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Password="CC12" lockStructure="1" lockWindows="1"/>
  <bookViews>
    <workbookView xWindow="315" yWindow="495" windowWidth="25725" windowHeight="14655" tabRatio="949"/>
  </bookViews>
  <sheets>
    <sheet name="Rekapitulace zakázky" sheetId="1" r:id="rId1"/>
    <sheet name="IO 01 - Příprava území" sheetId="2" r:id="rId2"/>
    <sheet name="IO 02 - Asanace dřevin, p..." sheetId="3" r:id="rId3"/>
    <sheet name="IO 03 - Komunikace a teré..." sheetId="4" r:id="rId4"/>
    <sheet name="IO 04 - Odvodnění a vsako..." sheetId="5" r:id="rId5"/>
    <sheet name="IO 05 - Úprava a obnova v..." sheetId="6" r:id="rId6"/>
    <sheet name="IO 06 - Napojení na vodov..." sheetId="7" r:id="rId7"/>
    <sheet name="IO 07 - Závlahový systém" sheetId="8" r:id="rId8"/>
    <sheet name="IO 08 - Mobiliář a herní ..." sheetId="9" r:id="rId9"/>
    <sheet name="IO 09 - Drobné stavební o..." sheetId="10" r:id="rId10"/>
    <sheet name="VON - Vedlejší a ostatní ..." sheetId="11" r:id="rId11"/>
    <sheet name="Pokyny pro vyplnění" sheetId="12" r:id="rId12"/>
  </sheets>
  <definedNames>
    <definedName name="_xlnm._FilterDatabase" localSheetId="1" hidden="1">'IO 01 - Příprava území'!$C$89:$K$140</definedName>
    <definedName name="_xlnm._FilterDatabase" localSheetId="2" hidden="1">'IO 02 - Asanace dřevin, p...'!$C$86:$K$182</definedName>
    <definedName name="_xlnm._FilterDatabase" localSheetId="3" hidden="1">'IO 03 - Komunikace a teré...'!$C$87:$K$355</definedName>
    <definedName name="_xlnm._FilterDatabase" localSheetId="4" hidden="1">'IO 04 - Odvodnění a vsako...'!$C$84:$K$341</definedName>
    <definedName name="_xlnm._FilterDatabase" localSheetId="5" hidden="1">'IO 05 - Úprava a obnova v...'!$C$89:$K$257</definedName>
    <definedName name="_xlnm._FilterDatabase" localSheetId="6" hidden="1">'IO 06 - Napojení na vodov...'!$C$88:$K$168</definedName>
    <definedName name="_xlnm._FilterDatabase" localSheetId="7" hidden="1">'IO 07 - Závlahový systém'!$C$83:$K$142</definedName>
    <definedName name="_xlnm._FilterDatabase" localSheetId="8" hidden="1">'IO 08 - Mobiliář a herní ...'!$C$80:$K$109</definedName>
    <definedName name="_xlnm._FilterDatabase" localSheetId="9" hidden="1">'IO 09 - Drobné stavební o...'!$C$83:$K$117</definedName>
    <definedName name="_xlnm._FilterDatabase" localSheetId="10" hidden="1">'VON - Vedlejší a ostatní ...'!$C$79:$K$95</definedName>
    <definedName name="_xlnm.Print_Titles" localSheetId="1">'IO 01 - Příprava území'!$89:$89</definedName>
    <definedName name="_xlnm.Print_Titles" localSheetId="2">'IO 02 - Asanace dřevin, p...'!$86:$86</definedName>
    <definedName name="_xlnm.Print_Titles" localSheetId="3">'IO 03 - Komunikace a teré...'!$87:$87</definedName>
    <definedName name="_xlnm.Print_Titles" localSheetId="4">'IO 04 - Odvodnění a vsako...'!$84:$84</definedName>
    <definedName name="_xlnm.Print_Titles" localSheetId="5">'IO 05 - Úprava a obnova v...'!$89:$89</definedName>
    <definedName name="_xlnm.Print_Titles" localSheetId="6">'IO 06 - Napojení na vodov...'!$88:$88</definedName>
    <definedName name="_xlnm.Print_Titles" localSheetId="7">'IO 07 - Závlahový systém'!$83:$83</definedName>
    <definedName name="_xlnm.Print_Titles" localSheetId="8">'IO 08 - Mobiliář a herní ...'!$80:$80</definedName>
    <definedName name="_xlnm.Print_Titles" localSheetId="9">'IO 09 - Drobné stavební o...'!$83:$83</definedName>
    <definedName name="_xlnm.Print_Titles" localSheetId="0">'Rekapitulace zakázky'!$52:$52</definedName>
    <definedName name="_xlnm.Print_Titles" localSheetId="10">'VON - Vedlejší a ostatní ...'!$79:$79</definedName>
    <definedName name="_xlnm.Print_Area" localSheetId="1">'IO 01 - Příprava území'!$C$4:$J$39,'IO 01 - Příprava území'!$C$45:$J$71,'IO 01 - Příprava území'!$C$77:$K$140</definedName>
    <definedName name="_xlnm.Print_Area" localSheetId="2">'IO 02 - Asanace dřevin, p...'!$C$4:$J$39,'IO 02 - Asanace dřevin, p...'!$C$45:$J$68,'IO 02 - Asanace dřevin, p...'!$C$74:$K$182</definedName>
    <definedName name="_xlnm.Print_Area" localSheetId="3">'IO 03 - Komunikace a teré...'!$C$4:$J$39,'IO 03 - Komunikace a teré...'!$C$45:$J$69,'IO 03 - Komunikace a teré...'!$C$75:$K$355</definedName>
    <definedName name="_xlnm.Print_Area" localSheetId="4">'IO 04 - Odvodnění a vsako...'!$C$4:$J$39,'IO 04 - Odvodnění a vsako...'!$C$45:$J$66,'IO 04 - Odvodnění a vsako...'!$C$72:$K$341</definedName>
    <definedName name="_xlnm.Print_Area" localSheetId="5">'IO 05 - Úprava a obnova v...'!$C$4:$J$39,'IO 05 - Úprava a obnova v...'!$C$45:$J$71,'IO 05 - Úprava a obnova v...'!$C$77:$K$257</definedName>
    <definedName name="_xlnm.Print_Area" localSheetId="6">'IO 06 - Napojení na vodov...'!$C$4:$J$39,'IO 06 - Napojení na vodov...'!$C$45:$J$70,'IO 06 - Napojení na vodov...'!$C$76:$K$168</definedName>
    <definedName name="_xlnm.Print_Area" localSheetId="7">'IO 07 - Závlahový systém'!$C$4:$J$39,'IO 07 - Závlahový systém'!$C$45:$J$65,'IO 07 - Závlahový systém'!$C$71:$K$142</definedName>
    <definedName name="_xlnm.Print_Area" localSheetId="8">'IO 08 - Mobiliář a herní ...'!$C$4:$J$39,'IO 08 - Mobiliář a herní ...'!$C$45:$J$62,'IO 08 - Mobiliář a herní ...'!$C$68:$K$109</definedName>
    <definedName name="_xlnm.Print_Area" localSheetId="9">'IO 09 - Drobné stavební o...'!$C$4:$J$39,'IO 09 - Drobné stavební o...'!$C$45:$J$65,'IO 09 - Drobné stavební o...'!$C$71:$K$117</definedName>
    <definedName name="_xlnm.Print_Area" localSheetId="0">'Rekapitulace zakázky'!$D$4:$AO$36,'Rekapitulace zakázky'!$C$42:$AQ$65</definedName>
    <definedName name="_xlnm.Print_Area" localSheetId="10">'VON - Vedlejší a ostatní ...'!$C$4:$J$39,'VON - Vedlejší a ostatní ...'!$C$45:$J$61,'VON - Vedlejší a ostatní ...'!$C$67:$K$95</definedName>
  </definedNames>
  <calcPr calcId="145621"/>
</workbook>
</file>

<file path=xl/calcChain.xml><?xml version="1.0" encoding="utf-8"?>
<calcChain xmlns="http://schemas.openxmlformats.org/spreadsheetml/2006/main">
  <c r="J37" i="11" l="1"/>
  <c r="J36" i="11"/>
  <c r="AY64" i="1"/>
  <c r="J35" i="11"/>
  <c r="AX64" i="1"/>
  <c r="BI95" i="11"/>
  <c r="BH95" i="11"/>
  <c r="BG95" i="11"/>
  <c r="BF95" i="11"/>
  <c r="T95" i="11"/>
  <c r="R95" i="11"/>
  <c r="P95" i="11"/>
  <c r="BI94" i="11"/>
  <c r="BH94" i="11"/>
  <c r="BG94" i="11"/>
  <c r="BF94" i="11"/>
  <c r="T94" i="11"/>
  <c r="R94" i="11"/>
  <c r="P94" i="11"/>
  <c r="BI93" i="11"/>
  <c r="BH93" i="11"/>
  <c r="BG93" i="11"/>
  <c r="BF93" i="11"/>
  <c r="T93" i="11"/>
  <c r="R93" i="11"/>
  <c r="P93" i="11"/>
  <c r="BI92" i="11"/>
  <c r="BH92" i="11"/>
  <c r="BG92" i="11"/>
  <c r="BF92" i="11"/>
  <c r="T92" i="11"/>
  <c r="R92" i="11"/>
  <c r="P92" i="11"/>
  <c r="BI91" i="11"/>
  <c r="BH91" i="11"/>
  <c r="BG91" i="11"/>
  <c r="BF91" i="11"/>
  <c r="T91" i="11"/>
  <c r="R91" i="11"/>
  <c r="P91" i="11"/>
  <c r="BI90" i="11"/>
  <c r="BH90" i="11"/>
  <c r="BG90" i="11"/>
  <c r="BF90" i="11"/>
  <c r="T90" i="11"/>
  <c r="R90" i="11"/>
  <c r="P90" i="11"/>
  <c r="BI89" i="11"/>
  <c r="BH89" i="11"/>
  <c r="BG89" i="11"/>
  <c r="BF89" i="11"/>
  <c r="T89" i="11"/>
  <c r="R89" i="11"/>
  <c r="P89" i="11"/>
  <c r="BI88" i="11"/>
  <c r="BH88" i="11"/>
  <c r="BG88" i="11"/>
  <c r="BF88" i="11"/>
  <c r="T88" i="11"/>
  <c r="R88" i="11"/>
  <c r="P88" i="11"/>
  <c r="BI87" i="11"/>
  <c r="BH87" i="11"/>
  <c r="BG87" i="11"/>
  <c r="BF87" i="11"/>
  <c r="T87" i="11"/>
  <c r="R87" i="11"/>
  <c r="P87" i="11"/>
  <c r="BI86" i="11"/>
  <c r="BH86" i="11"/>
  <c r="BG86" i="11"/>
  <c r="BF86" i="11"/>
  <c r="T86" i="11"/>
  <c r="R86" i="11"/>
  <c r="P86" i="11"/>
  <c r="BI85" i="11"/>
  <c r="BH85" i="11"/>
  <c r="BG85" i="11"/>
  <c r="BF85" i="11"/>
  <c r="T85" i="11"/>
  <c r="R85" i="11"/>
  <c r="P85" i="11"/>
  <c r="BI84" i="11"/>
  <c r="BH84" i="11"/>
  <c r="BG84" i="11"/>
  <c r="BF84" i="11"/>
  <c r="T84" i="11"/>
  <c r="R84" i="11"/>
  <c r="P84" i="11"/>
  <c r="BI83" i="11"/>
  <c r="BH83" i="11"/>
  <c r="BG83" i="11"/>
  <c r="BF83" i="11"/>
  <c r="T83" i="11"/>
  <c r="R83" i="11"/>
  <c r="P83" i="11"/>
  <c r="BI82" i="11"/>
  <c r="BH82" i="11"/>
  <c r="BG82" i="11"/>
  <c r="BF82" i="11"/>
  <c r="T82" i="11"/>
  <c r="R82" i="11"/>
  <c r="P82" i="11"/>
  <c r="J77" i="11"/>
  <c r="J76" i="11"/>
  <c r="F76" i="11"/>
  <c r="F74" i="11"/>
  <c r="E72" i="11"/>
  <c r="J55" i="11"/>
  <c r="J54" i="11"/>
  <c r="F54" i="11"/>
  <c r="F52" i="11"/>
  <c r="E50" i="11"/>
  <c r="J18" i="11"/>
  <c r="E18" i="11"/>
  <c r="F77" i="11"/>
  <c r="J17" i="11"/>
  <c r="J12" i="11"/>
  <c r="J74" i="11" s="1"/>
  <c r="E7" i="11"/>
  <c r="E70" i="11" s="1"/>
  <c r="J37" i="10"/>
  <c r="J36" i="10"/>
  <c r="AY63" i="1"/>
  <c r="J35" i="10"/>
  <c r="AX63" i="1" s="1"/>
  <c r="BI117" i="10"/>
  <c r="BH117" i="10"/>
  <c r="BG117" i="10"/>
  <c r="BF117" i="10"/>
  <c r="T117" i="10"/>
  <c r="T116" i="10"/>
  <c r="T115" i="10" s="1"/>
  <c r="R117" i="10"/>
  <c r="R116" i="10"/>
  <c r="R115" i="10"/>
  <c r="P117" i="10"/>
  <c r="P116" i="10" s="1"/>
  <c r="P115" i="10" s="1"/>
  <c r="BI113" i="10"/>
  <c r="BH113" i="10"/>
  <c r="BG113" i="10"/>
  <c r="BF113" i="10"/>
  <c r="T113" i="10"/>
  <c r="T112" i="10" s="1"/>
  <c r="R113" i="10"/>
  <c r="R112" i="10"/>
  <c r="P113" i="10"/>
  <c r="P112" i="10" s="1"/>
  <c r="BI110" i="10"/>
  <c r="BH110" i="10"/>
  <c r="BG110" i="10"/>
  <c r="BF110" i="10"/>
  <c r="T110" i="10"/>
  <c r="R110" i="10"/>
  <c r="P110" i="10"/>
  <c r="BI106" i="10"/>
  <c r="BH106" i="10"/>
  <c r="BG106" i="10"/>
  <c r="BF106" i="10"/>
  <c r="T106" i="10"/>
  <c r="R106" i="10"/>
  <c r="P106" i="10"/>
  <c r="BI98" i="10"/>
  <c r="BH98" i="10"/>
  <c r="BG98" i="10"/>
  <c r="BF98" i="10"/>
  <c r="T98" i="10"/>
  <c r="R98" i="10"/>
  <c r="P98" i="10"/>
  <c r="BI87" i="10"/>
  <c r="BH87" i="10"/>
  <c r="BG87" i="10"/>
  <c r="BF87" i="10"/>
  <c r="T87" i="10"/>
  <c r="R87" i="10"/>
  <c r="P87" i="10"/>
  <c r="J81" i="10"/>
  <c r="J80" i="10"/>
  <c r="F80" i="10"/>
  <c r="F78" i="10"/>
  <c r="E76" i="10"/>
  <c r="J55" i="10"/>
  <c r="J54" i="10"/>
  <c r="F54" i="10"/>
  <c r="F52" i="10"/>
  <c r="E50" i="10"/>
  <c r="J18" i="10"/>
  <c r="E18" i="10"/>
  <c r="F81" i="10" s="1"/>
  <c r="J17" i="10"/>
  <c r="J12" i="10"/>
  <c r="J78" i="10" s="1"/>
  <c r="E7" i="10"/>
  <c r="E74" i="10"/>
  <c r="J37" i="9"/>
  <c r="J36" i="9"/>
  <c r="AY62" i="1" s="1"/>
  <c r="J35" i="9"/>
  <c r="AX62" i="1"/>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1" i="9"/>
  <c r="BH101" i="9"/>
  <c r="BG101" i="9"/>
  <c r="BF101" i="9"/>
  <c r="T101" i="9"/>
  <c r="R101" i="9"/>
  <c r="P101" i="9"/>
  <c r="BI100" i="9"/>
  <c r="BH100" i="9"/>
  <c r="BG100" i="9"/>
  <c r="BF100" i="9"/>
  <c r="T100" i="9"/>
  <c r="R100" i="9"/>
  <c r="P100" i="9"/>
  <c r="BI98" i="9"/>
  <c r="BH98" i="9"/>
  <c r="BG98" i="9"/>
  <c r="BF98" i="9"/>
  <c r="T98" i="9"/>
  <c r="R98" i="9"/>
  <c r="P98" i="9"/>
  <c r="BI97" i="9"/>
  <c r="BH97" i="9"/>
  <c r="BG97" i="9"/>
  <c r="BF97" i="9"/>
  <c r="T97" i="9"/>
  <c r="R97" i="9"/>
  <c r="P97" i="9"/>
  <c r="BI94" i="9"/>
  <c r="BH94" i="9"/>
  <c r="BG94" i="9"/>
  <c r="BF94" i="9"/>
  <c r="T94" i="9"/>
  <c r="R94" i="9"/>
  <c r="P94" i="9"/>
  <c r="BI93" i="9"/>
  <c r="BH93" i="9"/>
  <c r="BG93" i="9"/>
  <c r="BF93" i="9"/>
  <c r="T93" i="9"/>
  <c r="R93" i="9"/>
  <c r="P93" i="9"/>
  <c r="BI92" i="9"/>
  <c r="BH92" i="9"/>
  <c r="BG92" i="9"/>
  <c r="BF92" i="9"/>
  <c r="T92" i="9"/>
  <c r="R92" i="9"/>
  <c r="P92" i="9"/>
  <c r="BI90" i="9"/>
  <c r="BH90" i="9"/>
  <c r="BG90" i="9"/>
  <c r="BF90" i="9"/>
  <c r="T90" i="9"/>
  <c r="R90" i="9"/>
  <c r="P90" i="9"/>
  <c r="BI89" i="9"/>
  <c r="BH89" i="9"/>
  <c r="BG89" i="9"/>
  <c r="BF89" i="9"/>
  <c r="T89" i="9"/>
  <c r="R89" i="9"/>
  <c r="P89" i="9"/>
  <c r="BI87" i="9"/>
  <c r="BH87" i="9"/>
  <c r="BG87" i="9"/>
  <c r="BF87" i="9"/>
  <c r="T87" i="9"/>
  <c r="R87" i="9"/>
  <c r="P87" i="9"/>
  <c r="BI86" i="9"/>
  <c r="BH86" i="9"/>
  <c r="BG86" i="9"/>
  <c r="BF86" i="9"/>
  <c r="T86" i="9"/>
  <c r="R86" i="9"/>
  <c r="P86" i="9"/>
  <c r="BI84" i="9"/>
  <c r="BH84" i="9"/>
  <c r="BG84" i="9"/>
  <c r="BF84" i="9"/>
  <c r="T84" i="9"/>
  <c r="R84" i="9"/>
  <c r="P84" i="9"/>
  <c r="J78" i="9"/>
  <c r="J77" i="9"/>
  <c r="F77" i="9"/>
  <c r="F75" i="9"/>
  <c r="E73" i="9"/>
  <c r="J55" i="9"/>
  <c r="J54" i="9"/>
  <c r="F54" i="9"/>
  <c r="F52" i="9"/>
  <c r="E50" i="9"/>
  <c r="J18" i="9"/>
  <c r="E18" i="9"/>
  <c r="F78" i="9" s="1"/>
  <c r="J17" i="9"/>
  <c r="J12" i="9"/>
  <c r="J75" i="9" s="1"/>
  <c r="E7" i="9"/>
  <c r="E71" i="9"/>
  <c r="J37" i="8"/>
  <c r="J36" i="8"/>
  <c r="AY61" i="1" s="1"/>
  <c r="J35" i="8"/>
  <c r="AX61" i="1" s="1"/>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BI95" i="8"/>
  <c r="BH95" i="8"/>
  <c r="BG95" i="8"/>
  <c r="BF95" i="8"/>
  <c r="T95" i="8"/>
  <c r="R95" i="8"/>
  <c r="P95" i="8"/>
  <c r="BI94" i="8"/>
  <c r="BH94" i="8"/>
  <c r="BG94" i="8"/>
  <c r="BF94" i="8"/>
  <c r="T94" i="8"/>
  <c r="R94" i="8"/>
  <c r="P94" i="8"/>
  <c r="BI92" i="8"/>
  <c r="BH92" i="8"/>
  <c r="BG92" i="8"/>
  <c r="BF92" i="8"/>
  <c r="T92" i="8"/>
  <c r="T91" i="8"/>
  <c r="R92" i="8"/>
  <c r="R91" i="8" s="1"/>
  <c r="P92" i="8"/>
  <c r="P91" i="8"/>
  <c r="BI90" i="8"/>
  <c r="BH90" i="8"/>
  <c r="BG90" i="8"/>
  <c r="BF90" i="8"/>
  <c r="T90" i="8"/>
  <c r="R90" i="8"/>
  <c r="P90" i="8"/>
  <c r="BI89" i="8"/>
  <c r="BH89" i="8"/>
  <c r="BG89" i="8"/>
  <c r="BF89" i="8"/>
  <c r="T89" i="8"/>
  <c r="R89" i="8"/>
  <c r="P89" i="8"/>
  <c r="BI88" i="8"/>
  <c r="BH88" i="8"/>
  <c r="BG88" i="8"/>
  <c r="BF88" i="8"/>
  <c r="T88" i="8"/>
  <c r="R88" i="8"/>
  <c r="P88" i="8"/>
  <c r="BI87" i="8"/>
  <c r="BH87" i="8"/>
  <c r="BG87" i="8"/>
  <c r="BF87" i="8"/>
  <c r="T87" i="8"/>
  <c r="R87" i="8"/>
  <c r="P87" i="8"/>
  <c r="BI86" i="8"/>
  <c r="BH86" i="8"/>
  <c r="BG86" i="8"/>
  <c r="BF86" i="8"/>
  <c r="T86" i="8"/>
  <c r="R86" i="8"/>
  <c r="P86" i="8"/>
  <c r="J81" i="8"/>
  <c r="J80" i="8"/>
  <c r="F80" i="8"/>
  <c r="F78" i="8"/>
  <c r="E76" i="8"/>
  <c r="J55" i="8"/>
  <c r="J54" i="8"/>
  <c r="F54" i="8"/>
  <c r="F52" i="8"/>
  <c r="E50" i="8"/>
  <c r="J18" i="8"/>
  <c r="E18" i="8"/>
  <c r="F81" i="8"/>
  <c r="J17" i="8"/>
  <c r="J12" i="8"/>
  <c r="J52" i="8" s="1"/>
  <c r="E7" i="8"/>
  <c r="E48" i="8" s="1"/>
  <c r="J37" i="7"/>
  <c r="J36" i="7"/>
  <c r="AY60" i="1"/>
  <c r="J35" i="7"/>
  <c r="AX60" i="1" s="1"/>
  <c r="BI168" i="7"/>
  <c r="BH168" i="7"/>
  <c r="BG168" i="7"/>
  <c r="BF168" i="7"/>
  <c r="T168" i="7"/>
  <c r="T167" i="7"/>
  <c r="T166" i="7" s="1"/>
  <c r="R168" i="7"/>
  <c r="R167" i="7" s="1"/>
  <c r="R166" i="7" s="1"/>
  <c r="P168" i="7"/>
  <c r="P167" i="7" s="1"/>
  <c r="P166" i="7" s="1"/>
  <c r="BI164" i="7"/>
  <c r="BH164" i="7"/>
  <c r="BG164" i="7"/>
  <c r="BF164" i="7"/>
  <c r="T164" i="7"/>
  <c r="R164" i="7"/>
  <c r="P164" i="7"/>
  <c r="BI163" i="7"/>
  <c r="BH163" i="7"/>
  <c r="BG163" i="7"/>
  <c r="BF163" i="7"/>
  <c r="T163" i="7"/>
  <c r="R163" i="7"/>
  <c r="P163" i="7"/>
  <c r="BI160" i="7"/>
  <c r="BH160" i="7"/>
  <c r="BG160" i="7"/>
  <c r="BF160" i="7"/>
  <c r="T160" i="7"/>
  <c r="R160" i="7"/>
  <c r="P160" i="7"/>
  <c r="BI158" i="7"/>
  <c r="BH158" i="7"/>
  <c r="BG158" i="7"/>
  <c r="BF158" i="7"/>
  <c r="T158" i="7"/>
  <c r="R158" i="7"/>
  <c r="P158" i="7"/>
  <c r="BI156" i="7"/>
  <c r="BH156" i="7"/>
  <c r="BG156" i="7"/>
  <c r="BF156" i="7"/>
  <c r="T156" i="7"/>
  <c r="R156" i="7"/>
  <c r="P156" i="7"/>
  <c r="BI152" i="7"/>
  <c r="BH152" i="7"/>
  <c r="BG152" i="7"/>
  <c r="BF152" i="7"/>
  <c r="T152" i="7"/>
  <c r="T151" i="7"/>
  <c r="R152" i="7"/>
  <c r="R151" i="7" s="1"/>
  <c r="P152" i="7"/>
  <c r="P151" i="7"/>
  <c r="BI150" i="7"/>
  <c r="BH150" i="7"/>
  <c r="BG150" i="7"/>
  <c r="BF150" i="7"/>
  <c r="T150" i="7"/>
  <c r="R150" i="7"/>
  <c r="P150" i="7"/>
  <c r="BI149" i="7"/>
  <c r="BH149" i="7"/>
  <c r="BG149" i="7"/>
  <c r="BF149" i="7"/>
  <c r="T149" i="7"/>
  <c r="R149" i="7"/>
  <c r="P149" i="7"/>
  <c r="BI147" i="7"/>
  <c r="BH147" i="7"/>
  <c r="BG147" i="7"/>
  <c r="BF147" i="7"/>
  <c r="T147" i="7"/>
  <c r="R147" i="7"/>
  <c r="P147" i="7"/>
  <c r="BI146" i="7"/>
  <c r="BH146" i="7"/>
  <c r="BG146" i="7"/>
  <c r="BF146" i="7"/>
  <c r="T146" i="7"/>
  <c r="R146" i="7"/>
  <c r="P146" i="7"/>
  <c r="BI144" i="7"/>
  <c r="BH144" i="7"/>
  <c r="BG144" i="7"/>
  <c r="BF144" i="7"/>
  <c r="T144" i="7"/>
  <c r="R144" i="7"/>
  <c r="P144" i="7"/>
  <c r="BI142" i="7"/>
  <c r="BH142" i="7"/>
  <c r="BG142" i="7"/>
  <c r="BF142" i="7"/>
  <c r="T142" i="7"/>
  <c r="R142" i="7"/>
  <c r="P142" i="7"/>
  <c r="BI140" i="7"/>
  <c r="BH140" i="7"/>
  <c r="BG140" i="7"/>
  <c r="BF140" i="7"/>
  <c r="T140" i="7"/>
  <c r="R140" i="7"/>
  <c r="P140" i="7"/>
  <c r="BI138" i="7"/>
  <c r="BH138" i="7"/>
  <c r="BG138" i="7"/>
  <c r="BF138" i="7"/>
  <c r="T138" i="7"/>
  <c r="R138" i="7"/>
  <c r="P138" i="7"/>
  <c r="BI137" i="7"/>
  <c r="BH137" i="7"/>
  <c r="BG137" i="7"/>
  <c r="BF137" i="7"/>
  <c r="T137" i="7"/>
  <c r="R137" i="7"/>
  <c r="P137"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29" i="7"/>
  <c r="BH129" i="7"/>
  <c r="BG129" i="7"/>
  <c r="BF129" i="7"/>
  <c r="T129" i="7"/>
  <c r="R129" i="7"/>
  <c r="P129" i="7"/>
  <c r="BI127" i="7"/>
  <c r="BH127" i="7"/>
  <c r="BG127" i="7"/>
  <c r="BF127" i="7"/>
  <c r="T127" i="7"/>
  <c r="R127" i="7"/>
  <c r="P127" i="7"/>
  <c r="BI125" i="7"/>
  <c r="BH125" i="7"/>
  <c r="BG125" i="7"/>
  <c r="BF125" i="7"/>
  <c r="T125" i="7"/>
  <c r="R125" i="7"/>
  <c r="P125" i="7"/>
  <c r="BI123" i="7"/>
  <c r="BH123" i="7"/>
  <c r="BG123" i="7"/>
  <c r="BF123" i="7"/>
  <c r="T123" i="7"/>
  <c r="R123" i="7"/>
  <c r="P123" i="7"/>
  <c r="BI121" i="7"/>
  <c r="BH121" i="7"/>
  <c r="BG121" i="7"/>
  <c r="BF121" i="7"/>
  <c r="T121" i="7"/>
  <c r="R121" i="7"/>
  <c r="P121" i="7"/>
  <c r="BI119" i="7"/>
  <c r="BH119" i="7"/>
  <c r="BG119" i="7"/>
  <c r="BF119" i="7"/>
  <c r="T119" i="7"/>
  <c r="R119" i="7"/>
  <c r="P119" i="7"/>
  <c r="BI116" i="7"/>
  <c r="BH116" i="7"/>
  <c r="BG116" i="7"/>
  <c r="BF116" i="7"/>
  <c r="T116" i="7"/>
  <c r="R116" i="7"/>
  <c r="P116" i="7"/>
  <c r="BI114" i="7"/>
  <c r="BH114" i="7"/>
  <c r="BG114" i="7"/>
  <c r="BF114" i="7"/>
  <c r="T114" i="7"/>
  <c r="R114" i="7"/>
  <c r="P114" i="7"/>
  <c r="BI111" i="7"/>
  <c r="BH111" i="7"/>
  <c r="BG111" i="7"/>
  <c r="BF111" i="7"/>
  <c r="T111" i="7"/>
  <c r="R111" i="7"/>
  <c r="P111" i="7"/>
  <c r="BI109" i="7"/>
  <c r="BH109" i="7"/>
  <c r="BG109" i="7"/>
  <c r="BF109" i="7"/>
  <c r="T109" i="7"/>
  <c r="R109" i="7"/>
  <c r="P109" i="7"/>
  <c r="BI107" i="7"/>
  <c r="BH107" i="7"/>
  <c r="BG107" i="7"/>
  <c r="BF107" i="7"/>
  <c r="T107" i="7"/>
  <c r="R107" i="7"/>
  <c r="P107" i="7"/>
  <c r="BI105" i="7"/>
  <c r="BH105" i="7"/>
  <c r="BG105" i="7"/>
  <c r="BF105" i="7"/>
  <c r="T105" i="7"/>
  <c r="R105" i="7"/>
  <c r="P105" i="7"/>
  <c r="BI102" i="7"/>
  <c r="BH102" i="7"/>
  <c r="BG102" i="7"/>
  <c r="BF102" i="7"/>
  <c r="T102" i="7"/>
  <c r="R102" i="7"/>
  <c r="P102" i="7"/>
  <c r="BI100" i="7"/>
  <c r="BH100" i="7"/>
  <c r="BG100" i="7"/>
  <c r="BF100" i="7"/>
  <c r="T100" i="7"/>
  <c r="R100" i="7"/>
  <c r="P100" i="7"/>
  <c r="BI98" i="7"/>
  <c r="BH98" i="7"/>
  <c r="BG98" i="7"/>
  <c r="BF98" i="7"/>
  <c r="T98" i="7"/>
  <c r="R98" i="7"/>
  <c r="P98" i="7"/>
  <c r="BI92" i="7"/>
  <c r="BH92" i="7"/>
  <c r="BG92" i="7"/>
  <c r="BF92" i="7"/>
  <c r="T92" i="7"/>
  <c r="R92" i="7"/>
  <c r="P92" i="7"/>
  <c r="J86" i="7"/>
  <c r="J85" i="7"/>
  <c r="F85" i="7"/>
  <c r="F83" i="7"/>
  <c r="E81" i="7"/>
  <c r="J55" i="7"/>
  <c r="J54" i="7"/>
  <c r="F54" i="7"/>
  <c r="F52" i="7"/>
  <c r="E50" i="7"/>
  <c r="J18" i="7"/>
  <c r="E18" i="7"/>
  <c r="F86" i="7"/>
  <c r="J17" i="7"/>
  <c r="J12" i="7"/>
  <c r="J52" i="7" s="1"/>
  <c r="E7" i="7"/>
  <c r="E79" i="7" s="1"/>
  <c r="J37" i="6"/>
  <c r="J36" i="6"/>
  <c r="AY59" i="1"/>
  <c r="J35" i="6"/>
  <c r="AX59" i="1" s="1"/>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0" i="6"/>
  <c r="BH220" i="6"/>
  <c r="BG220" i="6"/>
  <c r="BF220" i="6"/>
  <c r="T220" i="6"/>
  <c r="R220" i="6"/>
  <c r="P220"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2" i="6"/>
  <c r="BH202" i="6"/>
  <c r="BG202" i="6"/>
  <c r="BF202" i="6"/>
  <c r="T202" i="6"/>
  <c r="T201" i="6" s="1"/>
  <c r="R202" i="6"/>
  <c r="R201" i="6" s="1"/>
  <c r="P202" i="6"/>
  <c r="P201" i="6" s="1"/>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8" i="6"/>
  <c r="BH188" i="6"/>
  <c r="BG188" i="6"/>
  <c r="BF188" i="6"/>
  <c r="T188" i="6"/>
  <c r="R188" i="6"/>
  <c r="P188" i="6"/>
  <c r="BI186" i="6"/>
  <c r="BH186" i="6"/>
  <c r="BG186" i="6"/>
  <c r="BF186" i="6"/>
  <c r="T186" i="6"/>
  <c r="R186" i="6"/>
  <c r="P186" i="6"/>
  <c r="BI184" i="6"/>
  <c r="BH184" i="6"/>
  <c r="BG184" i="6"/>
  <c r="BF184" i="6"/>
  <c r="T184" i="6"/>
  <c r="R184" i="6"/>
  <c r="P184" i="6"/>
  <c r="BI183" i="6"/>
  <c r="BH183" i="6"/>
  <c r="BG183" i="6"/>
  <c r="BF183" i="6"/>
  <c r="T183" i="6"/>
  <c r="R183" i="6"/>
  <c r="P183" i="6"/>
  <c r="BI181" i="6"/>
  <c r="BH181" i="6"/>
  <c r="BG181" i="6"/>
  <c r="BF181" i="6"/>
  <c r="T181" i="6"/>
  <c r="R181" i="6"/>
  <c r="P181"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1" i="6"/>
  <c r="BH131" i="6"/>
  <c r="BG131" i="6"/>
  <c r="BF131" i="6"/>
  <c r="T131" i="6"/>
  <c r="R131" i="6"/>
  <c r="P131" i="6"/>
  <c r="BI130" i="6"/>
  <c r="BH130" i="6"/>
  <c r="BG130" i="6"/>
  <c r="BF130" i="6"/>
  <c r="T130" i="6"/>
  <c r="R130" i="6"/>
  <c r="P130" i="6"/>
  <c r="BI129" i="6"/>
  <c r="BH129" i="6"/>
  <c r="BG129" i="6"/>
  <c r="BF129" i="6"/>
  <c r="T129" i="6"/>
  <c r="R129" i="6"/>
  <c r="P129"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5" i="6"/>
  <c r="BH115" i="6"/>
  <c r="BG115" i="6"/>
  <c r="BF115" i="6"/>
  <c r="T115" i="6"/>
  <c r="T114" i="6" s="1"/>
  <c r="R115" i="6"/>
  <c r="R114" i="6" s="1"/>
  <c r="P115" i="6"/>
  <c r="P114" i="6" s="1"/>
  <c r="BI111" i="6"/>
  <c r="BH111" i="6"/>
  <c r="BG111" i="6"/>
  <c r="BF111" i="6"/>
  <c r="T111" i="6"/>
  <c r="R111" i="6"/>
  <c r="P111" i="6"/>
  <c r="BI110" i="6"/>
  <c r="BH110" i="6"/>
  <c r="BG110" i="6"/>
  <c r="BF110" i="6"/>
  <c r="T110" i="6"/>
  <c r="R110" i="6"/>
  <c r="P110" i="6"/>
  <c r="BI109" i="6"/>
  <c r="BH109" i="6"/>
  <c r="BG109" i="6"/>
  <c r="BF109" i="6"/>
  <c r="T109" i="6"/>
  <c r="R109" i="6"/>
  <c r="P109" i="6"/>
  <c r="BI107" i="6"/>
  <c r="BH107" i="6"/>
  <c r="BG107" i="6"/>
  <c r="BF107" i="6"/>
  <c r="T107" i="6"/>
  <c r="R107" i="6"/>
  <c r="P107" i="6"/>
  <c r="BI105" i="6"/>
  <c r="BH105" i="6"/>
  <c r="BG105" i="6"/>
  <c r="BF105" i="6"/>
  <c r="T105" i="6"/>
  <c r="R105" i="6"/>
  <c r="P105" i="6"/>
  <c r="BI103" i="6"/>
  <c r="BH103" i="6"/>
  <c r="BG103" i="6"/>
  <c r="BF103" i="6"/>
  <c r="T103" i="6"/>
  <c r="R103" i="6"/>
  <c r="P103" i="6"/>
  <c r="BI101" i="6"/>
  <c r="BH101" i="6"/>
  <c r="BG101" i="6"/>
  <c r="BF101" i="6"/>
  <c r="T101" i="6"/>
  <c r="R101" i="6"/>
  <c r="P101" i="6"/>
  <c r="BI100" i="6"/>
  <c r="BH100" i="6"/>
  <c r="BG100" i="6"/>
  <c r="BF100" i="6"/>
  <c r="T100" i="6"/>
  <c r="R100" i="6"/>
  <c r="P100" i="6"/>
  <c r="BI99" i="6"/>
  <c r="BH99" i="6"/>
  <c r="BG99" i="6"/>
  <c r="BF99" i="6"/>
  <c r="T99" i="6"/>
  <c r="R99" i="6"/>
  <c r="P99" i="6"/>
  <c r="BI97" i="6"/>
  <c r="BH97" i="6"/>
  <c r="BG97" i="6"/>
  <c r="BF97" i="6"/>
  <c r="T97" i="6"/>
  <c r="R97" i="6"/>
  <c r="P97" i="6"/>
  <c r="BI96" i="6"/>
  <c r="BH96" i="6"/>
  <c r="BG96" i="6"/>
  <c r="BF96" i="6"/>
  <c r="T96" i="6"/>
  <c r="R96" i="6"/>
  <c r="P96" i="6"/>
  <c r="BI94" i="6"/>
  <c r="BH94" i="6"/>
  <c r="BG94" i="6"/>
  <c r="BF94" i="6"/>
  <c r="T94" i="6"/>
  <c r="R94" i="6"/>
  <c r="P94" i="6"/>
  <c r="BI93" i="6"/>
  <c r="BH93" i="6"/>
  <c r="BG93" i="6"/>
  <c r="BF93" i="6"/>
  <c r="T93" i="6"/>
  <c r="R93" i="6"/>
  <c r="P93" i="6"/>
  <c r="BI92" i="6"/>
  <c r="BH92" i="6"/>
  <c r="BG92" i="6"/>
  <c r="BF92" i="6"/>
  <c r="T92" i="6"/>
  <c r="R92" i="6"/>
  <c r="P92" i="6"/>
  <c r="J87" i="6"/>
  <c r="J86" i="6"/>
  <c r="F86" i="6"/>
  <c r="F84" i="6"/>
  <c r="E82" i="6"/>
  <c r="J55" i="6"/>
  <c r="J54" i="6"/>
  <c r="F54" i="6"/>
  <c r="F52" i="6"/>
  <c r="E50" i="6"/>
  <c r="J18" i="6"/>
  <c r="E18" i="6"/>
  <c r="F87" i="6"/>
  <c r="J17" i="6"/>
  <c r="J12" i="6"/>
  <c r="J84" i="6" s="1"/>
  <c r="E7" i="6"/>
  <c r="E48" i="6" s="1"/>
  <c r="J37" i="5"/>
  <c r="J36" i="5"/>
  <c r="AY58" i="1"/>
  <c r="J35" i="5"/>
  <c r="AX58" i="1"/>
  <c r="BI340" i="5"/>
  <c r="BH340" i="5"/>
  <c r="BG340" i="5"/>
  <c r="BF340" i="5"/>
  <c r="T340" i="5"/>
  <c r="T339" i="5"/>
  <c r="R340" i="5"/>
  <c r="R339" i="5"/>
  <c r="P340" i="5"/>
  <c r="P339" i="5"/>
  <c r="BI338" i="5"/>
  <c r="BH338" i="5"/>
  <c r="BG338" i="5"/>
  <c r="BF338" i="5"/>
  <c r="T338" i="5"/>
  <c r="R338" i="5"/>
  <c r="P338" i="5"/>
  <c r="BI337" i="5"/>
  <c r="BH337" i="5"/>
  <c r="BG337" i="5"/>
  <c r="BF337" i="5"/>
  <c r="T337" i="5"/>
  <c r="R337" i="5"/>
  <c r="P337" i="5"/>
  <c r="BI335" i="5"/>
  <c r="BH335" i="5"/>
  <c r="BG335" i="5"/>
  <c r="BF335" i="5"/>
  <c r="T335" i="5"/>
  <c r="R335" i="5"/>
  <c r="P335" i="5"/>
  <c r="BI334" i="5"/>
  <c r="BH334" i="5"/>
  <c r="BG334" i="5"/>
  <c r="BF334" i="5"/>
  <c r="T334" i="5"/>
  <c r="R334" i="5"/>
  <c r="P334" i="5"/>
  <c r="BI331" i="5"/>
  <c r="BH331" i="5"/>
  <c r="BG331" i="5"/>
  <c r="BF331" i="5"/>
  <c r="T331" i="5"/>
  <c r="R331" i="5"/>
  <c r="P331" i="5"/>
  <c r="BI330" i="5"/>
  <c r="BH330" i="5"/>
  <c r="BG330" i="5"/>
  <c r="BF330" i="5"/>
  <c r="T330" i="5"/>
  <c r="R330" i="5"/>
  <c r="P330" i="5"/>
  <c r="BI328" i="5"/>
  <c r="BH328" i="5"/>
  <c r="BG328" i="5"/>
  <c r="BF328" i="5"/>
  <c r="T328" i="5"/>
  <c r="R328" i="5"/>
  <c r="P328" i="5"/>
  <c r="BI322" i="5"/>
  <c r="BH322" i="5"/>
  <c r="BG322" i="5"/>
  <c r="BF322" i="5"/>
  <c r="T322" i="5"/>
  <c r="R322" i="5"/>
  <c r="P322" i="5"/>
  <c r="BI321" i="5"/>
  <c r="BH321" i="5"/>
  <c r="BG321" i="5"/>
  <c r="BF321" i="5"/>
  <c r="T321" i="5"/>
  <c r="R321" i="5"/>
  <c r="P321" i="5"/>
  <c r="BI320" i="5"/>
  <c r="BH320" i="5"/>
  <c r="BG320" i="5"/>
  <c r="BF320" i="5"/>
  <c r="T320" i="5"/>
  <c r="R320" i="5"/>
  <c r="P320" i="5"/>
  <c r="BI319" i="5"/>
  <c r="BH319" i="5"/>
  <c r="BG319" i="5"/>
  <c r="BF319" i="5"/>
  <c r="T319" i="5"/>
  <c r="R319" i="5"/>
  <c r="P319" i="5"/>
  <c r="BI318" i="5"/>
  <c r="BH318" i="5"/>
  <c r="BG318" i="5"/>
  <c r="BF318" i="5"/>
  <c r="T318" i="5"/>
  <c r="R318" i="5"/>
  <c r="P318" i="5"/>
  <c r="BI317" i="5"/>
  <c r="BH317" i="5"/>
  <c r="BG317" i="5"/>
  <c r="BF317" i="5"/>
  <c r="T317" i="5"/>
  <c r="R317" i="5"/>
  <c r="P317" i="5"/>
  <c r="BI316" i="5"/>
  <c r="BH316" i="5"/>
  <c r="BG316" i="5"/>
  <c r="BF316" i="5"/>
  <c r="T316" i="5"/>
  <c r="R316" i="5"/>
  <c r="P316" i="5"/>
  <c r="BI313" i="5"/>
  <c r="BH313" i="5"/>
  <c r="BG313" i="5"/>
  <c r="BF313" i="5"/>
  <c r="T313" i="5"/>
  <c r="R313" i="5"/>
  <c r="P313" i="5"/>
  <c r="BI312" i="5"/>
  <c r="BH312" i="5"/>
  <c r="BG312" i="5"/>
  <c r="BF312" i="5"/>
  <c r="T312" i="5"/>
  <c r="R312" i="5"/>
  <c r="P312" i="5"/>
  <c r="BI309" i="5"/>
  <c r="BH309" i="5"/>
  <c r="BG309" i="5"/>
  <c r="BF309" i="5"/>
  <c r="T309" i="5"/>
  <c r="R309" i="5"/>
  <c r="P309" i="5"/>
  <c r="BI305" i="5"/>
  <c r="BH305" i="5"/>
  <c r="BG305" i="5"/>
  <c r="BF305" i="5"/>
  <c r="T305" i="5"/>
  <c r="R305" i="5"/>
  <c r="P305" i="5"/>
  <c r="BI304" i="5"/>
  <c r="BH304" i="5"/>
  <c r="BG304" i="5"/>
  <c r="BF304" i="5"/>
  <c r="T304" i="5"/>
  <c r="R304" i="5"/>
  <c r="P304" i="5"/>
  <c r="BI302" i="5"/>
  <c r="BH302" i="5"/>
  <c r="BG302" i="5"/>
  <c r="BF302" i="5"/>
  <c r="T302" i="5"/>
  <c r="R302" i="5"/>
  <c r="P302" i="5"/>
  <c r="BI300" i="5"/>
  <c r="BH300" i="5"/>
  <c r="BG300" i="5"/>
  <c r="BF300" i="5"/>
  <c r="T300" i="5"/>
  <c r="R300" i="5"/>
  <c r="P300" i="5"/>
  <c r="BI298" i="5"/>
  <c r="BH298" i="5"/>
  <c r="BG298" i="5"/>
  <c r="BF298" i="5"/>
  <c r="T298" i="5"/>
  <c r="R298" i="5"/>
  <c r="P298" i="5"/>
  <c r="BI297" i="5"/>
  <c r="BH297" i="5"/>
  <c r="BG297" i="5"/>
  <c r="BF297" i="5"/>
  <c r="T297" i="5"/>
  <c r="R297" i="5"/>
  <c r="P297" i="5"/>
  <c r="BI295" i="5"/>
  <c r="BH295" i="5"/>
  <c r="BG295" i="5"/>
  <c r="BF295" i="5"/>
  <c r="T295" i="5"/>
  <c r="R295" i="5"/>
  <c r="P295" i="5"/>
  <c r="BI293" i="5"/>
  <c r="BH293" i="5"/>
  <c r="BG293" i="5"/>
  <c r="BF293" i="5"/>
  <c r="T293" i="5"/>
  <c r="R293" i="5"/>
  <c r="P293" i="5"/>
  <c r="BI291" i="5"/>
  <c r="BH291" i="5"/>
  <c r="BG291" i="5"/>
  <c r="BF291" i="5"/>
  <c r="T291" i="5"/>
  <c r="R291" i="5"/>
  <c r="P291" i="5"/>
  <c r="BI289" i="5"/>
  <c r="BH289" i="5"/>
  <c r="BG289" i="5"/>
  <c r="BF289" i="5"/>
  <c r="T289" i="5"/>
  <c r="R289" i="5"/>
  <c r="P289" i="5"/>
  <c r="BI287" i="5"/>
  <c r="BH287" i="5"/>
  <c r="BG287" i="5"/>
  <c r="BF287" i="5"/>
  <c r="T287" i="5"/>
  <c r="R287" i="5"/>
  <c r="P287" i="5"/>
  <c r="BI286" i="5"/>
  <c r="BH286" i="5"/>
  <c r="BG286" i="5"/>
  <c r="BF286" i="5"/>
  <c r="T286" i="5"/>
  <c r="R286" i="5"/>
  <c r="P286" i="5"/>
  <c r="BI284" i="5"/>
  <c r="BH284" i="5"/>
  <c r="BG284" i="5"/>
  <c r="BF284" i="5"/>
  <c r="T284" i="5"/>
  <c r="R284" i="5"/>
  <c r="P284" i="5"/>
  <c r="BI283" i="5"/>
  <c r="BH283" i="5"/>
  <c r="BG283" i="5"/>
  <c r="BF283" i="5"/>
  <c r="T283" i="5"/>
  <c r="R283" i="5"/>
  <c r="P283" i="5"/>
  <c r="BI281" i="5"/>
  <c r="BH281" i="5"/>
  <c r="BG281" i="5"/>
  <c r="BF281" i="5"/>
  <c r="T281" i="5"/>
  <c r="R281" i="5"/>
  <c r="P281" i="5"/>
  <c r="BI280" i="5"/>
  <c r="BH280" i="5"/>
  <c r="BG280" i="5"/>
  <c r="BF280" i="5"/>
  <c r="T280" i="5"/>
  <c r="R280" i="5"/>
  <c r="P280" i="5"/>
  <c r="BI279" i="5"/>
  <c r="BH279" i="5"/>
  <c r="BG279" i="5"/>
  <c r="BF279" i="5"/>
  <c r="T279" i="5"/>
  <c r="R279" i="5"/>
  <c r="P279" i="5"/>
  <c r="BI278" i="5"/>
  <c r="BH278" i="5"/>
  <c r="BG278" i="5"/>
  <c r="BF278" i="5"/>
  <c r="T278" i="5"/>
  <c r="R278" i="5"/>
  <c r="P278" i="5"/>
  <c r="BI276" i="5"/>
  <c r="BH276" i="5"/>
  <c r="BG276" i="5"/>
  <c r="BF276" i="5"/>
  <c r="T276" i="5"/>
  <c r="R276" i="5"/>
  <c r="P276" i="5"/>
  <c r="BI274" i="5"/>
  <c r="BH274" i="5"/>
  <c r="BG274" i="5"/>
  <c r="BF274" i="5"/>
  <c r="T274" i="5"/>
  <c r="R274" i="5"/>
  <c r="P274" i="5"/>
  <c r="BI272" i="5"/>
  <c r="BH272" i="5"/>
  <c r="BG272" i="5"/>
  <c r="BF272" i="5"/>
  <c r="T272" i="5"/>
  <c r="R272" i="5"/>
  <c r="P272" i="5"/>
  <c r="BI270" i="5"/>
  <c r="BH270" i="5"/>
  <c r="BG270" i="5"/>
  <c r="BF270" i="5"/>
  <c r="T270" i="5"/>
  <c r="R270" i="5"/>
  <c r="P270" i="5"/>
  <c r="BI268" i="5"/>
  <c r="BH268" i="5"/>
  <c r="BG268" i="5"/>
  <c r="BF268" i="5"/>
  <c r="T268" i="5"/>
  <c r="R268" i="5"/>
  <c r="P268" i="5"/>
  <c r="BI265" i="5"/>
  <c r="BH265" i="5"/>
  <c r="BG265" i="5"/>
  <c r="BF265" i="5"/>
  <c r="T265" i="5"/>
  <c r="R265" i="5"/>
  <c r="P265" i="5"/>
  <c r="BI264" i="5"/>
  <c r="BH264" i="5"/>
  <c r="BG264" i="5"/>
  <c r="BF264" i="5"/>
  <c r="T264" i="5"/>
  <c r="R264" i="5"/>
  <c r="P264" i="5"/>
  <c r="BI261" i="5"/>
  <c r="BH261" i="5"/>
  <c r="BG261" i="5"/>
  <c r="BF261" i="5"/>
  <c r="T261" i="5"/>
  <c r="R261" i="5"/>
  <c r="P261" i="5"/>
  <c r="BI260" i="5"/>
  <c r="BH260" i="5"/>
  <c r="BG260" i="5"/>
  <c r="BF260" i="5"/>
  <c r="T260" i="5"/>
  <c r="R260" i="5"/>
  <c r="P260" i="5"/>
  <c r="BI257" i="5"/>
  <c r="BH257" i="5"/>
  <c r="BG257" i="5"/>
  <c r="BF257" i="5"/>
  <c r="T257" i="5"/>
  <c r="R257" i="5"/>
  <c r="P257" i="5"/>
  <c r="BI256" i="5"/>
  <c r="BH256" i="5"/>
  <c r="BG256" i="5"/>
  <c r="BF256" i="5"/>
  <c r="T256" i="5"/>
  <c r="R256" i="5"/>
  <c r="P256" i="5"/>
  <c r="BI255" i="5"/>
  <c r="BH255" i="5"/>
  <c r="BG255" i="5"/>
  <c r="BF255" i="5"/>
  <c r="T255" i="5"/>
  <c r="R255" i="5"/>
  <c r="P255" i="5"/>
  <c r="BI252" i="5"/>
  <c r="BH252" i="5"/>
  <c r="BG252" i="5"/>
  <c r="BF252" i="5"/>
  <c r="T252" i="5"/>
  <c r="R252" i="5"/>
  <c r="P252" i="5"/>
  <c r="BI251" i="5"/>
  <c r="BH251" i="5"/>
  <c r="BG251" i="5"/>
  <c r="BF251" i="5"/>
  <c r="T251" i="5"/>
  <c r="R251" i="5"/>
  <c r="P251" i="5"/>
  <c r="BI248" i="5"/>
  <c r="BH248" i="5"/>
  <c r="BG248" i="5"/>
  <c r="BF248" i="5"/>
  <c r="T248" i="5"/>
  <c r="R248" i="5"/>
  <c r="P248" i="5"/>
  <c r="BI247" i="5"/>
  <c r="BH247" i="5"/>
  <c r="BG247" i="5"/>
  <c r="BF247" i="5"/>
  <c r="T247" i="5"/>
  <c r="R247" i="5"/>
  <c r="P247" i="5"/>
  <c r="BI246" i="5"/>
  <c r="BH246" i="5"/>
  <c r="BG246" i="5"/>
  <c r="BF246" i="5"/>
  <c r="T246" i="5"/>
  <c r="R246" i="5"/>
  <c r="P246" i="5"/>
  <c r="BI243" i="5"/>
  <c r="BH243" i="5"/>
  <c r="BG243" i="5"/>
  <c r="BF243" i="5"/>
  <c r="T243" i="5"/>
  <c r="R243" i="5"/>
  <c r="P243" i="5"/>
  <c r="BI242" i="5"/>
  <c r="BH242" i="5"/>
  <c r="BG242" i="5"/>
  <c r="BF242" i="5"/>
  <c r="T242" i="5"/>
  <c r="R242" i="5"/>
  <c r="P242" i="5"/>
  <c r="BI239" i="5"/>
  <c r="BH239" i="5"/>
  <c r="BG239" i="5"/>
  <c r="BF239" i="5"/>
  <c r="T239" i="5"/>
  <c r="R239" i="5"/>
  <c r="P239" i="5"/>
  <c r="BI238" i="5"/>
  <c r="BH238" i="5"/>
  <c r="BG238" i="5"/>
  <c r="BF238" i="5"/>
  <c r="T238" i="5"/>
  <c r="R238" i="5"/>
  <c r="P238" i="5"/>
  <c r="BI235" i="5"/>
  <c r="BH235" i="5"/>
  <c r="BG235" i="5"/>
  <c r="BF235" i="5"/>
  <c r="T235" i="5"/>
  <c r="R235" i="5"/>
  <c r="P235" i="5"/>
  <c r="BI212" i="5"/>
  <c r="BH212" i="5"/>
  <c r="BG212" i="5"/>
  <c r="BF212" i="5"/>
  <c r="T212" i="5"/>
  <c r="R212" i="5"/>
  <c r="P212" i="5"/>
  <c r="BI211" i="5"/>
  <c r="BH211" i="5"/>
  <c r="BG211" i="5"/>
  <c r="BF211" i="5"/>
  <c r="T211" i="5"/>
  <c r="R211" i="5"/>
  <c r="P211" i="5"/>
  <c r="BI209" i="5"/>
  <c r="BH209" i="5"/>
  <c r="BG209" i="5"/>
  <c r="BF209" i="5"/>
  <c r="T209" i="5"/>
  <c r="R209" i="5"/>
  <c r="P209" i="5"/>
  <c r="BI203" i="5"/>
  <c r="BH203" i="5"/>
  <c r="BG203" i="5"/>
  <c r="BF203" i="5"/>
  <c r="T203" i="5"/>
  <c r="R203" i="5"/>
  <c r="P203" i="5"/>
  <c r="BI197" i="5"/>
  <c r="BH197" i="5"/>
  <c r="BG197" i="5"/>
  <c r="BF197" i="5"/>
  <c r="T197" i="5"/>
  <c r="R197" i="5"/>
  <c r="P197" i="5"/>
  <c r="BI189" i="5"/>
  <c r="BH189" i="5"/>
  <c r="BG189" i="5"/>
  <c r="BF189" i="5"/>
  <c r="T189" i="5"/>
  <c r="R189" i="5"/>
  <c r="P189" i="5"/>
  <c r="BI182" i="5"/>
  <c r="BH182" i="5"/>
  <c r="BG182" i="5"/>
  <c r="BF182" i="5"/>
  <c r="T182" i="5"/>
  <c r="R182" i="5"/>
  <c r="P182" i="5"/>
  <c r="BI180" i="5"/>
  <c r="BH180" i="5"/>
  <c r="BG180" i="5"/>
  <c r="BF180" i="5"/>
  <c r="T180" i="5"/>
  <c r="R180" i="5"/>
  <c r="P180" i="5"/>
  <c r="BI177" i="5"/>
  <c r="BH177" i="5"/>
  <c r="BG177" i="5"/>
  <c r="BF177" i="5"/>
  <c r="T177" i="5"/>
  <c r="R177" i="5"/>
  <c r="P177" i="5"/>
  <c r="BI170" i="5"/>
  <c r="BH170" i="5"/>
  <c r="BG170" i="5"/>
  <c r="BF170" i="5"/>
  <c r="T170" i="5"/>
  <c r="R170" i="5"/>
  <c r="P170" i="5"/>
  <c r="BI162" i="5"/>
  <c r="BH162" i="5"/>
  <c r="BG162" i="5"/>
  <c r="BF162" i="5"/>
  <c r="T162" i="5"/>
  <c r="R162" i="5"/>
  <c r="P162" i="5"/>
  <c r="BI155" i="5"/>
  <c r="BH155" i="5"/>
  <c r="BG155" i="5"/>
  <c r="BF155" i="5"/>
  <c r="T155" i="5"/>
  <c r="R155" i="5"/>
  <c r="P155" i="5"/>
  <c r="BI151" i="5"/>
  <c r="BH151" i="5"/>
  <c r="BG151" i="5"/>
  <c r="BF151" i="5"/>
  <c r="T151" i="5"/>
  <c r="R151" i="5"/>
  <c r="P151" i="5"/>
  <c r="BI146" i="5"/>
  <c r="BH146" i="5"/>
  <c r="BG146" i="5"/>
  <c r="BF146" i="5"/>
  <c r="T146" i="5"/>
  <c r="R146" i="5"/>
  <c r="P146" i="5"/>
  <c r="BI141" i="5"/>
  <c r="BH141" i="5"/>
  <c r="BG141" i="5"/>
  <c r="BF141" i="5"/>
  <c r="T141" i="5"/>
  <c r="R141" i="5"/>
  <c r="P141" i="5"/>
  <c r="BI135" i="5"/>
  <c r="BH135" i="5"/>
  <c r="BG135" i="5"/>
  <c r="BF135" i="5"/>
  <c r="T135" i="5"/>
  <c r="R135" i="5"/>
  <c r="P135" i="5"/>
  <c r="BI130" i="5"/>
  <c r="BH130" i="5"/>
  <c r="BG130" i="5"/>
  <c r="BF130" i="5"/>
  <c r="T130" i="5"/>
  <c r="R130" i="5"/>
  <c r="P130" i="5"/>
  <c r="BI123" i="5"/>
  <c r="BH123" i="5"/>
  <c r="BG123" i="5"/>
  <c r="BF123" i="5"/>
  <c r="T123" i="5"/>
  <c r="R123" i="5"/>
  <c r="P123" i="5"/>
  <c r="BI116" i="5"/>
  <c r="BH116" i="5"/>
  <c r="BG116" i="5"/>
  <c r="BF116" i="5"/>
  <c r="T116" i="5"/>
  <c r="R116" i="5"/>
  <c r="P116" i="5"/>
  <c r="BI111" i="5"/>
  <c r="BH111" i="5"/>
  <c r="BG111" i="5"/>
  <c r="BF111" i="5"/>
  <c r="T111" i="5"/>
  <c r="R111" i="5"/>
  <c r="P111" i="5"/>
  <c r="BI102" i="5"/>
  <c r="BH102" i="5"/>
  <c r="BG102" i="5"/>
  <c r="BF102" i="5"/>
  <c r="T102" i="5"/>
  <c r="R102" i="5"/>
  <c r="P102" i="5"/>
  <c r="BI98" i="5"/>
  <c r="BH98" i="5"/>
  <c r="BG98" i="5"/>
  <c r="BF98" i="5"/>
  <c r="T98" i="5"/>
  <c r="R98" i="5"/>
  <c r="P98" i="5"/>
  <c r="BI96" i="5"/>
  <c r="BH96" i="5"/>
  <c r="BG96" i="5"/>
  <c r="BF96" i="5"/>
  <c r="T96" i="5"/>
  <c r="R96" i="5"/>
  <c r="P96" i="5"/>
  <c r="BI94" i="5"/>
  <c r="BH94" i="5"/>
  <c r="BG94" i="5"/>
  <c r="BF94" i="5"/>
  <c r="T94" i="5"/>
  <c r="R94" i="5"/>
  <c r="P94" i="5"/>
  <c r="BI92" i="5"/>
  <c r="BH92" i="5"/>
  <c r="BG92" i="5"/>
  <c r="BF92" i="5"/>
  <c r="T92" i="5"/>
  <c r="R92" i="5"/>
  <c r="P92" i="5"/>
  <c r="BI90" i="5"/>
  <c r="BH90" i="5"/>
  <c r="BG90" i="5"/>
  <c r="BF90" i="5"/>
  <c r="T90" i="5"/>
  <c r="R90" i="5"/>
  <c r="P90" i="5"/>
  <c r="BI88" i="5"/>
  <c r="BH88" i="5"/>
  <c r="BG88" i="5"/>
  <c r="BF88" i="5"/>
  <c r="T88" i="5"/>
  <c r="R88" i="5"/>
  <c r="P88" i="5"/>
  <c r="J82" i="5"/>
  <c r="J81" i="5"/>
  <c r="F81" i="5"/>
  <c r="F79" i="5"/>
  <c r="E77" i="5"/>
  <c r="J55" i="5"/>
  <c r="J54" i="5"/>
  <c r="F54" i="5"/>
  <c r="F52" i="5"/>
  <c r="E50" i="5"/>
  <c r="J18" i="5"/>
  <c r="E18" i="5"/>
  <c r="F82" i="5" s="1"/>
  <c r="J17" i="5"/>
  <c r="J12" i="5"/>
  <c r="J52" i="5" s="1"/>
  <c r="E7" i="5"/>
  <c r="E75" i="5"/>
  <c r="J37" i="4"/>
  <c r="J36" i="4"/>
  <c r="AY57" i="1"/>
  <c r="J35" i="4"/>
  <c r="AX57" i="1"/>
  <c r="BI355" i="4"/>
  <c r="BH355" i="4"/>
  <c r="BG355" i="4"/>
  <c r="BF355" i="4"/>
  <c r="T355" i="4"/>
  <c r="R355" i="4"/>
  <c r="P355" i="4"/>
  <c r="BI354" i="4"/>
  <c r="BH354" i="4"/>
  <c r="BG354" i="4"/>
  <c r="BF354" i="4"/>
  <c r="T354" i="4"/>
  <c r="R354" i="4"/>
  <c r="P354" i="4"/>
  <c r="BI350" i="4"/>
  <c r="BH350" i="4"/>
  <c r="BG350" i="4"/>
  <c r="BF350" i="4"/>
  <c r="T350" i="4"/>
  <c r="R350" i="4"/>
  <c r="P350" i="4"/>
  <c r="BI348" i="4"/>
  <c r="BH348" i="4"/>
  <c r="BG348" i="4"/>
  <c r="BF348" i="4"/>
  <c r="T348" i="4"/>
  <c r="R348" i="4"/>
  <c r="P348" i="4"/>
  <c r="BI346" i="4"/>
  <c r="BH346" i="4"/>
  <c r="BG346" i="4"/>
  <c r="BF346" i="4"/>
  <c r="T346" i="4"/>
  <c r="R346" i="4"/>
  <c r="P346" i="4"/>
  <c r="BI343" i="4"/>
  <c r="BH343" i="4"/>
  <c r="BG343" i="4"/>
  <c r="BF343" i="4"/>
  <c r="T343" i="4"/>
  <c r="R343" i="4"/>
  <c r="P343" i="4"/>
  <c r="BI340" i="4"/>
  <c r="BH340" i="4"/>
  <c r="BG340" i="4"/>
  <c r="BF340" i="4"/>
  <c r="T340" i="4"/>
  <c r="R340" i="4"/>
  <c r="P340" i="4"/>
  <c r="BI338" i="4"/>
  <c r="BH338" i="4"/>
  <c r="BG338" i="4"/>
  <c r="BF338" i="4"/>
  <c r="T338" i="4"/>
  <c r="R338" i="4"/>
  <c r="P338" i="4"/>
  <c r="BI333" i="4"/>
  <c r="BH333" i="4"/>
  <c r="BG333" i="4"/>
  <c r="BF333" i="4"/>
  <c r="T333" i="4"/>
  <c r="R333" i="4"/>
  <c r="P333" i="4"/>
  <c r="BI332" i="4"/>
  <c r="BH332" i="4"/>
  <c r="BG332" i="4"/>
  <c r="BF332" i="4"/>
  <c r="T332" i="4"/>
  <c r="R332" i="4"/>
  <c r="P332" i="4"/>
  <c r="BI326" i="4"/>
  <c r="BH326" i="4"/>
  <c r="BG326" i="4"/>
  <c r="BF326" i="4"/>
  <c r="T326" i="4"/>
  <c r="R326" i="4"/>
  <c r="P326" i="4"/>
  <c r="BI322" i="4"/>
  <c r="BH322" i="4"/>
  <c r="BG322" i="4"/>
  <c r="BF322" i="4"/>
  <c r="T322" i="4"/>
  <c r="R322" i="4"/>
  <c r="P322" i="4"/>
  <c r="BI316" i="4"/>
  <c r="BH316" i="4"/>
  <c r="BG316" i="4"/>
  <c r="BF316" i="4"/>
  <c r="T316" i="4"/>
  <c r="R316" i="4"/>
  <c r="P316" i="4"/>
  <c r="BI309" i="4"/>
  <c r="BH309" i="4"/>
  <c r="BG309" i="4"/>
  <c r="BF309" i="4"/>
  <c r="T309" i="4"/>
  <c r="R309" i="4"/>
  <c r="P309" i="4"/>
  <c r="BI300" i="4"/>
  <c r="BH300" i="4"/>
  <c r="BG300" i="4"/>
  <c r="BF300" i="4"/>
  <c r="T300" i="4"/>
  <c r="R300" i="4"/>
  <c r="P300" i="4"/>
  <c r="BI299" i="4"/>
  <c r="BH299" i="4"/>
  <c r="BG299" i="4"/>
  <c r="BF299" i="4"/>
  <c r="T299" i="4"/>
  <c r="R299" i="4"/>
  <c r="P299" i="4"/>
  <c r="BI290" i="4"/>
  <c r="BH290" i="4"/>
  <c r="BG290" i="4"/>
  <c r="BF290" i="4"/>
  <c r="T290" i="4"/>
  <c r="R290" i="4"/>
  <c r="P290" i="4"/>
  <c r="BI282" i="4"/>
  <c r="BH282" i="4"/>
  <c r="BG282" i="4"/>
  <c r="BF282" i="4"/>
  <c r="T282" i="4"/>
  <c r="R282" i="4"/>
  <c r="P282" i="4"/>
  <c r="BI275" i="4"/>
  <c r="BH275" i="4"/>
  <c r="BG275" i="4"/>
  <c r="BF275" i="4"/>
  <c r="T275" i="4"/>
  <c r="R275" i="4"/>
  <c r="P275" i="4"/>
  <c r="BI266" i="4"/>
  <c r="BH266" i="4"/>
  <c r="BG266" i="4"/>
  <c r="BF266" i="4"/>
  <c r="T266" i="4"/>
  <c r="R266" i="4"/>
  <c r="P266" i="4"/>
  <c r="BI261" i="4"/>
  <c r="BH261" i="4"/>
  <c r="BG261" i="4"/>
  <c r="BF261" i="4"/>
  <c r="T261" i="4"/>
  <c r="R261" i="4"/>
  <c r="P261" i="4"/>
  <c r="BI259" i="4"/>
  <c r="BH259" i="4"/>
  <c r="BG259" i="4"/>
  <c r="BF259" i="4"/>
  <c r="T259" i="4"/>
  <c r="R259" i="4"/>
  <c r="P259" i="4"/>
  <c r="BI257" i="4"/>
  <c r="BH257" i="4"/>
  <c r="BG257" i="4"/>
  <c r="BF257" i="4"/>
  <c r="T257" i="4"/>
  <c r="R257" i="4"/>
  <c r="P257" i="4"/>
  <c r="BI255" i="4"/>
  <c r="BH255" i="4"/>
  <c r="BG255" i="4"/>
  <c r="BF255" i="4"/>
  <c r="T255" i="4"/>
  <c r="R255" i="4"/>
  <c r="P255" i="4"/>
  <c r="BI253" i="4"/>
  <c r="BH253" i="4"/>
  <c r="BG253" i="4"/>
  <c r="BF253" i="4"/>
  <c r="T253" i="4"/>
  <c r="R253" i="4"/>
  <c r="P253" i="4"/>
  <c r="BI251" i="4"/>
  <c r="BH251" i="4"/>
  <c r="BG251" i="4"/>
  <c r="BF251" i="4"/>
  <c r="T251" i="4"/>
  <c r="R251" i="4"/>
  <c r="P251" i="4"/>
  <c r="BI249" i="4"/>
  <c r="BH249" i="4"/>
  <c r="BG249" i="4"/>
  <c r="BF249" i="4"/>
  <c r="T249" i="4"/>
  <c r="R249" i="4"/>
  <c r="P249" i="4"/>
  <c r="BI242" i="4"/>
  <c r="BH242" i="4"/>
  <c r="BG242" i="4"/>
  <c r="BF242" i="4"/>
  <c r="T242" i="4"/>
  <c r="R242" i="4"/>
  <c r="P242" i="4"/>
  <c r="BI241" i="4"/>
  <c r="BH241" i="4"/>
  <c r="BG241" i="4"/>
  <c r="BF241" i="4"/>
  <c r="T241" i="4"/>
  <c r="R241" i="4"/>
  <c r="P241" i="4"/>
  <c r="BI240" i="4"/>
  <c r="BH240" i="4"/>
  <c r="BG240" i="4"/>
  <c r="BF240" i="4"/>
  <c r="T240" i="4"/>
  <c r="R240" i="4"/>
  <c r="P240" i="4"/>
  <c r="BI239" i="4"/>
  <c r="BH239" i="4"/>
  <c r="BG239" i="4"/>
  <c r="BF239" i="4"/>
  <c r="T239" i="4"/>
  <c r="R239" i="4"/>
  <c r="P239" i="4"/>
  <c r="BI237" i="4"/>
  <c r="BH237" i="4"/>
  <c r="BG237" i="4"/>
  <c r="BF237" i="4"/>
  <c r="T237" i="4"/>
  <c r="R237" i="4"/>
  <c r="P237" i="4"/>
  <c r="BI236" i="4"/>
  <c r="BH236" i="4"/>
  <c r="BG236" i="4"/>
  <c r="BF236" i="4"/>
  <c r="T236" i="4"/>
  <c r="R236" i="4"/>
  <c r="P236" i="4"/>
  <c r="BI235" i="4"/>
  <c r="BH235" i="4"/>
  <c r="BG235" i="4"/>
  <c r="BF235" i="4"/>
  <c r="T235" i="4"/>
  <c r="R235" i="4"/>
  <c r="P235" i="4"/>
  <c r="BI230" i="4"/>
  <c r="BH230" i="4"/>
  <c r="BG230" i="4"/>
  <c r="BF230" i="4"/>
  <c r="T230" i="4"/>
  <c r="R230" i="4"/>
  <c r="P230" i="4"/>
  <c r="BI229" i="4"/>
  <c r="BH229" i="4"/>
  <c r="BG229" i="4"/>
  <c r="BF229" i="4"/>
  <c r="T229" i="4"/>
  <c r="R229" i="4"/>
  <c r="P229" i="4"/>
  <c r="BI228" i="4"/>
  <c r="BH228" i="4"/>
  <c r="BG228" i="4"/>
  <c r="BF228" i="4"/>
  <c r="T228" i="4"/>
  <c r="R228" i="4"/>
  <c r="P228" i="4"/>
  <c r="BI223" i="4"/>
  <c r="BH223" i="4"/>
  <c r="BG223" i="4"/>
  <c r="BF223" i="4"/>
  <c r="T223" i="4"/>
  <c r="R223" i="4"/>
  <c r="P223" i="4"/>
  <c r="BI220" i="4"/>
  <c r="BH220" i="4"/>
  <c r="BG220" i="4"/>
  <c r="BF220" i="4"/>
  <c r="T220" i="4"/>
  <c r="R220" i="4"/>
  <c r="P220" i="4"/>
  <c r="BI218" i="4"/>
  <c r="BH218" i="4"/>
  <c r="BG218" i="4"/>
  <c r="BF218" i="4"/>
  <c r="T218" i="4"/>
  <c r="R218" i="4"/>
  <c r="P218" i="4"/>
  <c r="BI215" i="4"/>
  <c r="BH215" i="4"/>
  <c r="BG215" i="4"/>
  <c r="BF215" i="4"/>
  <c r="T215" i="4"/>
  <c r="R215" i="4"/>
  <c r="P215" i="4"/>
  <c r="BI212" i="4"/>
  <c r="BH212" i="4"/>
  <c r="BG212" i="4"/>
  <c r="BF212" i="4"/>
  <c r="T212" i="4"/>
  <c r="R212" i="4"/>
  <c r="P212" i="4"/>
  <c r="BI210" i="4"/>
  <c r="BH210" i="4"/>
  <c r="BG210" i="4"/>
  <c r="BF210" i="4"/>
  <c r="T210" i="4"/>
  <c r="R210" i="4"/>
  <c r="P210" i="4"/>
  <c r="BI208" i="4"/>
  <c r="BH208" i="4"/>
  <c r="BG208" i="4"/>
  <c r="BF208" i="4"/>
  <c r="T208" i="4"/>
  <c r="R208" i="4"/>
  <c r="P208" i="4"/>
  <c r="BI206" i="4"/>
  <c r="BH206" i="4"/>
  <c r="BG206" i="4"/>
  <c r="BF206" i="4"/>
  <c r="T206" i="4"/>
  <c r="R206" i="4"/>
  <c r="P206" i="4"/>
  <c r="BI204" i="4"/>
  <c r="BH204" i="4"/>
  <c r="BG204" i="4"/>
  <c r="BF204" i="4"/>
  <c r="T204" i="4"/>
  <c r="R204" i="4"/>
  <c r="P204" i="4"/>
  <c r="BI201" i="4"/>
  <c r="BH201" i="4"/>
  <c r="BG201" i="4"/>
  <c r="BF201" i="4"/>
  <c r="T201" i="4"/>
  <c r="R201" i="4"/>
  <c r="P201" i="4"/>
  <c r="BI196" i="4"/>
  <c r="BH196" i="4"/>
  <c r="BG196" i="4"/>
  <c r="BF196" i="4"/>
  <c r="T196" i="4"/>
  <c r="R196" i="4"/>
  <c r="P196" i="4"/>
  <c r="BI193" i="4"/>
  <c r="BH193" i="4"/>
  <c r="BG193" i="4"/>
  <c r="BF193" i="4"/>
  <c r="T193" i="4"/>
  <c r="R193" i="4"/>
  <c r="P193" i="4"/>
  <c r="BI188" i="4"/>
  <c r="BH188" i="4"/>
  <c r="BG188" i="4"/>
  <c r="BF188" i="4"/>
  <c r="T188" i="4"/>
  <c r="R188" i="4"/>
  <c r="P188" i="4"/>
  <c r="BI186" i="4"/>
  <c r="BH186" i="4"/>
  <c r="BG186" i="4"/>
  <c r="BF186" i="4"/>
  <c r="T186" i="4"/>
  <c r="R186" i="4"/>
  <c r="P186" i="4"/>
  <c r="BI184" i="4"/>
  <c r="BH184" i="4"/>
  <c r="BG184" i="4"/>
  <c r="BF184" i="4"/>
  <c r="T184" i="4"/>
  <c r="R184" i="4"/>
  <c r="P184" i="4"/>
  <c r="BI182" i="4"/>
  <c r="BH182" i="4"/>
  <c r="BG182" i="4"/>
  <c r="BF182" i="4"/>
  <c r="T182" i="4"/>
  <c r="R182" i="4"/>
  <c r="P182" i="4"/>
  <c r="BI180" i="4"/>
  <c r="BH180" i="4"/>
  <c r="BG180" i="4"/>
  <c r="BF180" i="4"/>
  <c r="T180" i="4"/>
  <c r="R180" i="4"/>
  <c r="P180" i="4"/>
  <c r="BI178" i="4"/>
  <c r="BH178" i="4"/>
  <c r="BG178" i="4"/>
  <c r="BF178" i="4"/>
  <c r="T178" i="4"/>
  <c r="R178" i="4"/>
  <c r="P178" i="4"/>
  <c r="BI176" i="4"/>
  <c r="BH176" i="4"/>
  <c r="BG176" i="4"/>
  <c r="BF176" i="4"/>
  <c r="T176" i="4"/>
  <c r="R176" i="4"/>
  <c r="P176" i="4"/>
  <c r="BI175" i="4"/>
  <c r="BH175" i="4"/>
  <c r="BG175" i="4"/>
  <c r="BF175" i="4"/>
  <c r="T175" i="4"/>
  <c r="R175" i="4"/>
  <c r="P175" i="4"/>
  <c r="BI174" i="4"/>
  <c r="BH174" i="4"/>
  <c r="BG174" i="4"/>
  <c r="BF174" i="4"/>
  <c r="T174" i="4"/>
  <c r="R174" i="4"/>
  <c r="P174" i="4"/>
  <c r="BI172" i="4"/>
  <c r="BH172" i="4"/>
  <c r="BG172" i="4"/>
  <c r="BF172" i="4"/>
  <c r="T172" i="4"/>
  <c r="R172" i="4"/>
  <c r="P172" i="4"/>
  <c r="BI170" i="4"/>
  <c r="BH170" i="4"/>
  <c r="BG170" i="4"/>
  <c r="BF170" i="4"/>
  <c r="T170" i="4"/>
  <c r="R170" i="4"/>
  <c r="P170" i="4"/>
  <c r="BI168" i="4"/>
  <c r="BH168" i="4"/>
  <c r="BG168" i="4"/>
  <c r="BF168" i="4"/>
  <c r="T168" i="4"/>
  <c r="R168" i="4"/>
  <c r="P168" i="4"/>
  <c r="BI167" i="4"/>
  <c r="BH167" i="4"/>
  <c r="BG167" i="4"/>
  <c r="BF167" i="4"/>
  <c r="T167" i="4"/>
  <c r="R167" i="4"/>
  <c r="P167" i="4"/>
  <c r="BI166" i="4"/>
  <c r="BH166" i="4"/>
  <c r="BG166" i="4"/>
  <c r="BF166" i="4"/>
  <c r="T166" i="4"/>
  <c r="R166" i="4"/>
  <c r="P166" i="4"/>
  <c r="BI160" i="4"/>
  <c r="BH160" i="4"/>
  <c r="BG160" i="4"/>
  <c r="BF160" i="4"/>
  <c r="T160" i="4"/>
  <c r="R160" i="4"/>
  <c r="P160" i="4"/>
  <c r="BI159" i="4"/>
  <c r="BH159" i="4"/>
  <c r="BG159" i="4"/>
  <c r="BF159" i="4"/>
  <c r="T159" i="4"/>
  <c r="R159" i="4"/>
  <c r="P159" i="4"/>
  <c r="BI151" i="4"/>
  <c r="BH151" i="4"/>
  <c r="BG151" i="4"/>
  <c r="BF151" i="4"/>
  <c r="T151" i="4"/>
  <c r="R151" i="4"/>
  <c r="P151" i="4"/>
  <c r="BI149" i="4"/>
  <c r="BH149" i="4"/>
  <c r="BG149" i="4"/>
  <c r="BF149" i="4"/>
  <c r="T149" i="4"/>
  <c r="R149" i="4"/>
  <c r="P149" i="4"/>
  <c r="BI148" i="4"/>
  <c r="BH148" i="4"/>
  <c r="BG148" i="4"/>
  <c r="BF148" i="4"/>
  <c r="T148" i="4"/>
  <c r="R148" i="4"/>
  <c r="P148" i="4"/>
  <c r="BI143" i="4"/>
  <c r="BH143" i="4"/>
  <c r="BG143" i="4"/>
  <c r="BF143" i="4"/>
  <c r="T143" i="4"/>
  <c r="R143" i="4"/>
  <c r="P143" i="4"/>
  <c r="BI138" i="4"/>
  <c r="BH138" i="4"/>
  <c r="BG138" i="4"/>
  <c r="BF138" i="4"/>
  <c r="T138" i="4"/>
  <c r="R138" i="4"/>
  <c r="P138" i="4"/>
  <c r="BI134" i="4"/>
  <c r="BH134" i="4"/>
  <c r="BG134" i="4"/>
  <c r="BF134" i="4"/>
  <c r="T134" i="4"/>
  <c r="R134" i="4"/>
  <c r="P134" i="4"/>
  <c r="BI128" i="4"/>
  <c r="BH128" i="4"/>
  <c r="BG128" i="4"/>
  <c r="BF128" i="4"/>
  <c r="T128" i="4"/>
  <c r="T127" i="4" s="1"/>
  <c r="R128" i="4"/>
  <c r="R127" i="4" s="1"/>
  <c r="P128" i="4"/>
  <c r="P127" i="4"/>
  <c r="BI125" i="4"/>
  <c r="BH125" i="4"/>
  <c r="BG125" i="4"/>
  <c r="BF125" i="4"/>
  <c r="T125" i="4"/>
  <c r="R125" i="4"/>
  <c r="P125" i="4"/>
  <c r="BI122" i="4"/>
  <c r="BH122" i="4"/>
  <c r="BG122" i="4"/>
  <c r="BF122" i="4"/>
  <c r="T122" i="4"/>
  <c r="R122" i="4"/>
  <c r="P122" i="4"/>
  <c r="BI117" i="4"/>
  <c r="BH117" i="4"/>
  <c r="BG117" i="4"/>
  <c r="BF117" i="4"/>
  <c r="T117" i="4"/>
  <c r="R117" i="4"/>
  <c r="P117" i="4"/>
  <c r="BI115" i="4"/>
  <c r="BH115" i="4"/>
  <c r="BG115" i="4"/>
  <c r="BF115" i="4"/>
  <c r="T115" i="4"/>
  <c r="R115" i="4"/>
  <c r="P115" i="4"/>
  <c r="BI113" i="4"/>
  <c r="BH113" i="4"/>
  <c r="BG113" i="4"/>
  <c r="BF113" i="4"/>
  <c r="T113" i="4"/>
  <c r="R113" i="4"/>
  <c r="P113" i="4"/>
  <c r="BI111" i="4"/>
  <c r="BH111" i="4"/>
  <c r="BG111" i="4"/>
  <c r="BF111" i="4"/>
  <c r="T111" i="4"/>
  <c r="R111" i="4"/>
  <c r="P111" i="4"/>
  <c r="BI108" i="4"/>
  <c r="BH108" i="4"/>
  <c r="BG108" i="4"/>
  <c r="BF108" i="4"/>
  <c r="T108" i="4"/>
  <c r="R108" i="4"/>
  <c r="P108" i="4"/>
  <c r="BI106" i="4"/>
  <c r="BH106" i="4"/>
  <c r="BG106" i="4"/>
  <c r="BF106" i="4"/>
  <c r="T106" i="4"/>
  <c r="R106" i="4"/>
  <c r="P106" i="4"/>
  <c r="BI104" i="4"/>
  <c r="BH104" i="4"/>
  <c r="BG104" i="4"/>
  <c r="BF104" i="4"/>
  <c r="T104" i="4"/>
  <c r="R104" i="4"/>
  <c r="P104" i="4"/>
  <c r="BI102" i="4"/>
  <c r="BH102" i="4"/>
  <c r="BG102" i="4"/>
  <c r="BF102" i="4"/>
  <c r="T102" i="4"/>
  <c r="R102" i="4"/>
  <c r="P102" i="4"/>
  <c r="BI97" i="4"/>
  <c r="BH97" i="4"/>
  <c r="BG97" i="4"/>
  <c r="BF97" i="4"/>
  <c r="T97" i="4"/>
  <c r="R97" i="4"/>
  <c r="P97" i="4"/>
  <c r="BI95" i="4"/>
  <c r="BH95" i="4"/>
  <c r="BG95" i="4"/>
  <c r="BF95" i="4"/>
  <c r="T95" i="4"/>
  <c r="R95" i="4"/>
  <c r="P95" i="4"/>
  <c r="BI93" i="4"/>
  <c r="BH93" i="4"/>
  <c r="BG93" i="4"/>
  <c r="BF93" i="4"/>
  <c r="T93" i="4"/>
  <c r="R93" i="4"/>
  <c r="P93" i="4"/>
  <c r="BI91" i="4"/>
  <c r="BH91" i="4"/>
  <c r="BG91" i="4"/>
  <c r="BF91" i="4"/>
  <c r="T91" i="4"/>
  <c r="R91" i="4"/>
  <c r="P91" i="4"/>
  <c r="J85" i="4"/>
  <c r="J84" i="4"/>
  <c r="F84" i="4"/>
  <c r="F82" i="4"/>
  <c r="E80" i="4"/>
  <c r="J55" i="4"/>
  <c r="J54" i="4"/>
  <c r="F54" i="4"/>
  <c r="F52" i="4"/>
  <c r="E50" i="4"/>
  <c r="J18" i="4"/>
  <c r="E18" i="4"/>
  <c r="F85" i="4"/>
  <c r="J17" i="4"/>
  <c r="J12" i="4"/>
  <c r="J82" i="4" s="1"/>
  <c r="E7" i="4"/>
  <c r="E78" i="4" s="1"/>
  <c r="J37" i="3"/>
  <c r="J36" i="3"/>
  <c r="AY56" i="1"/>
  <c r="J35" i="3"/>
  <c r="AX56" i="1"/>
  <c r="BI182" i="3"/>
  <c r="BH182" i="3"/>
  <c r="BG182" i="3"/>
  <c r="BF182" i="3"/>
  <c r="T182" i="3"/>
  <c r="R182" i="3"/>
  <c r="P182"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2" i="3"/>
  <c r="BH172" i="3"/>
  <c r="BG172" i="3"/>
  <c r="BF172" i="3"/>
  <c r="T172" i="3"/>
  <c r="T171" i="3" s="1"/>
  <c r="R172" i="3"/>
  <c r="R171" i="3" s="1"/>
  <c r="P172" i="3"/>
  <c r="P171" i="3" s="1"/>
  <c r="BI170" i="3"/>
  <c r="BH170" i="3"/>
  <c r="BG170" i="3"/>
  <c r="BF170" i="3"/>
  <c r="T170" i="3"/>
  <c r="R170" i="3"/>
  <c r="P170" i="3"/>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9" i="3"/>
  <c r="BH119" i="3"/>
  <c r="BG119" i="3"/>
  <c r="BF119" i="3"/>
  <c r="T119" i="3"/>
  <c r="R119" i="3"/>
  <c r="P119" i="3"/>
  <c r="BI118" i="3"/>
  <c r="BH118" i="3"/>
  <c r="BG118" i="3"/>
  <c r="BF118" i="3"/>
  <c r="T118" i="3"/>
  <c r="R118" i="3"/>
  <c r="P118" i="3"/>
  <c r="BI117" i="3"/>
  <c r="BH117" i="3"/>
  <c r="BG117" i="3"/>
  <c r="BF117" i="3"/>
  <c r="T117" i="3"/>
  <c r="R117" i="3"/>
  <c r="P117" i="3"/>
  <c r="BI116" i="3"/>
  <c r="BH116" i="3"/>
  <c r="BG116" i="3"/>
  <c r="BF116" i="3"/>
  <c r="T116" i="3"/>
  <c r="R116" i="3"/>
  <c r="P116"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5" i="3"/>
  <c r="BH95" i="3"/>
  <c r="BG95" i="3"/>
  <c r="BF95" i="3"/>
  <c r="T95" i="3"/>
  <c r="R95" i="3"/>
  <c r="P95" i="3"/>
  <c r="BI94" i="3"/>
  <c r="BH94" i="3"/>
  <c r="BG94" i="3"/>
  <c r="BF94" i="3"/>
  <c r="T94" i="3"/>
  <c r="R94" i="3"/>
  <c r="P94" i="3"/>
  <c r="BI93" i="3"/>
  <c r="BH93" i="3"/>
  <c r="BG93" i="3"/>
  <c r="BF93" i="3"/>
  <c r="T93" i="3"/>
  <c r="R93" i="3"/>
  <c r="P93" i="3"/>
  <c r="BI92" i="3"/>
  <c r="BH92" i="3"/>
  <c r="BG92" i="3"/>
  <c r="BF92" i="3"/>
  <c r="T92" i="3"/>
  <c r="R92" i="3"/>
  <c r="P92" i="3"/>
  <c r="BI91" i="3"/>
  <c r="BH91" i="3"/>
  <c r="BG91" i="3"/>
  <c r="BF91" i="3"/>
  <c r="T91" i="3"/>
  <c r="R91" i="3"/>
  <c r="P91" i="3"/>
  <c r="BI90" i="3"/>
  <c r="BH90" i="3"/>
  <c r="BG90" i="3"/>
  <c r="BF90" i="3"/>
  <c r="T90" i="3"/>
  <c r="R90" i="3"/>
  <c r="P90" i="3"/>
  <c r="BI89" i="3"/>
  <c r="BH89" i="3"/>
  <c r="BG89" i="3"/>
  <c r="BF89" i="3"/>
  <c r="T89" i="3"/>
  <c r="R89" i="3"/>
  <c r="P89" i="3"/>
  <c r="J84" i="3"/>
  <c r="J83" i="3"/>
  <c r="F83" i="3"/>
  <c r="F81" i="3"/>
  <c r="E79" i="3"/>
  <c r="J55" i="3"/>
  <c r="J54" i="3"/>
  <c r="F54" i="3"/>
  <c r="F52" i="3"/>
  <c r="E50" i="3"/>
  <c r="J18" i="3"/>
  <c r="E18" i="3"/>
  <c r="F84" i="3"/>
  <c r="J17" i="3"/>
  <c r="J12" i="3"/>
  <c r="J81" i="3" s="1"/>
  <c r="E7" i="3"/>
  <c r="E77" i="3" s="1"/>
  <c r="J37" i="2"/>
  <c r="J36" i="2"/>
  <c r="AY55" i="1"/>
  <c r="J35" i="2"/>
  <c r="AX55" i="1"/>
  <c r="BI139" i="2"/>
  <c r="BH139" i="2"/>
  <c r="BG139" i="2"/>
  <c r="BF139" i="2"/>
  <c r="T139" i="2"/>
  <c r="T138" i="2"/>
  <c r="R139" i="2"/>
  <c r="R138" i="2"/>
  <c r="P139" i="2"/>
  <c r="P138" i="2"/>
  <c r="BI137" i="2"/>
  <c r="BH137" i="2"/>
  <c r="BG137" i="2"/>
  <c r="BF137" i="2"/>
  <c r="T137" i="2"/>
  <c r="T136" i="2"/>
  <c r="R137" i="2"/>
  <c r="R136" i="2"/>
  <c r="P137" i="2"/>
  <c r="P136" i="2"/>
  <c r="BI134" i="2"/>
  <c r="BH134" i="2"/>
  <c r="BG134" i="2"/>
  <c r="BF134" i="2"/>
  <c r="T134" i="2"/>
  <c r="T133" i="2"/>
  <c r="R134" i="2"/>
  <c r="R133" i="2"/>
  <c r="P134" i="2"/>
  <c r="P133" i="2"/>
  <c r="BI127" i="2"/>
  <c r="BH127" i="2"/>
  <c r="BG127" i="2"/>
  <c r="BF127" i="2"/>
  <c r="T127" i="2"/>
  <c r="T126" i="2"/>
  <c r="T125" i="2" s="1"/>
  <c r="R127" i="2"/>
  <c r="R126" i="2" s="1"/>
  <c r="R125" i="2" s="1"/>
  <c r="P127" i="2"/>
  <c r="P126" i="2"/>
  <c r="P125" i="2" s="1"/>
  <c r="BI121" i="2"/>
  <c r="BH121" i="2"/>
  <c r="BG121" i="2"/>
  <c r="BF121" i="2"/>
  <c r="T121" i="2"/>
  <c r="R121" i="2"/>
  <c r="P121" i="2"/>
  <c r="BI119" i="2"/>
  <c r="BH119" i="2"/>
  <c r="BG119" i="2"/>
  <c r="BF119" i="2"/>
  <c r="T119" i="2"/>
  <c r="R119" i="2"/>
  <c r="P119" i="2"/>
  <c r="BI117" i="2"/>
  <c r="BH117" i="2"/>
  <c r="BG117" i="2"/>
  <c r="BF117" i="2"/>
  <c r="T117" i="2"/>
  <c r="R117" i="2"/>
  <c r="P117" i="2"/>
  <c r="BI113" i="2"/>
  <c r="BH113" i="2"/>
  <c r="BG113" i="2"/>
  <c r="BF113" i="2"/>
  <c r="T113" i="2"/>
  <c r="R113" i="2"/>
  <c r="P113" i="2"/>
  <c r="BI110" i="2"/>
  <c r="BH110" i="2"/>
  <c r="BG110" i="2"/>
  <c r="BF110" i="2"/>
  <c r="T110" i="2"/>
  <c r="R110" i="2"/>
  <c r="P110" i="2"/>
  <c r="BI108" i="2"/>
  <c r="BH108" i="2"/>
  <c r="BG108" i="2"/>
  <c r="BF108" i="2"/>
  <c r="T108" i="2"/>
  <c r="R108" i="2"/>
  <c r="P108" i="2"/>
  <c r="BI105" i="2"/>
  <c r="BH105" i="2"/>
  <c r="BG105" i="2"/>
  <c r="BF105" i="2"/>
  <c r="T105" i="2"/>
  <c r="R105" i="2"/>
  <c r="P105" i="2"/>
  <c r="BI102" i="2"/>
  <c r="BH102" i="2"/>
  <c r="BG102" i="2"/>
  <c r="BF102" i="2"/>
  <c r="T102" i="2"/>
  <c r="R102" i="2"/>
  <c r="P102" i="2"/>
  <c r="BI99" i="2"/>
  <c r="BH99" i="2"/>
  <c r="BG99" i="2"/>
  <c r="BF99" i="2"/>
  <c r="T99" i="2"/>
  <c r="R99" i="2"/>
  <c r="P99" i="2"/>
  <c r="BI96" i="2"/>
  <c r="BH96" i="2"/>
  <c r="BG96" i="2"/>
  <c r="BF96" i="2"/>
  <c r="T96" i="2"/>
  <c r="R96" i="2"/>
  <c r="P96" i="2"/>
  <c r="BI93" i="2"/>
  <c r="BH93" i="2"/>
  <c r="BG93" i="2"/>
  <c r="BF93" i="2"/>
  <c r="T93" i="2"/>
  <c r="T92" i="2" s="1"/>
  <c r="R93" i="2"/>
  <c r="R92" i="2"/>
  <c r="P93" i="2"/>
  <c r="P92" i="2" s="1"/>
  <c r="J87" i="2"/>
  <c r="J86" i="2"/>
  <c r="F86" i="2"/>
  <c r="F84" i="2"/>
  <c r="E82" i="2"/>
  <c r="J55" i="2"/>
  <c r="J54" i="2"/>
  <c r="F54" i="2"/>
  <c r="F52" i="2"/>
  <c r="E50" i="2"/>
  <c r="J18" i="2"/>
  <c r="E18" i="2"/>
  <c r="F55" i="2"/>
  <c r="J17" i="2"/>
  <c r="J12" i="2"/>
  <c r="J52" i="2" s="1"/>
  <c r="E7" i="2"/>
  <c r="E48" i="2" s="1"/>
  <c r="L50" i="1"/>
  <c r="AM50" i="1"/>
  <c r="AM49" i="1"/>
  <c r="L49" i="1"/>
  <c r="AM47" i="1"/>
  <c r="L47" i="1"/>
  <c r="L45" i="1"/>
  <c r="L44" i="1"/>
  <c r="J91" i="11"/>
  <c r="J108" i="9"/>
  <c r="BK107" i="9"/>
  <c r="J106" i="9"/>
  <c r="BK101" i="9"/>
  <c r="BK97" i="9"/>
  <c r="BK86" i="9"/>
  <c r="BK141" i="8"/>
  <c r="J135" i="8"/>
  <c r="J126" i="8"/>
  <c r="BK125" i="8"/>
  <c r="BK120" i="8"/>
  <c r="BK114" i="8"/>
  <c r="BK113" i="8"/>
  <c r="J111" i="8"/>
  <c r="BK110" i="8"/>
  <c r="J109" i="8"/>
  <c r="J105" i="8"/>
  <c r="BK104" i="8"/>
  <c r="BK103" i="8"/>
  <c r="J101" i="8"/>
  <c r="BK88" i="8"/>
  <c r="J86" i="8"/>
  <c r="BK146" i="7"/>
  <c r="J144" i="7"/>
  <c r="BK138" i="7"/>
  <c r="BK133" i="7"/>
  <c r="J132" i="7"/>
  <c r="J109" i="7"/>
  <c r="BK105" i="7"/>
  <c r="J102" i="7"/>
  <c r="BK100" i="7"/>
  <c r="BK251" i="6"/>
  <c r="J248" i="6"/>
  <c r="BK246" i="6"/>
  <c r="J244" i="6"/>
  <c r="J243" i="6"/>
  <c r="BK238" i="6"/>
  <c r="J230" i="6"/>
  <c r="BK229" i="6"/>
  <c r="J224" i="6"/>
  <c r="J223" i="6"/>
  <c r="J222" i="6"/>
  <c r="J214" i="6"/>
  <c r="J210" i="6"/>
  <c r="J209" i="6"/>
  <c r="J202" i="6"/>
  <c r="J194" i="6"/>
  <c r="BK190" i="6"/>
  <c r="BK184" i="6"/>
  <c r="J178" i="6"/>
  <c r="J175" i="6"/>
  <c r="BK173" i="6"/>
  <c r="J170" i="6"/>
  <c r="J169" i="6"/>
  <c r="BK161" i="6"/>
  <c r="BK159" i="6"/>
  <c r="J157" i="6"/>
  <c r="BK148" i="6"/>
  <c r="J137" i="6"/>
  <c r="J129" i="6"/>
  <c r="J124" i="6"/>
  <c r="J119" i="6"/>
  <c r="BK117" i="6"/>
  <c r="BK111" i="6"/>
  <c r="J109" i="6"/>
  <c r="BK107" i="6"/>
  <c r="J100" i="6"/>
  <c r="BK96" i="6"/>
  <c r="BK92" i="6"/>
  <c r="J335" i="5"/>
  <c r="BK334" i="5"/>
  <c r="BK331" i="5"/>
  <c r="J330" i="5"/>
  <c r="J328" i="5"/>
  <c r="J313" i="5"/>
  <c r="BK312" i="5"/>
  <c r="J302" i="5"/>
  <c r="BK300" i="5"/>
  <c r="BK291" i="5"/>
  <c r="BK286" i="5"/>
  <c r="J283" i="5"/>
  <c r="J280" i="5"/>
  <c r="J276" i="5"/>
  <c r="BK272" i="5"/>
  <c r="BK268" i="5"/>
  <c r="J252" i="5"/>
  <c r="J251" i="5"/>
  <c r="BK247" i="5"/>
  <c r="BK239" i="5"/>
  <c r="J238" i="5"/>
  <c r="BK235" i="5"/>
  <c r="BK211" i="5"/>
  <c r="J209" i="5"/>
  <c r="BK162" i="5"/>
  <c r="J141" i="5"/>
  <c r="BK123" i="5"/>
  <c r="BK98" i="5"/>
  <c r="J90" i="5"/>
  <c r="BK346" i="4"/>
  <c r="J340" i="4"/>
  <c r="J299" i="4"/>
  <c r="BK282" i="4"/>
  <c r="J261" i="4"/>
  <c r="BK255" i="4"/>
  <c r="J239" i="4"/>
  <c r="BK223" i="4"/>
  <c r="BK220" i="4"/>
  <c r="BK218" i="4"/>
  <c r="BK215" i="4"/>
  <c r="J212" i="4"/>
  <c r="J201" i="4"/>
  <c r="J193" i="4"/>
  <c r="J186" i="4"/>
  <c r="BK182" i="4"/>
  <c r="BK180" i="4"/>
  <c r="BK176" i="4"/>
  <c r="BK117" i="4"/>
  <c r="J115" i="4"/>
  <c r="J97" i="4"/>
  <c r="J95" i="4"/>
  <c r="J93" i="4"/>
  <c r="BK175" i="3"/>
  <c r="BK166" i="3"/>
  <c r="BK161" i="3"/>
  <c r="BK159" i="3"/>
  <c r="J154" i="3"/>
  <c r="J150" i="3"/>
  <c r="J143" i="3"/>
  <c r="BK140" i="3"/>
  <c r="J139" i="3"/>
  <c r="J138" i="3"/>
  <c r="J130" i="3"/>
  <c r="J127" i="3"/>
  <c r="BK125" i="3"/>
  <c r="BK112" i="3"/>
  <c r="J109" i="3"/>
  <c r="J108" i="3"/>
  <c r="J105" i="3"/>
  <c r="J103" i="3"/>
  <c r="BK95" i="3"/>
  <c r="BK94" i="3"/>
  <c r="J92" i="3"/>
  <c r="BK91" i="3"/>
  <c r="J127" i="2"/>
  <c r="J110" i="2"/>
  <c r="BK102" i="2"/>
  <c r="J86" i="9"/>
  <c r="J136" i="8"/>
  <c r="BK131" i="8"/>
  <c r="J130" i="8"/>
  <c r="J256" i="6"/>
  <c r="BK253" i="6"/>
  <c r="BK240" i="6"/>
  <c r="BK231" i="6"/>
  <c r="BK230" i="6"/>
  <c r="BK228" i="6"/>
  <c r="BK222" i="6"/>
  <c r="BK218" i="6"/>
  <c r="J215" i="6"/>
  <c r="BK214" i="6"/>
  <c r="J213" i="6"/>
  <c r="BK211" i="6"/>
  <c r="J208" i="6"/>
  <c r="BK205" i="6"/>
  <c r="BK199" i="6"/>
  <c r="J196" i="6"/>
  <c r="J193" i="6"/>
  <c r="J190" i="6"/>
  <c r="J184" i="6"/>
  <c r="BK181" i="6"/>
  <c r="J179" i="6"/>
  <c r="BK172" i="6"/>
  <c r="BK167" i="6"/>
  <c r="BK166" i="6"/>
  <c r="BK164" i="6"/>
  <c r="BK151" i="6"/>
  <c r="BK150" i="6"/>
  <c r="J147" i="6"/>
  <c r="J142" i="6"/>
  <c r="BK139" i="6"/>
  <c r="BK135" i="6"/>
  <c r="J133" i="6"/>
  <c r="BK130" i="6"/>
  <c r="BK129" i="6"/>
  <c r="BK178" i="3"/>
  <c r="J172" i="3"/>
  <c r="J170" i="3"/>
  <c r="J167" i="3"/>
  <c r="BK164" i="3"/>
  <c r="J162" i="3"/>
  <c r="BK157" i="3"/>
  <c r="J152" i="3"/>
  <c r="BK151" i="3"/>
  <c r="J142" i="3"/>
  <c r="J140" i="3"/>
  <c r="BK137" i="3"/>
  <c r="BK130" i="3"/>
  <c r="BK117" i="3"/>
  <c r="BK116" i="3"/>
  <c r="J113" i="3"/>
  <c r="BK108" i="3"/>
  <c r="BK104" i="3"/>
  <c r="J97" i="3"/>
  <c r="J94" i="3"/>
  <c r="J90" i="3"/>
  <c r="BK119" i="2"/>
  <c r="J108" i="2"/>
  <c r="J93" i="2"/>
  <c r="AS54" i="1"/>
  <c r="J93" i="11"/>
  <c r="BK92" i="11"/>
  <c r="J92" i="11"/>
  <c r="BK109" i="9"/>
  <c r="BK94" i="9"/>
  <c r="J93" i="9"/>
  <c r="J92" i="9"/>
  <c r="J141" i="8"/>
  <c r="J140" i="8"/>
  <c r="BK138" i="8"/>
  <c r="J132" i="8"/>
  <c r="J127" i="8"/>
  <c r="J122" i="8"/>
  <c r="BK116" i="8"/>
  <c r="BK112" i="8"/>
  <c r="BK111" i="8"/>
  <c r="BK108" i="8"/>
  <c r="J107" i="8"/>
  <c r="J106" i="8"/>
  <c r="BK101" i="8"/>
  <c r="J94" i="8"/>
  <c r="J158" i="7"/>
  <c r="BK152" i="7"/>
  <c r="J149" i="7"/>
  <c r="BK142" i="7"/>
  <c r="J138" i="7"/>
  <c r="BK134" i="7"/>
  <c r="BK132" i="7"/>
  <c r="BK127" i="7"/>
  <c r="BK111" i="7"/>
  <c r="J105" i="7"/>
  <c r="J257" i="6"/>
  <c r="J252" i="6"/>
  <c r="BK243" i="6"/>
  <c r="J240" i="6"/>
  <c r="J237" i="6"/>
  <c r="J235" i="6"/>
  <c r="BK234" i="6"/>
  <c r="J233" i="6"/>
  <c r="J227" i="6"/>
  <c r="BK226" i="6"/>
  <c r="J217" i="6"/>
  <c r="BK215" i="6"/>
  <c r="BK208" i="6"/>
  <c r="BK206" i="6"/>
  <c r="J205" i="6"/>
  <c r="J199" i="6"/>
  <c r="BK198" i="6"/>
  <c r="J188" i="6"/>
  <c r="BK186" i="6"/>
  <c r="BK178" i="6"/>
  <c r="BK176" i="6"/>
  <c r="J172" i="6"/>
  <c r="BK169" i="6"/>
  <c r="J165" i="6"/>
  <c r="BK162" i="6"/>
  <c r="BK160" i="6"/>
  <c r="J159" i="6"/>
  <c r="BK156" i="6"/>
  <c r="J150" i="6"/>
  <c r="J144" i="6"/>
  <c r="BK136" i="6"/>
  <c r="BK134" i="6"/>
  <c r="J131" i="6"/>
  <c r="BK127" i="6"/>
  <c r="J125" i="6"/>
  <c r="J123" i="6"/>
  <c r="BK122" i="6"/>
  <c r="J101" i="6"/>
  <c r="BK97" i="6"/>
  <c r="J337" i="5"/>
  <c r="BK335" i="5"/>
  <c r="BK322" i="5"/>
  <c r="J320" i="5"/>
  <c r="J319" i="5"/>
  <c r="J317" i="5"/>
  <c r="J309" i="5"/>
  <c r="BK298" i="5"/>
  <c r="BK276" i="5"/>
  <c r="BK265" i="5"/>
  <c r="J257" i="5"/>
  <c r="BK255" i="5"/>
  <c r="J243" i="5"/>
  <c r="BK197" i="5"/>
  <c r="J189" i="5"/>
  <c r="J182" i="5"/>
  <c r="J170" i="5"/>
  <c r="BK146" i="5"/>
  <c r="J130" i="5"/>
  <c r="BK116" i="5"/>
  <c r="J102" i="5"/>
  <c r="BK94" i="5"/>
  <c r="BK354" i="4"/>
  <c r="J346" i="4"/>
  <c r="BK340" i="4"/>
  <c r="BK333" i="4"/>
  <c r="J322" i="4"/>
  <c r="J300" i="4"/>
  <c r="BK261" i="4"/>
  <c r="BK259" i="4"/>
  <c r="J251" i="4"/>
  <c r="J242" i="4"/>
  <c r="J241" i="4"/>
  <c r="BK240" i="4"/>
  <c r="J236" i="4"/>
  <c r="BK230" i="4"/>
  <c r="BK229" i="4"/>
  <c r="J208" i="4"/>
  <c r="BK204" i="4"/>
  <c r="BK188" i="4"/>
  <c r="J182" i="4"/>
  <c r="J125" i="4"/>
  <c r="J122" i="4"/>
  <c r="BK106" i="4"/>
  <c r="BK97" i="4"/>
  <c r="J179" i="3"/>
  <c r="J177" i="3"/>
  <c r="J157" i="3"/>
  <c r="BK150" i="3"/>
  <c r="J148" i="3"/>
  <c r="J146" i="3"/>
  <c r="BK142" i="3"/>
  <c r="BK139" i="3"/>
  <c r="J135" i="3"/>
  <c r="J134" i="3"/>
  <c r="J132" i="3"/>
  <c r="J131" i="3"/>
  <c r="J125" i="3"/>
  <c r="BK122" i="3"/>
  <c r="J117" i="3"/>
  <c r="BK111" i="3"/>
  <c r="BK106" i="3"/>
  <c r="J95" i="3"/>
  <c r="J89" i="3"/>
  <c r="BK134" i="2"/>
  <c r="BK127" i="2"/>
  <c r="J119" i="2"/>
  <c r="BK105" i="2"/>
  <c r="BK93" i="2"/>
  <c r="BK94" i="11"/>
  <c r="J101" i="9"/>
  <c r="J100" i="9"/>
  <c r="J97" i="9"/>
  <c r="J94" i="9"/>
  <c r="BK89" i="9"/>
  <c r="J124" i="8"/>
  <c r="BK123" i="8"/>
  <c r="J121" i="8"/>
  <c r="J116" i="8"/>
  <c r="J114" i="8"/>
  <c r="J112" i="8"/>
  <c r="J110" i="8"/>
  <c r="J108" i="8"/>
  <c r="BK107" i="8"/>
  <c r="J104" i="8"/>
  <c r="J103" i="8"/>
  <c r="BK99" i="8"/>
  <c r="BK96" i="8"/>
  <c r="BK92" i="8"/>
  <c r="J90" i="8"/>
  <c r="BK89" i="8"/>
  <c r="J164" i="7"/>
  <c r="J160" i="7"/>
  <c r="BK158" i="7"/>
  <c r="J152" i="7"/>
  <c r="BK147" i="7"/>
  <c r="J140" i="7"/>
  <c r="BK137" i="7"/>
  <c r="J133" i="7"/>
  <c r="J131" i="7"/>
  <c r="J127" i="7"/>
  <c r="J125" i="7"/>
  <c r="BK123" i="7"/>
  <c r="J121" i="7"/>
  <c r="J119" i="7"/>
  <c r="J116" i="7"/>
  <c r="BK114" i="7"/>
  <c r="BK109" i="7"/>
  <c r="J100" i="7"/>
  <c r="BK98" i="7"/>
  <c r="J255" i="6"/>
  <c r="J250" i="6"/>
  <c r="BK249" i="6"/>
  <c r="BK248" i="6"/>
  <c r="J247" i="6"/>
  <c r="BK245" i="6"/>
  <c r="BK241" i="6"/>
  <c r="BK239" i="6"/>
  <c r="BK232" i="6"/>
  <c r="J229" i="6"/>
  <c r="J228" i="6"/>
  <c r="BK225" i="6"/>
  <c r="J220" i="6"/>
  <c r="BK209" i="6"/>
  <c r="J207" i="6"/>
  <c r="BK200" i="6"/>
  <c r="BK197" i="6"/>
  <c r="BK196" i="6"/>
  <c r="BK195" i="6"/>
  <c r="BK192" i="6"/>
  <c r="BK191" i="6"/>
  <c r="J186" i="6"/>
  <c r="J183" i="6"/>
  <c r="BK175" i="6"/>
  <c r="BK171" i="6"/>
  <c r="J166" i="6"/>
  <c r="J162" i="6"/>
  <c r="J158" i="6"/>
  <c r="J156" i="6"/>
  <c r="J154" i="6"/>
  <c r="BK152" i="6"/>
  <c r="BK146" i="6"/>
  <c r="BK143" i="6"/>
  <c r="J141" i="6"/>
  <c r="BK140" i="6"/>
  <c r="J135" i="6"/>
  <c r="BK131" i="6"/>
  <c r="BK120" i="6"/>
  <c r="J110" i="6"/>
  <c r="J105" i="6"/>
  <c r="BK103" i="6"/>
  <c r="BK100" i="6"/>
  <c r="J94" i="6"/>
  <c r="BK340" i="5"/>
  <c r="BK321" i="5"/>
  <c r="BK318" i="5"/>
  <c r="BK309" i="5"/>
  <c r="J300" i="5"/>
  <c r="BK297" i="5"/>
  <c r="J295" i="5"/>
  <c r="J293" i="5"/>
  <c r="BK280" i="5"/>
  <c r="J279" i="5"/>
  <c r="J278" i="5"/>
  <c r="J274" i="5"/>
  <c r="J272" i="5"/>
  <c r="J265" i="5"/>
  <c r="BK260" i="5"/>
  <c r="J256" i="5"/>
  <c r="BK252" i="5"/>
  <c r="BK243" i="5"/>
  <c r="BK242" i="5"/>
  <c r="J239" i="5"/>
  <c r="J180" i="5"/>
  <c r="BK177" i="5"/>
  <c r="BK155" i="5"/>
  <c r="J151" i="5"/>
  <c r="J135" i="5"/>
  <c r="J123" i="5"/>
  <c r="J92" i="5"/>
  <c r="BK350" i="4"/>
  <c r="BK343" i="4"/>
  <c r="J338" i="4"/>
  <c r="BK322" i="4"/>
  <c r="BK309" i="4"/>
  <c r="J282" i="4"/>
  <c r="BK275" i="4"/>
  <c r="J257" i="4"/>
  <c r="BK253" i="4"/>
  <c r="BK237" i="4"/>
  <c r="J235" i="4"/>
  <c r="BK168" i="4"/>
  <c r="J168" i="4"/>
  <c r="BK167" i="4"/>
  <c r="J166" i="4"/>
  <c r="J149" i="4"/>
  <c r="BK148" i="4"/>
  <c r="BK143" i="4"/>
  <c r="J138" i="4"/>
  <c r="J134" i="4"/>
  <c r="J128" i="4"/>
  <c r="BK104" i="4"/>
  <c r="BK93" i="4"/>
  <c r="BK174" i="3"/>
  <c r="BK167" i="3"/>
  <c r="J166" i="3"/>
  <c r="BK155" i="3"/>
  <c r="J153" i="3"/>
  <c r="J147" i="3"/>
  <c r="J144" i="3"/>
  <c r="BK143" i="3"/>
  <c r="BK136" i="3"/>
  <c r="BK129" i="3"/>
  <c r="J126" i="3"/>
  <c r="J123" i="3"/>
  <c r="BK120" i="3"/>
  <c r="J119" i="3"/>
  <c r="BK114" i="3"/>
  <c r="J110" i="3"/>
  <c r="J106" i="3"/>
  <c r="J104" i="3"/>
  <c r="BK100" i="3"/>
  <c r="BK99" i="3"/>
  <c r="BK90" i="3"/>
  <c r="BK139" i="2"/>
  <c r="BK121" i="2"/>
  <c r="BK99" i="2"/>
  <c r="BK95" i="11"/>
  <c r="J95" i="11"/>
  <c r="J94" i="11"/>
  <c r="BK89" i="11"/>
  <c r="J89" i="11"/>
  <c r="BK88" i="11"/>
  <c r="J88" i="11"/>
  <c r="BK87" i="11"/>
  <c r="J87" i="11"/>
  <c r="BK86" i="11"/>
  <c r="J86" i="11"/>
  <c r="BK85" i="11"/>
  <c r="J85" i="11"/>
  <c r="BK84" i="11"/>
  <c r="J84" i="11"/>
  <c r="BK83" i="11"/>
  <c r="J83" i="11"/>
  <c r="BK82" i="11"/>
  <c r="J82" i="11"/>
  <c r="BK117" i="10"/>
  <c r="J117" i="10"/>
  <c r="BK113" i="10"/>
  <c r="J113" i="10"/>
  <c r="BK110" i="10"/>
  <c r="J110" i="10"/>
  <c r="BK106" i="10"/>
  <c r="J106" i="10"/>
  <c r="BK98" i="10"/>
  <c r="J98" i="10"/>
  <c r="BK87" i="10"/>
  <c r="J87" i="10"/>
  <c r="J109" i="9"/>
  <c r="J107" i="9"/>
  <c r="BK106" i="9"/>
  <c r="J104" i="9"/>
  <c r="BK103" i="9"/>
  <c r="BK98" i="9"/>
  <c r="BK93" i="9"/>
  <c r="J90" i="9"/>
  <c r="BK87" i="9"/>
  <c r="J138" i="8"/>
  <c r="J134" i="8"/>
  <c r="BK132" i="8"/>
  <c r="BK130" i="8"/>
  <c r="J129" i="8"/>
  <c r="BK127" i="8"/>
  <c r="BK126" i="8"/>
  <c r="BK121" i="8"/>
  <c r="J120" i="8"/>
  <c r="BK119" i="8"/>
  <c r="J117" i="8"/>
  <c r="BK100" i="8"/>
  <c r="J98" i="8"/>
  <c r="J97" i="8"/>
  <c r="J92" i="8"/>
  <c r="J89" i="8"/>
  <c r="BK87" i="8"/>
  <c r="BK160" i="7"/>
  <c r="J156" i="7"/>
  <c r="J150" i="7"/>
  <c r="J147" i="7"/>
  <c r="J142" i="7"/>
  <c r="J137" i="7"/>
  <c r="BK135" i="7"/>
  <c r="J134" i="7"/>
  <c r="J129" i="7"/>
  <c r="BK125" i="7"/>
  <c r="BK121" i="7"/>
  <c r="BK116" i="7"/>
  <c r="BK107" i="7"/>
  <c r="BK92" i="7"/>
  <c r="BK255" i="6"/>
  <c r="J254" i="6"/>
  <c r="J251" i="6"/>
  <c r="BK244" i="6"/>
  <c r="BK237" i="6"/>
  <c r="BK236" i="6"/>
  <c r="BK233" i="6"/>
  <c r="BK227" i="6"/>
  <c r="BK223" i="6"/>
  <c r="BK220" i="6"/>
  <c r="BK217" i="6"/>
  <c r="BK212" i="6"/>
  <c r="J211" i="6"/>
  <c r="BK210" i="6"/>
  <c r="BK207" i="6"/>
  <c r="BK202" i="6"/>
  <c r="BK183" i="6"/>
  <c r="BK177" i="6"/>
  <c r="J176" i="6"/>
  <c r="J174" i="6"/>
  <c r="J173" i="6"/>
  <c r="J171" i="6"/>
  <c r="J164" i="6"/>
  <c r="BK158" i="6"/>
  <c r="J155" i="6"/>
  <c r="BK153" i="6"/>
  <c r="J151" i="6"/>
  <c r="J146" i="6"/>
  <c r="J145" i="6"/>
  <c r="J143" i="6"/>
  <c r="BK141" i="6"/>
  <c r="J140" i="6"/>
  <c r="J139" i="6"/>
  <c r="J138" i="6"/>
  <c r="J136" i="6"/>
  <c r="J130" i="6"/>
  <c r="BK126" i="6"/>
  <c r="BK125" i="6"/>
  <c r="BK123" i="6"/>
  <c r="J120" i="6"/>
  <c r="BK119" i="6"/>
  <c r="J117" i="6"/>
  <c r="BK99" i="6"/>
  <c r="J96" i="6"/>
  <c r="J331" i="5"/>
  <c r="J322" i="5"/>
  <c r="BK317" i="5"/>
  <c r="BK313" i="5"/>
  <c r="J305" i="5"/>
  <c r="J297" i="5"/>
  <c r="J289" i="5"/>
  <c r="J287" i="5"/>
  <c r="J286" i="5"/>
  <c r="BK283" i="5"/>
  <c r="BK281" i="5"/>
  <c r="BK274" i="5"/>
  <c r="J261" i="5"/>
  <c r="BK257" i="5"/>
  <c r="BK256" i="5"/>
  <c r="BK248" i="5"/>
  <c r="BK189" i="5"/>
  <c r="BK170" i="5"/>
  <c r="BK151" i="5"/>
  <c r="BK135" i="5"/>
  <c r="BK130" i="5"/>
  <c r="BK102" i="5"/>
  <c r="BK90" i="5"/>
  <c r="J354" i="4"/>
  <c r="BK348" i="4"/>
  <c r="BK326" i="4"/>
  <c r="BK300" i="4"/>
  <c r="BK290" i="4"/>
  <c r="J275" i="4"/>
  <c r="BK266" i="4"/>
  <c r="J249" i="4"/>
  <c r="J240" i="4"/>
  <c r="BK239" i="4"/>
  <c r="J228" i="4"/>
  <c r="J223" i="4"/>
  <c r="J220" i="4"/>
  <c r="J215" i="4"/>
  <c r="BK212" i="4"/>
  <c r="BK210" i="4"/>
  <c r="BK208" i="4"/>
  <c r="BK206" i="4"/>
  <c r="BK193" i="4"/>
  <c r="BK184" i="4"/>
  <c r="J178" i="4"/>
  <c r="BK175" i="4"/>
  <c r="J175" i="4"/>
  <c r="BK174" i="4"/>
  <c r="J174" i="4"/>
  <c r="BK172" i="4"/>
  <c r="J172" i="4"/>
  <c r="BK170" i="4"/>
  <c r="J170" i="4"/>
  <c r="J167" i="4"/>
  <c r="BK166" i="4"/>
  <c r="BK160" i="4"/>
  <c r="J160" i="4"/>
  <c r="BK159" i="4"/>
  <c r="J159" i="4"/>
  <c r="BK151" i="4"/>
  <c r="J151" i="4"/>
  <c r="BK149" i="4"/>
  <c r="J148" i="4"/>
  <c r="J143" i="4"/>
  <c r="BK138" i="4"/>
  <c r="BK134" i="4"/>
  <c r="BK128" i="4"/>
  <c r="BK115" i="4"/>
  <c r="BK182" i="3"/>
  <c r="J182" i="3"/>
  <c r="J181" i="3"/>
  <c r="J180" i="3"/>
  <c r="J176" i="3"/>
  <c r="J175" i="3"/>
  <c r="BK170" i="3"/>
  <c r="BK165" i="3"/>
  <c r="BK160" i="3"/>
  <c r="J159" i="3"/>
  <c r="J156" i="3"/>
  <c r="BK147" i="3"/>
  <c r="BK145" i="3"/>
  <c r="BK144" i="3"/>
  <c r="BK131" i="3"/>
  <c r="BK119" i="3"/>
  <c r="J118" i="3"/>
  <c r="J116" i="3"/>
  <c r="J111" i="3"/>
  <c r="J101" i="3"/>
  <c r="J99" i="3"/>
  <c r="J93" i="3"/>
  <c r="J134" i="2"/>
  <c r="J121" i="2"/>
  <c r="BK108" i="2"/>
  <c r="J105" i="2"/>
  <c r="J96" i="2"/>
  <c r="BK93" i="11"/>
  <c r="BK105" i="9"/>
  <c r="J98" i="9"/>
  <c r="BK90" i="9"/>
  <c r="J89" i="9"/>
  <c r="J87" i="9"/>
  <c r="J84" i="9"/>
  <c r="BK142" i="8"/>
  <c r="BK137" i="8"/>
  <c r="BK136" i="8"/>
  <c r="BK129" i="8"/>
  <c r="BK128" i="8"/>
  <c r="J212" i="6"/>
  <c r="BK204" i="6"/>
  <c r="BK194" i="6"/>
  <c r="BK193" i="6"/>
  <c r="J192" i="6"/>
  <c r="BK179" i="6"/>
  <c r="J168" i="6"/>
  <c r="J163" i="6"/>
  <c r="J122" i="6"/>
  <c r="J121" i="6"/>
  <c r="BK118" i="6"/>
  <c r="BK115" i="6"/>
  <c r="BK110" i="6"/>
  <c r="BK105" i="6"/>
  <c r="BK101" i="6"/>
  <c r="J97" i="6"/>
  <c r="J338" i="5"/>
  <c r="J334" i="5"/>
  <c r="BK330" i="5"/>
  <c r="J321" i="5"/>
  <c r="J318" i="5"/>
  <c r="J312" i="5"/>
  <c r="J304" i="5"/>
  <c r="BK293" i="5"/>
  <c r="BK289" i="5"/>
  <c r="BK284" i="5"/>
  <c r="J281" i="5"/>
  <c r="J270" i="5"/>
  <c r="J268" i="5"/>
  <c r="J264" i="5"/>
  <c r="J255" i="5"/>
  <c r="J248" i="5"/>
  <c r="J247" i="5"/>
  <c r="J197" i="5"/>
  <c r="J162" i="5"/>
  <c r="BK111" i="5"/>
  <c r="J96" i="5"/>
  <c r="J343" i="4"/>
  <c r="BK338" i="4"/>
  <c r="J333" i="4"/>
  <c r="J332" i="4"/>
  <c r="J326" i="4"/>
  <c r="BK316" i="4"/>
  <c r="BK299" i="4"/>
  <c r="BK249" i="4"/>
  <c r="BK242" i="4"/>
  <c r="J230" i="4"/>
  <c r="J229" i="4"/>
  <c r="J218" i="4"/>
  <c r="J204" i="4"/>
  <c r="BK201" i="4"/>
  <c r="J184" i="4"/>
  <c r="J180" i="4"/>
  <c r="BK178" i="4"/>
  <c r="J113" i="4"/>
  <c r="BK108" i="4"/>
  <c r="BK102" i="4"/>
  <c r="BK91" i="4"/>
  <c r="BK181" i="3"/>
  <c r="BK179" i="3"/>
  <c r="J169" i="3"/>
  <c r="BK168" i="3"/>
  <c r="J164" i="3"/>
  <c r="BK154" i="3"/>
  <c r="BK152" i="3"/>
  <c r="J149" i="3"/>
  <c r="BK148" i="3"/>
  <c r="BK146" i="3"/>
  <c r="BK141" i="3"/>
  <c r="J137" i="3"/>
  <c r="BK135" i="3"/>
  <c r="BK132" i="3"/>
  <c r="J128" i="3"/>
  <c r="BK126" i="3"/>
  <c r="BK121" i="3"/>
  <c r="J120" i="3"/>
  <c r="BK113" i="3"/>
  <c r="BK103" i="3"/>
  <c r="J102" i="3"/>
  <c r="J100" i="3"/>
  <c r="BK92" i="3"/>
  <c r="J91" i="3"/>
  <c r="J137" i="2"/>
  <c r="J117" i="2"/>
  <c r="J102" i="2"/>
  <c r="J99" i="2"/>
  <c r="BK91" i="11"/>
  <c r="BK90" i="11"/>
  <c r="J90" i="11"/>
  <c r="J105" i="9"/>
  <c r="BK104" i="9"/>
  <c r="BK84" i="9"/>
  <c r="BK140" i="8"/>
  <c r="J139" i="8"/>
  <c r="BK134" i="8"/>
  <c r="J131" i="8"/>
  <c r="J125" i="8"/>
  <c r="BK124" i="8"/>
  <c r="J119" i="8"/>
  <c r="J118" i="8"/>
  <c r="J113" i="8"/>
  <c r="BK109" i="8"/>
  <c r="BK106" i="8"/>
  <c r="BK102" i="8"/>
  <c r="J99" i="8"/>
  <c r="J96" i="8"/>
  <c r="BK95" i="8"/>
  <c r="BK94" i="8"/>
  <c r="BK90" i="8"/>
  <c r="J88" i="8"/>
  <c r="J87" i="8"/>
  <c r="J168" i="7"/>
  <c r="BK163" i="7"/>
  <c r="BK156" i="7"/>
  <c r="BK150" i="7"/>
  <c r="J146" i="7"/>
  <c r="BK144" i="7"/>
  <c r="J135" i="7"/>
  <c r="BK129" i="7"/>
  <c r="BK119" i="7"/>
  <c r="J114" i="7"/>
  <c r="J111" i="7"/>
  <c r="BK102" i="7"/>
  <c r="J98" i="7"/>
  <c r="J92" i="7"/>
  <c r="BK256" i="6"/>
  <c r="BK250" i="6"/>
  <c r="J249" i="6"/>
  <c r="BK247" i="6"/>
  <c r="J241" i="6"/>
  <c r="J239" i="6"/>
  <c r="J238" i="6"/>
  <c r="J236" i="6"/>
  <c r="BK235" i="6"/>
  <c r="BK224" i="6"/>
  <c r="BK216" i="6"/>
  <c r="BK213" i="6"/>
  <c r="J204" i="6"/>
  <c r="J200" i="6"/>
  <c r="J198" i="6"/>
  <c r="J195" i="6"/>
  <c r="BK188" i="6"/>
  <c r="J177" i="6"/>
  <c r="BK174" i="6"/>
  <c r="BK168" i="6"/>
  <c r="BK165" i="6"/>
  <c r="J160" i="6"/>
  <c r="BK155" i="6"/>
  <c r="J152" i="6"/>
  <c r="BK147" i="6"/>
  <c r="BK145" i="6"/>
  <c r="J134" i="6"/>
  <c r="J126" i="6"/>
  <c r="BK124" i="6"/>
  <c r="BK109" i="6"/>
  <c r="J103" i="6"/>
  <c r="J99" i="6"/>
  <c r="BK94" i="6"/>
  <c r="J93" i="6"/>
  <c r="J92" i="6"/>
  <c r="BK338" i="5"/>
  <c r="BK337" i="5"/>
  <c r="BK316" i="5"/>
  <c r="BK305" i="5"/>
  <c r="BK302" i="5"/>
  <c r="BK295" i="5"/>
  <c r="BK287" i="5"/>
  <c r="BK279" i="5"/>
  <c r="BK270" i="5"/>
  <c r="BK264" i="5"/>
  <c r="J260" i="5"/>
  <c r="J246" i="5"/>
  <c r="BK238" i="5"/>
  <c r="J212" i="5"/>
  <c r="J211" i="5"/>
  <c r="J203" i="5"/>
  <c r="BK182" i="5"/>
  <c r="BK180" i="5"/>
  <c r="J155" i="5"/>
  <c r="BK141" i="5"/>
  <c r="J116" i="5"/>
  <c r="J111" i="5"/>
  <c r="BK92" i="5"/>
  <c r="J88" i="5"/>
  <c r="J355" i="4"/>
  <c r="J350" i="4"/>
  <c r="J348" i="4"/>
  <c r="J309" i="4"/>
  <c r="J259" i="4"/>
  <c r="BK257" i="4"/>
  <c r="J253" i="4"/>
  <c r="BK241" i="4"/>
  <c r="BK236" i="4"/>
  <c r="BK235" i="4"/>
  <c r="BK228" i="4"/>
  <c r="J206" i="4"/>
  <c r="J196" i="4"/>
  <c r="J176" i="4"/>
  <c r="BK122" i="4"/>
  <c r="J117" i="4"/>
  <c r="BK111" i="4"/>
  <c r="J106" i="4"/>
  <c r="BK95" i="4"/>
  <c r="BK176" i="3"/>
  <c r="J174" i="3"/>
  <c r="BK169" i="3"/>
  <c r="J165" i="3"/>
  <c r="J163" i="3"/>
  <c r="BK162" i="3"/>
  <c r="J161" i="3"/>
  <c r="BK153" i="3"/>
  <c r="BK149" i="3"/>
  <c r="J141" i="3"/>
  <c r="BK138" i="3"/>
  <c r="J136" i="3"/>
  <c r="J133" i="3"/>
  <c r="BK127" i="3"/>
  <c r="J122" i="3"/>
  <c r="J121" i="3"/>
  <c r="BK118" i="3"/>
  <c r="BK109" i="3"/>
  <c r="J98" i="3"/>
  <c r="J139" i="2"/>
  <c r="BK137" i="2"/>
  <c r="BK117" i="2"/>
  <c r="J113" i="2"/>
  <c r="BK110" i="2"/>
  <c r="BK108" i="9"/>
  <c r="J103" i="9"/>
  <c r="BK100" i="9"/>
  <c r="BK92" i="9"/>
  <c r="J142" i="8"/>
  <c r="BK139" i="8"/>
  <c r="J137" i="8"/>
  <c r="BK135" i="8"/>
  <c r="J128" i="8"/>
  <c r="J123" i="8"/>
  <c r="BK122" i="8"/>
  <c r="BK118" i="8"/>
  <c r="BK117" i="8"/>
  <c r="BK105" i="8"/>
  <c r="J102" i="8"/>
  <c r="J100" i="8"/>
  <c r="BK98" i="8"/>
  <c r="BK97" i="8"/>
  <c r="J95" i="8"/>
  <c r="BK86" i="8"/>
  <c r="BK168" i="7"/>
  <c r="BK164" i="7"/>
  <c r="J163" i="7"/>
  <c r="BK149" i="7"/>
  <c r="BK140" i="7"/>
  <c r="BK131" i="7"/>
  <c r="J123" i="7"/>
  <c r="J107" i="7"/>
  <c r="BK257" i="6"/>
  <c r="BK254" i="6"/>
  <c r="J253" i="6"/>
  <c r="BK252" i="6"/>
  <c r="J246" i="6"/>
  <c r="J245" i="6"/>
  <c r="J234" i="6"/>
  <c r="J232" i="6"/>
  <c r="J231" i="6"/>
  <c r="J226" i="6"/>
  <c r="J225" i="6"/>
  <c r="J218" i="6"/>
  <c r="J216" i="6"/>
  <c r="J206" i="6"/>
  <c r="J197" i="6"/>
  <c r="J191" i="6"/>
  <c r="J181" i="6"/>
  <c r="BK170" i="6"/>
  <c r="J167" i="6"/>
  <c r="BK163" i="6"/>
  <c r="J161" i="6"/>
  <c r="BK157" i="6"/>
  <c r="BK154" i="6"/>
  <c r="J153" i="6"/>
  <c r="J148" i="6"/>
  <c r="BK144" i="6"/>
  <c r="BK142" i="6"/>
  <c r="BK138" i="6"/>
  <c r="BK137" i="6"/>
  <c r="BK133" i="6"/>
  <c r="J127" i="6"/>
  <c r="BK121" i="6"/>
  <c r="J118" i="6"/>
  <c r="J115" i="6"/>
  <c r="J111" i="6"/>
  <c r="J107" i="6"/>
  <c r="BK93" i="6"/>
  <c r="J340" i="5"/>
  <c r="BK328" i="5"/>
  <c r="BK320" i="5"/>
  <c r="BK319" i="5"/>
  <c r="J316" i="5"/>
  <c r="BK304" i="5"/>
  <c r="J298" i="5"/>
  <c r="J291" i="5"/>
  <c r="J284" i="5"/>
  <c r="BK278" i="5"/>
  <c r="BK261" i="5"/>
  <c r="BK251" i="5"/>
  <c r="BK246" i="5"/>
  <c r="J242" i="5"/>
  <c r="J235" i="5"/>
  <c r="BK212" i="5"/>
  <c r="BK209" i="5"/>
  <c r="BK203" i="5"/>
  <c r="J177" i="5"/>
  <c r="J146" i="5"/>
  <c r="J98" i="5"/>
  <c r="BK96" i="5"/>
  <c r="J94" i="5"/>
  <c r="BK88" i="5"/>
  <c r="BK355" i="4"/>
  <c r="BK332" i="4"/>
  <c r="J316" i="4"/>
  <c r="J290" i="4"/>
  <c r="J266" i="4"/>
  <c r="J255" i="4"/>
  <c r="BK251" i="4"/>
  <c r="J237" i="4"/>
  <c r="J210" i="4"/>
  <c r="BK196" i="4"/>
  <c r="J188" i="4"/>
  <c r="BK186" i="4"/>
  <c r="BK125" i="4"/>
  <c r="BK113" i="4"/>
  <c r="J111" i="4"/>
  <c r="J108" i="4"/>
  <c r="J104" i="4"/>
  <c r="J102" i="4"/>
  <c r="J91" i="4"/>
  <c r="BK180" i="3"/>
  <c r="J178" i="3"/>
  <c r="BK177" i="3"/>
  <c r="BK172" i="3"/>
  <c r="J168" i="3"/>
  <c r="BK163" i="3"/>
  <c r="J160" i="3"/>
  <c r="BK156" i="3"/>
  <c r="J155" i="3"/>
  <c r="J151" i="3"/>
  <c r="J145" i="3"/>
  <c r="BK134" i="3"/>
  <c r="BK133" i="3"/>
  <c r="J129" i="3"/>
  <c r="BK128" i="3"/>
  <c r="BK123" i="3"/>
  <c r="J114" i="3"/>
  <c r="J112" i="3"/>
  <c r="BK110" i="3"/>
  <c r="BK105" i="3"/>
  <c r="BK102" i="3"/>
  <c r="BK101" i="3"/>
  <c r="BK98" i="3"/>
  <c r="BK97" i="3"/>
  <c r="BK93" i="3"/>
  <c r="BK89" i="3"/>
  <c r="BK113" i="2"/>
  <c r="BK96" i="2"/>
  <c r="BK107" i="2" l="1"/>
  <c r="J107" i="2" s="1"/>
  <c r="J63" i="2" s="1"/>
  <c r="P116" i="2"/>
  <c r="P115" i="2" s="1"/>
  <c r="R88" i="3"/>
  <c r="BK124" i="3"/>
  <c r="J124" i="3" s="1"/>
  <c r="J64" i="3" s="1"/>
  <c r="P90" i="4"/>
  <c r="P222" i="4"/>
  <c r="BK353" i="4"/>
  <c r="J353" i="4" s="1"/>
  <c r="J68" i="4" s="1"/>
  <c r="P87" i="5"/>
  <c r="R234" i="5"/>
  <c r="T91" i="6"/>
  <c r="P116" i="6"/>
  <c r="T149" i="6"/>
  <c r="R203" i="6"/>
  <c r="BK91" i="7"/>
  <c r="J91" i="7" s="1"/>
  <c r="J61" i="7" s="1"/>
  <c r="BK118" i="7"/>
  <c r="J118" i="7"/>
  <c r="J63" i="7" s="1"/>
  <c r="P162" i="7"/>
  <c r="BK93" i="8"/>
  <c r="J93" i="8" s="1"/>
  <c r="J62" i="8" s="1"/>
  <c r="R115" i="8"/>
  <c r="P81" i="11"/>
  <c r="P80" i="11"/>
  <c r="AU64" i="1"/>
  <c r="R116" i="2"/>
  <c r="R115" i="2" s="1"/>
  <c r="T96" i="3"/>
  <c r="R124" i="3"/>
  <c r="T173" i="3"/>
  <c r="T90" i="4"/>
  <c r="P133" i="4"/>
  <c r="T222" i="4"/>
  <c r="P353" i="4"/>
  <c r="BK234" i="5"/>
  <c r="J234" i="5" s="1"/>
  <c r="J64" i="5" s="1"/>
  <c r="R91" i="6"/>
  <c r="T116" i="6"/>
  <c r="R128" i="6"/>
  <c r="P132" i="6"/>
  <c r="BK189" i="6"/>
  <c r="J189" i="6" s="1"/>
  <c r="J67" i="6" s="1"/>
  <c r="T189" i="6"/>
  <c r="T242" i="6"/>
  <c r="P91" i="7"/>
  <c r="P118" i="7"/>
  <c r="R162" i="7"/>
  <c r="R85" i="8"/>
  <c r="P115" i="8"/>
  <c r="R81" i="11"/>
  <c r="R80" i="11" s="1"/>
  <c r="P95" i="2"/>
  <c r="BK116" i="2"/>
  <c r="BK115" i="2" s="1"/>
  <c r="J115" i="2" s="1"/>
  <c r="J64" i="2" s="1"/>
  <c r="P96" i="3"/>
  <c r="T107" i="3"/>
  <c r="T115" i="3"/>
  <c r="T158" i="3"/>
  <c r="T133" i="4"/>
  <c r="P150" i="4"/>
  <c r="BK217" i="4"/>
  <c r="J217" i="4" s="1"/>
  <c r="J65" i="4" s="1"/>
  <c r="R217" i="4"/>
  <c r="P337" i="4"/>
  <c r="R87" i="5"/>
  <c r="P169" i="5"/>
  <c r="BK208" i="5"/>
  <c r="J208" i="5"/>
  <c r="J63" i="5" s="1"/>
  <c r="T208" i="5"/>
  <c r="BK91" i="6"/>
  <c r="BK116" i="6"/>
  <c r="J116" i="6" s="1"/>
  <c r="J63" i="6" s="1"/>
  <c r="P128" i="6"/>
  <c r="P113" i="6" s="1"/>
  <c r="T128" i="6"/>
  <c r="T113" i="6" s="1"/>
  <c r="R132" i="6"/>
  <c r="P189" i="6"/>
  <c r="P85" i="8"/>
  <c r="T133" i="8"/>
  <c r="R107" i="2"/>
  <c r="BK88" i="3"/>
  <c r="J88" i="3" s="1"/>
  <c r="J60" i="3" s="1"/>
  <c r="BK107" i="3"/>
  <c r="J107" i="3" s="1"/>
  <c r="J62" i="3" s="1"/>
  <c r="P124" i="3"/>
  <c r="P173" i="3"/>
  <c r="BK150" i="4"/>
  <c r="J150" i="4" s="1"/>
  <c r="J64" i="4" s="1"/>
  <c r="R150" i="4"/>
  <c r="P217" i="4"/>
  <c r="BK337" i="4"/>
  <c r="J337" i="4" s="1"/>
  <c r="J67" i="4" s="1"/>
  <c r="R353" i="4"/>
  <c r="BK87" i="5"/>
  <c r="J87" i="5" s="1"/>
  <c r="J61" i="5" s="1"/>
  <c r="P234" i="5"/>
  <c r="P91" i="6"/>
  <c r="R116" i="6"/>
  <c r="R113" i="6" s="1"/>
  <c r="R149" i="6"/>
  <c r="T203" i="6"/>
  <c r="T91" i="7"/>
  <c r="P113" i="7"/>
  <c r="T113" i="7"/>
  <c r="P155" i="7"/>
  <c r="P154" i="7"/>
  <c r="BK162" i="7"/>
  <c r="J162" i="7" s="1"/>
  <c r="J67" i="7" s="1"/>
  <c r="BK85" i="8"/>
  <c r="T93" i="8"/>
  <c r="R133" i="8"/>
  <c r="BK83" i="9"/>
  <c r="J83" i="9" s="1"/>
  <c r="J61" i="9" s="1"/>
  <c r="P83" i="9"/>
  <c r="P82" i="9" s="1"/>
  <c r="P81" i="9" s="1"/>
  <c r="AU62" i="1" s="1"/>
  <c r="R83" i="9"/>
  <c r="R82" i="9" s="1"/>
  <c r="R81" i="9" s="1"/>
  <c r="T83" i="9"/>
  <c r="T82" i="9"/>
  <c r="T81" i="9"/>
  <c r="BK86" i="10"/>
  <c r="J86" i="10" s="1"/>
  <c r="J61" i="10" s="1"/>
  <c r="P86" i="10"/>
  <c r="P85" i="10"/>
  <c r="P84" i="10" s="1"/>
  <c r="AU63" i="1" s="1"/>
  <c r="R86" i="10"/>
  <c r="R85" i="10"/>
  <c r="R84" i="10" s="1"/>
  <c r="T86" i="10"/>
  <c r="T85" i="10"/>
  <c r="T84" i="10"/>
  <c r="BK81" i="11"/>
  <c r="J81" i="11" s="1"/>
  <c r="J60" i="11" s="1"/>
  <c r="R95" i="2"/>
  <c r="R91" i="2" s="1"/>
  <c r="R90" i="2" s="1"/>
  <c r="P88" i="3"/>
  <c r="P107" i="3"/>
  <c r="R115" i="3"/>
  <c r="R158" i="3"/>
  <c r="BK90" i="4"/>
  <c r="J90" i="4" s="1"/>
  <c r="J61" i="4" s="1"/>
  <c r="BK133" i="4"/>
  <c r="J133" i="4" s="1"/>
  <c r="J63" i="4" s="1"/>
  <c r="R222" i="4"/>
  <c r="T353" i="4"/>
  <c r="T234" i="5"/>
  <c r="BK128" i="6"/>
  <c r="J128" i="6" s="1"/>
  <c r="J64" i="6" s="1"/>
  <c r="BK132" i="6"/>
  <c r="J132" i="6" s="1"/>
  <c r="J65" i="6" s="1"/>
  <c r="T132" i="6"/>
  <c r="R189" i="6"/>
  <c r="BK242" i="6"/>
  <c r="J242" i="6" s="1"/>
  <c r="J70" i="6" s="1"/>
  <c r="T118" i="7"/>
  <c r="T162" i="7"/>
  <c r="T85" i="8"/>
  <c r="T115" i="8"/>
  <c r="BK95" i="2"/>
  <c r="J95" i="2" s="1"/>
  <c r="J62" i="2" s="1"/>
  <c r="T107" i="2"/>
  <c r="T88" i="3"/>
  <c r="R107" i="3"/>
  <c r="P115" i="3"/>
  <c r="BK158" i="3"/>
  <c r="J158" i="3" s="1"/>
  <c r="J65" i="3" s="1"/>
  <c r="R173" i="3"/>
  <c r="R90" i="4"/>
  <c r="R133" i="4"/>
  <c r="T150" i="4"/>
  <c r="T217" i="4"/>
  <c r="T337" i="4"/>
  <c r="T87" i="5"/>
  <c r="T86" i="5" s="1"/>
  <c r="T85" i="5" s="1"/>
  <c r="T169" i="5"/>
  <c r="P208" i="5"/>
  <c r="BK203" i="6"/>
  <c r="J203" i="6" s="1"/>
  <c r="J69" i="6" s="1"/>
  <c r="R242" i="6"/>
  <c r="R118" i="7"/>
  <c r="BK155" i="7"/>
  <c r="BK154" i="7" s="1"/>
  <c r="J154" i="7" s="1"/>
  <c r="J65" i="7" s="1"/>
  <c r="T155" i="7"/>
  <c r="T154" i="7"/>
  <c r="R93" i="8"/>
  <c r="P133" i="8"/>
  <c r="T95" i="2"/>
  <c r="T91" i="2"/>
  <c r="T116" i="2"/>
  <c r="T115" i="2" s="1"/>
  <c r="R96" i="3"/>
  <c r="T124" i="3"/>
  <c r="BK173" i="3"/>
  <c r="J173" i="3" s="1"/>
  <c r="J67" i="3" s="1"/>
  <c r="P149" i="6"/>
  <c r="BK115" i="8"/>
  <c r="J115" i="8" s="1"/>
  <c r="J63" i="8" s="1"/>
  <c r="P107" i="2"/>
  <c r="BK96" i="3"/>
  <c r="J96" i="3" s="1"/>
  <c r="J61" i="3" s="1"/>
  <c r="BK115" i="3"/>
  <c r="J115" i="3" s="1"/>
  <c r="J63" i="3" s="1"/>
  <c r="P158" i="3"/>
  <c r="BK222" i="4"/>
  <c r="J222" i="4" s="1"/>
  <c r="J66" i="4" s="1"/>
  <c r="R337" i="4"/>
  <c r="BK169" i="5"/>
  <c r="J169" i="5" s="1"/>
  <c r="J62" i="5" s="1"/>
  <c r="R169" i="5"/>
  <c r="R208" i="5"/>
  <c r="BK149" i="6"/>
  <c r="J149" i="6" s="1"/>
  <c r="J66" i="6" s="1"/>
  <c r="P203" i="6"/>
  <c r="P242" i="6"/>
  <c r="R91" i="7"/>
  <c r="BK113" i="7"/>
  <c r="J113" i="7" s="1"/>
  <c r="J62" i="7" s="1"/>
  <c r="R113" i="7"/>
  <c r="R90" i="7" s="1"/>
  <c r="R89" i="7" s="1"/>
  <c r="R155" i="7"/>
  <c r="R154" i="7" s="1"/>
  <c r="P93" i="8"/>
  <c r="BK133" i="8"/>
  <c r="J133" i="8" s="1"/>
  <c r="J64" i="8" s="1"/>
  <c r="T81" i="11"/>
  <c r="T80" i="11"/>
  <c r="J84" i="2"/>
  <c r="BE102" i="2"/>
  <c r="BE121" i="2"/>
  <c r="BE117" i="3"/>
  <c r="BE119" i="3"/>
  <c r="BE137" i="3"/>
  <c r="BE143" i="3"/>
  <c r="BE146" i="3"/>
  <c r="BE159" i="3"/>
  <c r="BE169" i="3"/>
  <c r="BE115" i="4"/>
  <c r="BE193" i="4"/>
  <c r="BE208" i="4"/>
  <c r="BE235" i="4"/>
  <c r="BE326" i="4"/>
  <c r="BE340" i="4"/>
  <c r="BE348" i="4"/>
  <c r="J79" i="5"/>
  <c r="BE92" i="5"/>
  <c r="BE197" i="5"/>
  <c r="BE211" i="5"/>
  <c r="BE243" i="5"/>
  <c r="BE260" i="5"/>
  <c r="BE268" i="5"/>
  <c r="BE270" i="5"/>
  <c r="BE287" i="5"/>
  <c r="BE289" i="5"/>
  <c r="BE295" i="5"/>
  <c r="BE318" i="5"/>
  <c r="BE330" i="5"/>
  <c r="BE338" i="5"/>
  <c r="BE96" i="6"/>
  <c r="BE123" i="6"/>
  <c r="BE130" i="6"/>
  <c r="BE135" i="6"/>
  <c r="BE136" i="6"/>
  <c r="BE152" i="6"/>
  <c r="BE158" i="6"/>
  <c r="BE159" i="6"/>
  <c r="BE160" i="6"/>
  <c r="BE164" i="6"/>
  <c r="BE165" i="6"/>
  <c r="BE168" i="6"/>
  <c r="BE184" i="6"/>
  <c r="BE188" i="6"/>
  <c r="BE208" i="6"/>
  <c r="BE211" i="6"/>
  <c r="BE212" i="6"/>
  <c r="BE220" i="6"/>
  <c r="BE239" i="6"/>
  <c r="BE249" i="6"/>
  <c r="BE92" i="7"/>
  <c r="BE129" i="7"/>
  <c r="BE138" i="7"/>
  <c r="E74" i="8"/>
  <c r="BE96" i="8"/>
  <c r="BE99" i="8"/>
  <c r="BE101" i="8"/>
  <c r="BE104" i="8"/>
  <c r="BE110" i="8"/>
  <c r="BE116" i="8"/>
  <c r="BE140" i="8"/>
  <c r="BE141" i="8"/>
  <c r="BE87" i="9"/>
  <c r="BE89" i="9"/>
  <c r="BE101" i="9"/>
  <c r="BE91" i="11"/>
  <c r="BE94" i="11"/>
  <c r="BE105" i="2"/>
  <c r="BE119" i="2"/>
  <c r="BE127" i="2"/>
  <c r="BE134" i="2"/>
  <c r="BK136" i="2"/>
  <c r="J136" i="2" s="1"/>
  <c r="J69" i="2" s="1"/>
  <c r="J52" i="3"/>
  <c r="F55" i="3"/>
  <c r="BE94" i="3"/>
  <c r="BE101" i="3"/>
  <c r="BE103" i="3"/>
  <c r="BE113" i="3"/>
  <c r="BE123" i="3"/>
  <c r="BE125" i="3"/>
  <c r="BE130" i="3"/>
  <c r="BE131" i="3"/>
  <c r="BE139" i="3"/>
  <c r="BE145" i="3"/>
  <c r="BE168" i="3"/>
  <c r="J52" i="4"/>
  <c r="BE91" i="4"/>
  <c r="BE93" i="4"/>
  <c r="BE97" i="4"/>
  <c r="BE125" i="4"/>
  <c r="BE180" i="4"/>
  <c r="BE188" i="4"/>
  <c r="BE223" i="4"/>
  <c r="BE230" i="4"/>
  <c r="BE237" i="4"/>
  <c r="BE239" i="4"/>
  <c r="BE240" i="4"/>
  <c r="BE90" i="5"/>
  <c r="BE98" i="5"/>
  <c r="BE102" i="5"/>
  <c r="BE135" i="5"/>
  <c r="BE146" i="5"/>
  <c r="BE209" i="5"/>
  <c r="BE235" i="5"/>
  <c r="BE256" i="5"/>
  <c r="BE257" i="5"/>
  <c r="BE261" i="5"/>
  <c r="BE284" i="5"/>
  <c r="BE291" i="5"/>
  <c r="BE293" i="5"/>
  <c r="BE300" i="5"/>
  <c r="BE312" i="5"/>
  <c r="BE313" i="5"/>
  <c r="BE320" i="5"/>
  <c r="BE321" i="5"/>
  <c r="BE335" i="5"/>
  <c r="BE115" i="6"/>
  <c r="BE125" i="6"/>
  <c r="BE129" i="6"/>
  <c r="BE150" i="6"/>
  <c r="BE151" i="6"/>
  <c r="BE157" i="6"/>
  <c r="BE162" i="6"/>
  <c r="BE170" i="6"/>
  <c r="BE196" i="6"/>
  <c r="BE207" i="6"/>
  <c r="BE240" i="6"/>
  <c r="BE257" i="6"/>
  <c r="BE100" i="7"/>
  <c r="BE109" i="7"/>
  <c r="BE125" i="7"/>
  <c r="BE127" i="7"/>
  <c r="BE134" i="7"/>
  <c r="BE142" i="7"/>
  <c r="BE164" i="7"/>
  <c r="BE89" i="8"/>
  <c r="BE92" i="8"/>
  <c r="BE97" i="8"/>
  <c r="BE98" i="8"/>
  <c r="BE108" i="8"/>
  <c r="BE111" i="8"/>
  <c r="BE117" i="8"/>
  <c r="BE128" i="8"/>
  <c r="BE129" i="8"/>
  <c r="BE142" i="8"/>
  <c r="F55" i="9"/>
  <c r="BE98" i="9"/>
  <c r="BE100" i="9"/>
  <c r="BE90" i="11"/>
  <c r="E80" i="2"/>
  <c r="BE139" i="2"/>
  <c r="BE97" i="3"/>
  <c r="BE105" i="3"/>
  <c r="BE106" i="3"/>
  <c r="BE110" i="3"/>
  <c r="BE112" i="3"/>
  <c r="BE134" i="3"/>
  <c r="BE151" i="3"/>
  <c r="BE155" i="3"/>
  <c r="BE162" i="3"/>
  <c r="BE167" i="3"/>
  <c r="BE175" i="3"/>
  <c r="F55" i="4"/>
  <c r="BE182" i="4"/>
  <c r="BE186" i="4"/>
  <c r="BE212" i="4"/>
  <c r="BE215" i="4"/>
  <c r="BE220" i="4"/>
  <c r="BE228" i="4"/>
  <c r="BE241" i="4"/>
  <c r="BE253" i="4"/>
  <c r="BE257" i="4"/>
  <c r="BE259" i="4"/>
  <c r="BE350" i="4"/>
  <c r="BE123" i="5"/>
  <c r="BE130" i="5"/>
  <c r="BE141" i="5"/>
  <c r="BE170" i="5"/>
  <c r="BE177" i="5"/>
  <c r="BE203" i="5"/>
  <c r="BE278" i="5"/>
  <c r="BE337" i="5"/>
  <c r="BK339" i="5"/>
  <c r="J339" i="5" s="1"/>
  <c r="J65" i="5" s="1"/>
  <c r="F55" i="6"/>
  <c r="BE100" i="6"/>
  <c r="BE120" i="6"/>
  <c r="BE174" i="6"/>
  <c r="BE175" i="6"/>
  <c r="BE198" i="6"/>
  <c r="BE205" i="6"/>
  <c r="BE222" i="6"/>
  <c r="BE247" i="6"/>
  <c r="BE250" i="6"/>
  <c r="BE251" i="6"/>
  <c r="BE254" i="6"/>
  <c r="BE255" i="6"/>
  <c r="BE131" i="8"/>
  <c r="BE132" i="8"/>
  <c r="BK91" i="8"/>
  <c r="J91" i="8" s="1"/>
  <c r="J61" i="8" s="1"/>
  <c r="E48" i="9"/>
  <c r="BE103" i="9"/>
  <c r="BE104" i="9"/>
  <c r="BE106" i="9"/>
  <c r="BE92" i="11"/>
  <c r="F87" i="2"/>
  <c r="BE110" i="2"/>
  <c r="BE113" i="2"/>
  <c r="BK92" i="2"/>
  <c r="BK126" i="2"/>
  <c r="J126" i="2" s="1"/>
  <c r="J67" i="2" s="1"/>
  <c r="BE90" i="3"/>
  <c r="BE95" i="3"/>
  <c r="BE114" i="3"/>
  <c r="BE121" i="3"/>
  <c r="BE129" i="3"/>
  <c r="BE133" i="3"/>
  <c r="BE135" i="3"/>
  <c r="BE141" i="3"/>
  <c r="BE142" i="3"/>
  <c r="BE148" i="3"/>
  <c r="BE149" i="3"/>
  <c r="BE150" i="3"/>
  <c r="BE152" i="3"/>
  <c r="BE153" i="3"/>
  <c r="BE157" i="3"/>
  <c r="BE161" i="3"/>
  <c r="BE163" i="3"/>
  <c r="BE166" i="3"/>
  <c r="BE181" i="3"/>
  <c r="BE182" i="3"/>
  <c r="BE113" i="4"/>
  <c r="BE122" i="4"/>
  <c r="BE134" i="4"/>
  <c r="BE148" i="4"/>
  <c r="BE149" i="4"/>
  <c r="BE151" i="4"/>
  <c r="BE159" i="4"/>
  <c r="BE160" i="4"/>
  <c r="BE166" i="4"/>
  <c r="BE168" i="4"/>
  <c r="BE172" i="4"/>
  <c r="BE174" i="4"/>
  <c r="BE175" i="4"/>
  <c r="BE218" i="4"/>
  <c r="BE229" i="4"/>
  <c r="BE255" i="4"/>
  <c r="BE261" i="4"/>
  <c r="BE282" i="4"/>
  <c r="BE309" i="4"/>
  <c r="BE316" i="4"/>
  <c r="BE322" i="4"/>
  <c r="BE338" i="4"/>
  <c r="BE343" i="4"/>
  <c r="BE346" i="4"/>
  <c r="BE88" i="5"/>
  <c r="BE180" i="5"/>
  <c r="BE182" i="5"/>
  <c r="BE255" i="5"/>
  <c r="BE302" i="5"/>
  <c r="BE304" i="5"/>
  <c r="BE328" i="5"/>
  <c r="J52" i="6"/>
  <c r="BE92" i="6"/>
  <c r="BE93" i="6"/>
  <c r="BE94" i="6"/>
  <c r="BE97" i="6"/>
  <c r="BE105" i="6"/>
  <c r="BE122" i="6"/>
  <c r="BE124" i="6"/>
  <c r="BE127" i="6"/>
  <c r="BE166" i="6"/>
  <c r="BE169" i="6"/>
  <c r="BE190" i="6"/>
  <c r="BE199" i="6"/>
  <c r="BE209" i="6"/>
  <c r="BE214" i="6"/>
  <c r="BE216" i="6"/>
  <c r="BE230" i="6"/>
  <c r="BE231" i="6"/>
  <c r="BE232" i="6"/>
  <c r="BE235" i="6"/>
  <c r="BE241" i="6"/>
  <c r="BE252" i="6"/>
  <c r="F55" i="7"/>
  <c r="J83" i="7"/>
  <c r="BE102" i="7"/>
  <c r="BE105" i="7"/>
  <c r="BE114" i="7"/>
  <c r="BE119" i="7"/>
  <c r="BE123" i="7"/>
  <c r="BE133" i="7"/>
  <c r="BE149" i="7"/>
  <c r="BE152" i="7"/>
  <c r="BE168" i="7"/>
  <c r="BK151" i="7"/>
  <c r="J151" i="7" s="1"/>
  <c r="J64" i="7" s="1"/>
  <c r="BK167" i="7"/>
  <c r="J167" i="7" s="1"/>
  <c r="J69" i="7" s="1"/>
  <c r="BE86" i="8"/>
  <c r="BE107" i="8"/>
  <c r="BE118" i="8"/>
  <c r="BE86" i="9"/>
  <c r="BE97" i="9"/>
  <c r="BE105" i="9"/>
  <c r="E48" i="10"/>
  <c r="J52" i="10"/>
  <c r="F55" i="10"/>
  <c r="BE87" i="10"/>
  <c r="BE98" i="10"/>
  <c r="BE106" i="10"/>
  <c r="BE110" i="10"/>
  <c r="BE113" i="10"/>
  <c r="BE117" i="10"/>
  <c r="BK112" i="10"/>
  <c r="J112" i="10" s="1"/>
  <c r="J62" i="10" s="1"/>
  <c r="BK116" i="10"/>
  <c r="J116" i="10" s="1"/>
  <c r="J64" i="10" s="1"/>
  <c r="E48" i="11"/>
  <c r="J52" i="11"/>
  <c r="F55" i="11"/>
  <c r="BE82" i="11"/>
  <c r="BE83" i="11"/>
  <c r="BE84" i="11"/>
  <c r="BE85" i="11"/>
  <c r="BE86" i="11"/>
  <c r="BE87" i="11"/>
  <c r="BE88" i="11"/>
  <c r="BE93" i="2"/>
  <c r="BE89" i="3"/>
  <c r="BE92" i="3"/>
  <c r="BE93" i="3"/>
  <c r="BE98" i="3"/>
  <c r="BE111" i="3"/>
  <c r="BE116" i="3"/>
  <c r="BE132" i="3"/>
  <c r="BE140" i="3"/>
  <c r="BE154" i="3"/>
  <c r="BE156" i="3"/>
  <c r="BE177" i="3"/>
  <c r="BE178" i="3"/>
  <c r="BE180" i="3"/>
  <c r="BK171" i="3"/>
  <c r="J171" i="3"/>
  <c r="J66" i="3" s="1"/>
  <c r="BE106" i="4"/>
  <c r="BE108" i="4"/>
  <c r="BE117" i="4"/>
  <c r="BE128" i="4"/>
  <c r="BE138" i="4"/>
  <c r="BE143" i="4"/>
  <c r="BE167" i="4"/>
  <c r="BE170" i="4"/>
  <c r="BE236" i="4"/>
  <c r="BE242" i="4"/>
  <c r="BE249" i="4"/>
  <c r="BE251" i="4"/>
  <c r="BE266" i="4"/>
  <c r="BE290" i="4"/>
  <c r="BE299" i="4"/>
  <c r="BE300" i="4"/>
  <c r="BE354" i="4"/>
  <c r="E48" i="5"/>
  <c r="BE189" i="5"/>
  <c r="BE238" i="5"/>
  <c r="BE276" i="5"/>
  <c r="BE305" i="5"/>
  <c r="E80" i="6"/>
  <c r="BE99" i="6"/>
  <c r="BE101" i="6"/>
  <c r="BE111" i="6"/>
  <c r="BE117" i="6"/>
  <c r="BE118" i="6"/>
  <c r="BE119" i="6"/>
  <c r="BE172" i="6"/>
  <c r="BE178" i="6"/>
  <c r="BE179" i="6"/>
  <c r="BE193" i="6"/>
  <c r="BE215" i="6"/>
  <c r="BE217" i="6"/>
  <c r="BE218" i="6"/>
  <c r="BE226" i="6"/>
  <c r="BE236" i="6"/>
  <c r="BE237" i="6"/>
  <c r="BE238" i="6"/>
  <c r="BE243" i="6"/>
  <c r="BE244" i="6"/>
  <c r="BE246" i="6"/>
  <c r="BK201" i="6"/>
  <c r="J201" i="6"/>
  <c r="J68" i="6" s="1"/>
  <c r="E48" i="7"/>
  <c r="BE107" i="7"/>
  <c r="BE132" i="7"/>
  <c r="BE135" i="7"/>
  <c r="BE144" i="7"/>
  <c r="BE146" i="7"/>
  <c r="BE158" i="7"/>
  <c r="F55" i="8"/>
  <c r="BE88" i="8"/>
  <c r="BE94" i="8"/>
  <c r="BE95" i="8"/>
  <c r="BE103" i="8"/>
  <c r="BE105" i="8"/>
  <c r="BE106" i="8"/>
  <c r="BE113" i="8"/>
  <c r="BE122" i="8"/>
  <c r="J52" i="9"/>
  <c r="BE93" i="9"/>
  <c r="BE93" i="11"/>
  <c r="BE108" i="2"/>
  <c r="BE91" i="3"/>
  <c r="BE99" i="3"/>
  <c r="BE102" i="3"/>
  <c r="BE104" i="3"/>
  <c r="BE108" i="3"/>
  <c r="BE109" i="3"/>
  <c r="BE126" i="3"/>
  <c r="BE136" i="3"/>
  <c r="BE144" i="3"/>
  <c r="BE164" i="3"/>
  <c r="BE165" i="3"/>
  <c r="BE174" i="3"/>
  <c r="E48" i="4"/>
  <c r="BE95" i="4"/>
  <c r="BE102" i="4"/>
  <c r="BE104" i="4"/>
  <c r="BE176" i="4"/>
  <c r="BE184" i="4"/>
  <c r="BE201" i="4"/>
  <c r="BE210" i="4"/>
  <c r="BE332" i="4"/>
  <c r="F55" i="5"/>
  <c r="BE162" i="5"/>
  <c r="BE212" i="5"/>
  <c r="BE239" i="5"/>
  <c r="BE242" i="5"/>
  <c r="BE246" i="5"/>
  <c r="BE247" i="5"/>
  <c r="BE248" i="5"/>
  <c r="BE251" i="5"/>
  <c r="BE252" i="5"/>
  <c r="BE272" i="5"/>
  <c r="BE274" i="5"/>
  <c r="BE279" i="5"/>
  <c r="BE280" i="5"/>
  <c r="BE281" i="5"/>
  <c r="BE283" i="5"/>
  <c r="BE286" i="5"/>
  <c r="BE331" i="5"/>
  <c r="BE334" i="5"/>
  <c r="BE340" i="5"/>
  <c r="BE103" i="6"/>
  <c r="BE107" i="6"/>
  <c r="BE109" i="6"/>
  <c r="BE110" i="6"/>
  <c r="BE121" i="6"/>
  <c r="BE126" i="6"/>
  <c r="BE137" i="6"/>
  <c r="BE138" i="6"/>
  <c r="BE139" i="6"/>
  <c r="BE140" i="6"/>
  <c r="BE141" i="6"/>
  <c r="BE142" i="6"/>
  <c r="BE148" i="6"/>
  <c r="BE173" i="6"/>
  <c r="BE181" i="6"/>
  <c r="BE183" i="6"/>
  <c r="BE200" i="6"/>
  <c r="BE202" i="6"/>
  <c r="BE213" i="6"/>
  <c r="BE223" i="6"/>
  <c r="BE224" i="6"/>
  <c r="BE229" i="6"/>
  <c r="BE248" i="6"/>
  <c r="BE256" i="6"/>
  <c r="BE131" i="7"/>
  <c r="BE137" i="7"/>
  <c r="BE140" i="7"/>
  <c r="BE147" i="7"/>
  <c r="BE150" i="7"/>
  <c r="BE156" i="7"/>
  <c r="BE160" i="7"/>
  <c r="BE163" i="7"/>
  <c r="J78" i="8"/>
  <c r="BE90" i="8"/>
  <c r="BE100" i="8"/>
  <c r="BE102" i="8"/>
  <c r="BE109" i="8"/>
  <c r="BE114" i="8"/>
  <c r="BE120" i="8"/>
  <c r="BE121" i="8"/>
  <c r="BE130" i="8"/>
  <c r="BE134" i="8"/>
  <c r="BE135" i="8"/>
  <c r="BE136" i="8"/>
  <c r="BE137" i="8"/>
  <c r="BE139" i="8"/>
  <c r="BE90" i="9"/>
  <c r="BE107" i="9"/>
  <c r="BE108" i="9"/>
  <c r="BE96" i="2"/>
  <c r="BE99" i="2"/>
  <c r="E48" i="3"/>
  <c r="BE100" i="3"/>
  <c r="BE122" i="3"/>
  <c r="BE127" i="3"/>
  <c r="BE138" i="3"/>
  <c r="BE147" i="3"/>
  <c r="BE160" i="3"/>
  <c r="BE176" i="3"/>
  <c r="BE134" i="6"/>
  <c r="BE153" i="6"/>
  <c r="BE154" i="6"/>
  <c r="BE155" i="6"/>
  <c r="BE156" i="6"/>
  <c r="BE161" i="6"/>
  <c r="BE177" i="6"/>
  <c r="BE186" i="6"/>
  <c r="BE194" i="6"/>
  <c r="BE197" i="6"/>
  <c r="BE210" i="6"/>
  <c r="BE125" i="8"/>
  <c r="BE126" i="8"/>
  <c r="BE138" i="8"/>
  <c r="BE89" i="11"/>
  <c r="BE95" i="11"/>
  <c r="BE117" i="2"/>
  <c r="BE137" i="2"/>
  <c r="BK133" i="2"/>
  <c r="J133" i="2" s="1"/>
  <c r="J68" i="2" s="1"/>
  <c r="BK138" i="2"/>
  <c r="J138" i="2" s="1"/>
  <c r="J70" i="2" s="1"/>
  <c r="BE118" i="3"/>
  <c r="BE120" i="3"/>
  <c r="BE128" i="3"/>
  <c r="BE170" i="3"/>
  <c r="BE172" i="3"/>
  <c r="BE179" i="3"/>
  <c r="BE111" i="4"/>
  <c r="BE178" i="4"/>
  <c r="BE196" i="4"/>
  <c r="BE204" i="4"/>
  <c r="BE206" i="4"/>
  <c r="BE275" i="4"/>
  <c r="BE333" i="4"/>
  <c r="BE355" i="4"/>
  <c r="BK127" i="4"/>
  <c r="J127" i="4" s="1"/>
  <c r="J62" i="4" s="1"/>
  <c r="BE94" i="5"/>
  <c r="BE96" i="5"/>
  <c r="BE111" i="5"/>
  <c r="BE116" i="5"/>
  <c r="BE151" i="5"/>
  <c r="BE155" i="5"/>
  <c r="BE264" i="5"/>
  <c r="BE265" i="5"/>
  <c r="BE297" i="5"/>
  <c r="BE298" i="5"/>
  <c r="BE309" i="5"/>
  <c r="BE316" i="5"/>
  <c r="BE317" i="5"/>
  <c r="BE319" i="5"/>
  <c r="BE322" i="5"/>
  <c r="BE131" i="6"/>
  <c r="BE133" i="6"/>
  <c r="BE143" i="6"/>
  <c r="BE144" i="6"/>
  <c r="BE145" i="6"/>
  <c r="BE146" i="6"/>
  <c r="BE147" i="6"/>
  <c r="BE163" i="6"/>
  <c r="BE167" i="6"/>
  <c r="BE171" i="6"/>
  <c r="BE176" i="6"/>
  <c r="BE191" i="6"/>
  <c r="BE192" i="6"/>
  <c r="BE195" i="6"/>
  <c r="BE204" i="6"/>
  <c r="BE206" i="6"/>
  <c r="BE225" i="6"/>
  <c r="BE227" i="6"/>
  <c r="BE228" i="6"/>
  <c r="BE233" i="6"/>
  <c r="BE234" i="6"/>
  <c r="BE245" i="6"/>
  <c r="BE253" i="6"/>
  <c r="BK114" i="6"/>
  <c r="J114" i="6"/>
  <c r="J62" i="6" s="1"/>
  <c r="BE98" i="7"/>
  <c r="BE111" i="7"/>
  <c r="BE116" i="7"/>
  <c r="BE121" i="7"/>
  <c r="BE87" i="8"/>
  <c r="BE112" i="8"/>
  <c r="BE119" i="8"/>
  <c r="BE123" i="8"/>
  <c r="BE124" i="8"/>
  <c r="BE127" i="8"/>
  <c r="BE84" i="9"/>
  <c r="BE92" i="9"/>
  <c r="BE94" i="9"/>
  <c r="BE109" i="9"/>
  <c r="F37" i="5"/>
  <c r="BD58" i="1" s="1"/>
  <c r="J34" i="8"/>
  <c r="AW61" i="1" s="1"/>
  <c r="F36" i="9"/>
  <c r="BC62" i="1" s="1"/>
  <c r="F34" i="10"/>
  <c r="BA63" i="1" s="1"/>
  <c r="F36" i="4"/>
  <c r="BC57" i="1" s="1"/>
  <c r="F36" i="11"/>
  <c r="BC64" i="1" s="1"/>
  <c r="F37" i="11"/>
  <c r="BD64" i="1" s="1"/>
  <c r="F36" i="8"/>
  <c r="BC61" i="1" s="1"/>
  <c r="F35" i="4"/>
  <c r="BB57" i="1" s="1"/>
  <c r="F37" i="9"/>
  <c r="BD62" i="1" s="1"/>
  <c r="J34" i="10"/>
  <c r="AW63" i="1" s="1"/>
  <c r="F34" i="11"/>
  <c r="BA64" i="1" s="1"/>
  <c r="F36" i="7"/>
  <c r="BC60" i="1" s="1"/>
  <c r="J34" i="5"/>
  <c r="AW58" i="1" s="1"/>
  <c r="J34" i="7"/>
  <c r="AW60" i="1" s="1"/>
  <c r="J34" i="11"/>
  <c r="AW64" i="1" s="1"/>
  <c r="F35" i="7"/>
  <c r="BB60" i="1" s="1"/>
  <c r="F35" i="2"/>
  <c r="BB55" i="1" s="1"/>
  <c r="J34" i="2"/>
  <c r="AW55" i="1" s="1"/>
  <c r="F36" i="5"/>
  <c r="BC58" i="1" s="1"/>
  <c r="F35" i="9"/>
  <c r="BB62" i="1" s="1"/>
  <c r="F35" i="8"/>
  <c r="BB61" i="1" s="1"/>
  <c r="F37" i="4"/>
  <c r="BD57" i="1" s="1"/>
  <c r="J34" i="4"/>
  <c r="AW57" i="1" s="1"/>
  <c r="F34" i="2"/>
  <c r="BA55" i="1" s="1"/>
  <c r="F35" i="5"/>
  <c r="BB58" i="1" s="1"/>
  <c r="F36" i="6"/>
  <c r="BC59" i="1" s="1"/>
  <c r="F34" i="7"/>
  <c r="BA60" i="1" s="1"/>
  <c r="F34" i="8"/>
  <c r="BA61" i="1" s="1"/>
  <c r="F35" i="3"/>
  <c r="BB56" i="1" s="1"/>
  <c r="F34" i="6"/>
  <c r="BA59" i="1" s="1"/>
  <c r="F37" i="8"/>
  <c r="BD61" i="1" s="1"/>
  <c r="F35" i="11"/>
  <c r="BB64" i="1" s="1"/>
  <c r="F37" i="6"/>
  <c r="BD59" i="1" s="1"/>
  <c r="F36" i="10"/>
  <c r="BC63" i="1" s="1"/>
  <c r="F34" i="3"/>
  <c r="BA56" i="1" s="1"/>
  <c r="F37" i="3"/>
  <c r="BD56" i="1" s="1"/>
  <c r="J34" i="9"/>
  <c r="AW62" i="1" s="1"/>
  <c r="F36" i="3"/>
  <c r="BC56" i="1" s="1"/>
  <c r="F37" i="7"/>
  <c r="BD60" i="1" s="1"/>
  <c r="F37" i="2"/>
  <c r="BD55" i="1" s="1"/>
  <c r="F37" i="10"/>
  <c r="BD63" i="1" s="1"/>
  <c r="F36" i="2"/>
  <c r="BC55" i="1" s="1"/>
  <c r="J34" i="6"/>
  <c r="AW59" i="1" s="1"/>
  <c r="J34" i="3"/>
  <c r="AW56" i="1" s="1"/>
  <c r="F34" i="5"/>
  <c r="BA58" i="1" s="1"/>
  <c r="F34" i="9"/>
  <c r="BA62" i="1" s="1"/>
  <c r="F35" i="10"/>
  <c r="BB63" i="1" s="1"/>
  <c r="F34" i="4"/>
  <c r="BA57" i="1" s="1"/>
  <c r="F35" i="6"/>
  <c r="BB59" i="1" s="1"/>
  <c r="T90" i="2" l="1"/>
  <c r="P91" i="2"/>
  <c r="P90" i="2" s="1"/>
  <c r="AU55" i="1" s="1"/>
  <c r="BK91" i="2"/>
  <c r="J91" i="2" s="1"/>
  <c r="J60" i="2" s="1"/>
  <c r="BK84" i="8"/>
  <c r="J84" i="8" s="1"/>
  <c r="J30" i="8" s="1"/>
  <c r="AG61" i="1" s="1"/>
  <c r="P90" i="6"/>
  <c r="AU59" i="1" s="1"/>
  <c r="R89" i="4"/>
  <c r="R88" i="4" s="1"/>
  <c r="T84" i="8"/>
  <c r="P84" i="8"/>
  <c r="AU61" i="1"/>
  <c r="R86" i="5"/>
  <c r="R85" i="5"/>
  <c r="R84" i="8"/>
  <c r="P90" i="7"/>
  <c r="P89" i="7" s="1"/>
  <c r="AU60" i="1" s="1"/>
  <c r="R90" i="6"/>
  <c r="P86" i="5"/>
  <c r="P85" i="5" s="1"/>
  <c r="AU58" i="1" s="1"/>
  <c r="T89" i="4"/>
  <c r="T88" i="4"/>
  <c r="T90" i="6"/>
  <c r="T87" i="3"/>
  <c r="P89" i="4"/>
  <c r="P88" i="4"/>
  <c r="AU57" i="1" s="1"/>
  <c r="P87" i="3"/>
  <c r="AU56" i="1" s="1"/>
  <c r="T90" i="7"/>
  <c r="T89" i="7" s="1"/>
  <c r="R87" i="3"/>
  <c r="J92" i="2"/>
  <c r="J61" i="2"/>
  <c r="J155" i="7"/>
  <c r="J66" i="7"/>
  <c r="BK87" i="3"/>
  <c r="J87" i="3" s="1"/>
  <c r="J59" i="3" s="1"/>
  <c r="BK89" i="4"/>
  <c r="J89" i="4" s="1"/>
  <c r="J60" i="4" s="1"/>
  <c r="BK166" i="7"/>
  <c r="J166" i="7"/>
  <c r="J68" i="7" s="1"/>
  <c r="BK82" i="9"/>
  <c r="J82" i="9" s="1"/>
  <c r="J60" i="9" s="1"/>
  <c r="BK85" i="10"/>
  <c r="J85" i="10"/>
  <c r="J60" i="10" s="1"/>
  <c r="BK115" i="10"/>
  <c r="J115" i="10" s="1"/>
  <c r="J63" i="10" s="1"/>
  <c r="BK125" i="2"/>
  <c r="J125" i="2" s="1"/>
  <c r="J66" i="2" s="1"/>
  <c r="BK86" i="5"/>
  <c r="J86" i="5" s="1"/>
  <c r="J60" i="5" s="1"/>
  <c r="J91" i="6"/>
  <c r="J60" i="6"/>
  <c r="J116" i="2"/>
  <c r="J65" i="2"/>
  <c r="BK90" i="7"/>
  <c r="BK89" i="7"/>
  <c r="J89" i="7" s="1"/>
  <c r="J59" i="7" s="1"/>
  <c r="BK113" i="6"/>
  <c r="J113" i="6"/>
  <c r="J61" i="6" s="1"/>
  <c r="J85" i="8"/>
  <c r="J60" i="8" s="1"/>
  <c r="BK80" i="11"/>
  <c r="J80" i="11" s="1"/>
  <c r="J30" i="11" s="1"/>
  <c r="AG64" i="1" s="1"/>
  <c r="AN64" i="1" s="1"/>
  <c r="J33" i="11"/>
  <c r="AV64" i="1" s="1"/>
  <c r="AT64" i="1" s="1"/>
  <c r="BD54" i="1"/>
  <c r="W33" i="1" s="1"/>
  <c r="F33" i="9"/>
  <c r="AZ62" i="1" s="1"/>
  <c r="F33" i="5"/>
  <c r="AZ58" i="1" s="1"/>
  <c r="J33" i="4"/>
  <c r="AV57" i="1" s="1"/>
  <c r="AT57" i="1" s="1"/>
  <c r="BB54" i="1"/>
  <c r="AX54" i="1" s="1"/>
  <c r="J33" i="6"/>
  <c r="AV59" i="1" s="1"/>
  <c r="AT59" i="1" s="1"/>
  <c r="F33" i="7"/>
  <c r="AZ60" i="1" s="1"/>
  <c r="J33" i="8"/>
  <c r="AV61" i="1" s="1"/>
  <c r="AT61" i="1" s="1"/>
  <c r="BA54" i="1"/>
  <c r="W30" i="1" s="1"/>
  <c r="J33" i="7"/>
  <c r="AV60" i="1" s="1"/>
  <c r="AT60" i="1" s="1"/>
  <c r="J33" i="3"/>
  <c r="AV56" i="1" s="1"/>
  <c r="AT56" i="1" s="1"/>
  <c r="J33" i="2"/>
  <c r="AV55" i="1" s="1"/>
  <c r="AT55" i="1" s="1"/>
  <c r="J33" i="10"/>
  <c r="AV63" i="1" s="1"/>
  <c r="AT63" i="1" s="1"/>
  <c r="BC54" i="1"/>
  <c r="AY54" i="1" s="1"/>
  <c r="F33" i="3"/>
  <c r="AZ56" i="1" s="1"/>
  <c r="J33" i="9"/>
  <c r="AV62" i="1" s="1"/>
  <c r="AT62" i="1" s="1"/>
  <c r="F33" i="10"/>
  <c r="AZ63" i="1" s="1"/>
  <c r="F33" i="8"/>
  <c r="AZ61" i="1" s="1"/>
  <c r="F33" i="2"/>
  <c r="AZ55" i="1" s="1"/>
  <c r="F33" i="4"/>
  <c r="AZ57" i="1" s="1"/>
  <c r="F33" i="11"/>
  <c r="AZ64" i="1" s="1"/>
  <c r="F33" i="6"/>
  <c r="AZ59" i="1" s="1"/>
  <c r="J33" i="5"/>
  <c r="AV58" i="1" s="1"/>
  <c r="AT58" i="1" s="1"/>
  <c r="J39" i="11" l="1"/>
  <c r="J39" i="8"/>
  <c r="BK90" i="6"/>
  <c r="J90" i="6" s="1"/>
  <c r="J59" i="6" s="1"/>
  <c r="BK90" i="2"/>
  <c r="J90" i="2" s="1"/>
  <c r="J30" i="2" s="1"/>
  <c r="AG55" i="1" s="1"/>
  <c r="AN55" i="1" s="1"/>
  <c r="J59" i="8"/>
  <c r="BK85" i="5"/>
  <c r="J85" i="5" s="1"/>
  <c r="J30" i="5" s="1"/>
  <c r="AG58" i="1" s="1"/>
  <c r="AN58" i="1" s="1"/>
  <c r="BK88" i="4"/>
  <c r="J88" i="4" s="1"/>
  <c r="J30" i="4" s="1"/>
  <c r="AG57" i="1" s="1"/>
  <c r="AN57" i="1" s="1"/>
  <c r="J59" i="11"/>
  <c r="BK81" i="9"/>
  <c r="J81" i="9" s="1"/>
  <c r="J59" i="9" s="1"/>
  <c r="BK84" i="10"/>
  <c r="J84" i="10" s="1"/>
  <c r="J59" i="10" s="1"/>
  <c r="J90" i="7"/>
  <c r="J60" i="7" s="1"/>
  <c r="AN61" i="1"/>
  <c r="AZ54" i="1"/>
  <c r="AV54" i="1" s="1"/>
  <c r="AK29" i="1" s="1"/>
  <c r="AW54" i="1"/>
  <c r="AK30" i="1" s="1"/>
  <c r="AU54" i="1"/>
  <c r="W31" i="1"/>
  <c r="J30" i="3"/>
  <c r="J30" i="7"/>
  <c r="AG60" i="1" s="1"/>
  <c r="AN60" i="1" s="1"/>
  <c r="W32" i="1"/>
  <c r="AG56" i="1" l="1"/>
  <c r="AN56" i="1" s="1"/>
  <c r="J39" i="4"/>
  <c r="J59" i="4"/>
  <c r="J39" i="7"/>
  <c r="J59" i="5"/>
  <c r="J39" i="3"/>
  <c r="J39" i="5"/>
  <c r="J39" i="2"/>
  <c r="J59" i="2"/>
  <c r="W29" i="1"/>
  <c r="AT54" i="1"/>
  <c r="J30" i="6"/>
  <c r="AG59" i="1" s="1"/>
  <c r="AN59" i="1" s="1"/>
  <c r="J30" i="9"/>
  <c r="AG62" i="1" s="1"/>
  <c r="AN62" i="1" s="1"/>
  <c r="J30" i="10"/>
  <c r="AG63" i="1" s="1"/>
  <c r="AN63" i="1" s="1"/>
  <c r="J39" i="6" l="1"/>
  <c r="J39" i="10"/>
  <c r="J39" i="9"/>
  <c r="AG54" i="1"/>
  <c r="AN54" i="1" s="1"/>
  <c r="AK26" i="1" l="1"/>
  <c r="AK35" i="1" s="1"/>
</calcChain>
</file>

<file path=xl/sharedStrings.xml><?xml version="1.0" encoding="utf-8"?>
<sst xmlns="http://schemas.openxmlformats.org/spreadsheetml/2006/main" count="13432" uniqueCount="2367">
  <si>
    <t>Export Komplet</t>
  </si>
  <si>
    <t>VZ</t>
  </si>
  <si>
    <t>2.0</t>
  </si>
  <si>
    <t/>
  </si>
  <si>
    <t>False</t>
  </si>
  <si>
    <t>{aed11af3-f588-499d-8807-4f985107f9f7}</t>
  </si>
  <si>
    <t>&gt;&gt;  skryté sloupce  &lt;&lt;</t>
  </si>
  <si>
    <t>0,01</t>
  </si>
  <si>
    <t>21</t>
  </si>
  <si>
    <t>15</t>
  </si>
  <si>
    <t>REKAPITULACE ZAKÁZKY</t>
  </si>
  <si>
    <t>v ---  níže se nacházejí doplnkové a pomocné údaje k sestavám  --- v</t>
  </si>
  <si>
    <t>0,001</t>
  </si>
  <si>
    <t>Kód:</t>
  </si>
  <si>
    <t>2021-06-06</t>
  </si>
  <si>
    <t>Zakázka:</t>
  </si>
  <si>
    <t>Revitalizace Chaplinova náměstí, sídliště Barrandov</t>
  </si>
  <si>
    <t>KSO:</t>
  </si>
  <si>
    <t>CC-CZ:</t>
  </si>
  <si>
    <t>Místo:</t>
  </si>
  <si>
    <t>k.ú. Hlubočepy</t>
  </si>
  <si>
    <t>Datum:</t>
  </si>
  <si>
    <t>Zadavatel:</t>
  </si>
  <si>
    <t>IČ:</t>
  </si>
  <si>
    <t>Městská část Praha 5</t>
  </si>
  <si>
    <t>DIČ:</t>
  </si>
  <si>
    <t>Zhotovitel:</t>
  </si>
  <si>
    <t xml:space="preserve"> </t>
  </si>
  <si>
    <t>Projektant:</t>
  </si>
  <si>
    <t xml:space="preserve">AND, spol. s r.o. </t>
  </si>
  <si>
    <t>True</t>
  </si>
  <si>
    <t>Zpracovatel:</t>
  </si>
  <si>
    <t>07036167</t>
  </si>
  <si>
    <t>STAVEBNÍ ROZPOČTY s.r.o.</t>
  </si>
  <si>
    <t>CZ07036167</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</si>
  <si>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</si>
  <si>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</si>
  <si>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</si>
  <si>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</si>
  <si>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</si>
  <si>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</si>
  <si>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</si>
  <si>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</si>
  <si>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</si>
  <si>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</si>
  <si>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</si>
  <si>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</si>
  <si>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</si>
  <si>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</si>
  <si>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</si>
  <si>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</si>
  <si>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</si>
  <si>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</si>
  <si>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</si>
  <si>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</si>
  <si>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</si>
  <si>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</si>
  <si>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</si>
  <si>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</si>
  <si>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</si>
  <si>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</si>
  <si>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</si>
  <si>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</si>
  <si>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</si>
  <si>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</si>
  <si>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</si>
  <si>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</si>
  <si>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</si>
  <si>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</si>
  <si>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</si>
  <si>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</si>
  <si>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</si>
  <si>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</si>
  <si>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</si>
  <si>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</si>
  <si>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IO 01</t>
  </si>
  <si>
    <t>Příprava území</t>
  </si>
  <si>
    <t>ING</t>
  </si>
  <si>
    <t>1</t>
  </si>
  <si>
    <t>{8d0ccae4-2439-413c-aeb1-a15509f241da}</t>
  </si>
  <si>
    <t>2</t>
  </si>
  <si>
    <t>IO 02</t>
  </si>
  <si>
    <t>Asanace dřevin, pěstební opatření, sadovnické úpravy</t>
  </si>
  <si>
    <t>{9d29ed64-4bab-42f1-97fb-c6bb7339d76f}</t>
  </si>
  <si>
    <t>IO 03</t>
  </si>
  <si>
    <t>Komunikace a terénní úpravy, bourání stávajících povrchů</t>
  </si>
  <si>
    <t>{9483d5b8-c483-4302-9e3a-87f36567dd2f}</t>
  </si>
  <si>
    <t>IO 04</t>
  </si>
  <si>
    <t>Odvodnění a vsakování</t>
  </si>
  <si>
    <t>{fbeda1a6-454f-4c85-b132-607085c21b0d}</t>
  </si>
  <si>
    <t>IO 05</t>
  </si>
  <si>
    <t>Úprava a obnova veřejného osvětlení</t>
  </si>
  <si>
    <t>{75764b7c-422d-4234-b1dc-4595c27f0f66}</t>
  </si>
  <si>
    <t>IO 06</t>
  </si>
  <si>
    <t>Napojení na vodovod, pítko</t>
  </si>
  <si>
    <t>{bb4db2cc-1e6a-4420-aa87-7d4337948f2c}</t>
  </si>
  <si>
    <t>IO 07</t>
  </si>
  <si>
    <t>Závlahový systém</t>
  </si>
  <si>
    <t>{ea708e2f-7208-45de-8680-62cf4fa4f948}</t>
  </si>
  <si>
    <t>IO 08</t>
  </si>
  <si>
    <t>Mobiliář a herní prvky</t>
  </si>
  <si>
    <t>{c06abfc6-a582-4e78-9a40-2804de5b7255}</t>
  </si>
  <si>
    <t>IO 09</t>
  </si>
  <si>
    <t>Drobné stavební obejkty (oplocení, zábradlí, madla)</t>
  </si>
  <si>
    <t>{5b7fbfde-0473-4c8d-997f-7d1339241883}</t>
  </si>
  <si>
    <t>VON</t>
  </si>
  <si>
    <t>Vedlejší a ostatní náklady</t>
  </si>
  <si>
    <t>{c9fb1f74-8b08-4714-9091-c38b5adaef4f}</t>
  </si>
  <si>
    <t>KRYCÍ LIST SOUPISU PRACÍ</t>
  </si>
  <si>
    <t>Objekt:</t>
  </si>
  <si>
    <t>IO 01 - Příprava území</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</si>
  <si>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</si>
  <si>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</si>
  <si>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</si>
  <si>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</si>
  <si>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</si>
  <si>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</si>
  <si>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</si>
  <si>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</si>
  <si>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</si>
  <si>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767 - Konstrukce zámečnické</t>
  </si>
  <si>
    <t>VRN - Vedlejší rozpočtové náklady</t>
  </si>
  <si>
    <t xml:space="preserve">    VRN3 - Zařízení staveniště</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</si>
  <si>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</si>
  <si>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</si>
  <si>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</si>
  <si>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</si>
  <si>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</si>
  <si>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</si>
  <si>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</si>
  <si>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</si>
  <si>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</si>
  <si>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</si>
  <si>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</si>
  <si>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</si>
  <si>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</si>
  <si>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</si>
  <si>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</si>
  <si>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</si>
  <si>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</si>
  <si>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</si>
  <si>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</si>
  <si>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</si>
  <si>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</si>
  <si>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121151123</t>
  </si>
  <si>
    <t>Sejmutí ornice strojně při souvislé ploše přes 500 m2, tl. vrstvy do 200 mm</t>
  </si>
  <si>
    <t>m2</t>
  </si>
  <si>
    <t>CS ÚRS 2020 02</t>
  </si>
  <si>
    <t>4</t>
  </si>
  <si>
    <t>-843894744</t>
  </si>
  <si>
    <t>PSC</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</si>
  <si>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</si>
  <si>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9</t>
  </si>
  <si>
    <t>Ostatní konstrukce a práce, bourání</t>
  </si>
  <si>
    <t>966001211</t>
  </si>
  <si>
    <t>Odstranění lavičky parkové stabilní zabetonované</t>
  </si>
  <si>
    <t>kus</t>
  </si>
  <si>
    <t>-909065</t>
  </si>
  <si>
    <t xml:space="preserve">Poznámka k souboru cen:_x000D_
1. V cenách jsou započteny i náklady na odklizení materiálu na vzdálenost do 20 m nebo naložení na dopravní prostředek._x000D_
</t>
  </si>
  <si>
    <t>VV</t>
  </si>
  <si>
    <t>"D4 - Parková lavička" 6,0</t>
  </si>
  <si>
    <t>3</t>
  </si>
  <si>
    <t>966001311</t>
  </si>
  <si>
    <t>Odstranění odpadkového koše s betonovou patkou</t>
  </si>
  <si>
    <t>-846505446</t>
  </si>
  <si>
    <t>"D5 - Odpadkový koš" 6,0</t>
  </si>
  <si>
    <t>966001411</t>
  </si>
  <si>
    <t>Odstranění stojanu na kola přichyceného kotevními šrouby</t>
  </si>
  <si>
    <t>-79115012</t>
  </si>
  <si>
    <t>"D6 - Stojany na kola" 8,0</t>
  </si>
  <si>
    <t>5</t>
  </si>
  <si>
    <t>966006211R</t>
  </si>
  <si>
    <t>Odstranění (demontáž) vývěsek, cedulí a tabulí s odklizením materiálu na skládku na vzdálenost do 20 m nebo s naložením na dopravní prostředek</t>
  </si>
  <si>
    <t>-1340900108</t>
  </si>
  <si>
    <t xml:space="preserve">Poznámka k souboru cen:_x000D_
1. Přemístění demontovaných značek na vzdálenost přes 20 m se oceňuje cenami souborů cen 997 22-1 Vodorovná doprava vybouraných hmot._x000D_
</t>
  </si>
  <si>
    <t>997</t>
  </si>
  <si>
    <t>Přesun sutě</t>
  </si>
  <si>
    <t>6</t>
  </si>
  <si>
    <t>997002511</t>
  </si>
  <si>
    <t>Vodorovné přemístění suti a vybouraných hmot bez naložení, se složením a hrubým urovnáním na vzdálenost do 1 km</t>
  </si>
  <si>
    <t>t</t>
  </si>
  <si>
    <t>59733581</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</si>
  <si>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</si>
  <si>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7</t>
  </si>
  <si>
    <t>997002519</t>
  </si>
  <si>
    <t>Vodorovné přemístění suti a vybouraných hmot bez naložení, se složením a hrubým urovnáním Příplatek k ceně za každý další i započatý 1 km přes 1 km</t>
  </si>
  <si>
    <t>-1120453889</t>
  </si>
  <si>
    <t>7,584*14 'Přepočtené koeficientem množství</t>
  </si>
  <si>
    <t>8</t>
  </si>
  <si>
    <t>997002611</t>
  </si>
  <si>
    <t>Nakládání suti a vybouraných hmot na dopravní prostředek pro vodorovné přemístění</t>
  </si>
  <si>
    <t>795311776</t>
  </si>
  <si>
    <t xml:space="preserve">Poznámka k souboru cen:_x000D_
1. Cena platí i pro překládání při lomené dopravě._x000D_
2. Cenu nelze použít při dopravě po železnici, po vodě nebo ručně._x000D_
</t>
  </si>
  <si>
    <t>PSV</t>
  </si>
  <si>
    <t>Práce a dodávky PSV</t>
  </si>
  <si>
    <t>767</t>
  </si>
  <si>
    <t>Konstrukce zámečnické</t>
  </si>
  <si>
    <t>767161834</t>
  </si>
  <si>
    <t>Demontáž zábradlí k dalšímu použití rovného nerozebíratelný spoj hmotnosti 1 m zábradlí přes 20 kg</t>
  </si>
  <si>
    <t>m</t>
  </si>
  <si>
    <t>16</t>
  </si>
  <si>
    <t>1631786407</t>
  </si>
  <si>
    <t>"D2 - Ocelové zábradlí" 50,00</t>
  </si>
  <si>
    <t>10</t>
  </si>
  <si>
    <t>767161871</t>
  </si>
  <si>
    <t>Demontáž zábradlí k dalšímu použití madel schodišťových</t>
  </si>
  <si>
    <t>726874378</t>
  </si>
  <si>
    <t>"D3 - Ocelový plůtek a madla u schodišť" 700,00</t>
  </si>
  <si>
    <t>11</t>
  </si>
  <si>
    <t>767996701</t>
  </si>
  <si>
    <t>Demontáž ostatních zámečnických konstrukcí o hmotnosti jednotlivých dílů řezáním do 50 kg</t>
  </si>
  <si>
    <t>kg</t>
  </si>
  <si>
    <t>1161606166</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</si>
  <si>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</si>
  <si>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"D1 - Ocelové klepadlo / sušák - (20 ks / 120 mb)"</t>
  </si>
  <si>
    <t>16,00*1,90*20</t>
  </si>
  <si>
    <t>VRN</t>
  </si>
  <si>
    <t>Vedlejší rozpočtové náklady</t>
  </si>
  <si>
    <t>VRN3</t>
  </si>
  <si>
    <t>Zařízení staveniště</t>
  </si>
  <si>
    <t>12</t>
  </si>
  <si>
    <t>034203000R</t>
  </si>
  <si>
    <t>Opatření na ochranu stávajících prvků</t>
  </si>
  <si>
    <t>1024</t>
  </si>
  <si>
    <t>-201223131</t>
  </si>
  <si>
    <t>P</t>
  </si>
  <si>
    <t>Poznámka k položce:_x000D_
Stávající sochy (plastika „Charlie Chaplin“ a plastika „Kameraman“) budou opatrně obaleny geotextilií a uzavřeny do dřevěného bednění tak, aby během realizace nemohlo dojít k jejich mechanickému poškození_x000D_
Během realizace zajistit provozuschopnost poštovní schránky. Po realizaci umístit na okraj nové cesty v původním místě (neurčí-li investor jinak)</t>
  </si>
  <si>
    <t>"O1 – ochrana plastiky „Charlie Chaplin"  1</t>
  </si>
  <si>
    <t>"O2 – ochrana plastiky „Kameraman" 1</t>
  </si>
  <si>
    <t>"O3 – ochrana poštovní schránky" 1</t>
  </si>
  <si>
    <t>Součet</t>
  </si>
  <si>
    <t>VRN4</t>
  </si>
  <si>
    <t>Inženýrská činnost</t>
  </si>
  <si>
    <t>13</t>
  </si>
  <si>
    <t>043203003</t>
  </si>
  <si>
    <t>Rozbory celkem</t>
  </si>
  <si>
    <t>kpl</t>
  </si>
  <si>
    <t>-1664563642</t>
  </si>
  <si>
    <t>"PAU" 1</t>
  </si>
  <si>
    <t>VRN6</t>
  </si>
  <si>
    <t>Územní vlivy</t>
  </si>
  <si>
    <t>14</t>
  </si>
  <si>
    <t>062002000</t>
  </si>
  <si>
    <t>Ztížené dopravní podmínky</t>
  </si>
  <si>
    <t>-2114362482</t>
  </si>
  <si>
    <t>VRN7</t>
  </si>
  <si>
    <t>Provozní vlivy</t>
  </si>
  <si>
    <t>075002000</t>
  </si>
  <si>
    <t>Ochranná pásma</t>
  </si>
  <si>
    <t>-1103173805</t>
  </si>
  <si>
    <t>"vytyčení stávajících inženýrských sítí včetně všech opatření a úkonů dle požadavků jednotlivých správců sítí" 1</t>
  </si>
  <si>
    <t>IO 02 - Asanace dřevin, pěstební opatření, sadovnické úpravy</t>
  </si>
  <si>
    <t>D1 - Kácení stromů; odstranění keřů:</t>
  </si>
  <si>
    <t>D2 - Ošetření stromů:</t>
  </si>
  <si>
    <t>D3 - Ochrana stromů při stavebních pracích:</t>
  </si>
  <si>
    <t>D4 - Zlepšení stanovištních podmínek stromů (stávající + příprava stanoviště pro výsadbu):</t>
  </si>
  <si>
    <t>D5 - Výsadba dřevin:</t>
  </si>
  <si>
    <t>D6 - Založení trávníků:</t>
  </si>
  <si>
    <t>D7 - CELKEM REALIZAČNÍ PRÁCE</t>
  </si>
  <si>
    <t>Následná péče po dob - Následná péče po dob</t>
  </si>
  <si>
    <t>D1</t>
  </si>
  <si>
    <t>Kácení stromů; odstranění keřů:</t>
  </si>
  <si>
    <t>111 21-2211</t>
  </si>
  <si>
    <t>Odstranění dřevin o průměru kmene do 100mm výšky do 1m s odstraněním pařezu z celkové plochy do 100m2 v rovině nebo na svahu do 1:5</t>
  </si>
  <si>
    <t>116395753</t>
  </si>
  <si>
    <t>111 21-2311</t>
  </si>
  <si>
    <t>Odstranění dřevin o průměru kmene do 100mm výšky přes 1m bez odstranění pařezu z celkové plochy do 100m2 v rovině nebo na svahu do 1:5</t>
  </si>
  <si>
    <t>90528243</t>
  </si>
  <si>
    <t>112 15-1111</t>
  </si>
  <si>
    <t>Pokácení stromu směrové v celku o průměru kmene přes 100 do 200mm</t>
  </si>
  <si>
    <t>-11504193</t>
  </si>
  <si>
    <t>112 15-1311</t>
  </si>
  <si>
    <t>Pokácení stromu postupné bez spouštění o průměru kmene přes 100 do 200mm</t>
  </si>
  <si>
    <t>924364967</t>
  </si>
  <si>
    <t>112 15-1312</t>
  </si>
  <si>
    <t>Pokácení stromu postupné bez spouštění o průměru kmene přes 200 do 300mm</t>
  </si>
  <si>
    <t>1455880798</t>
  </si>
  <si>
    <t>112 21-1211</t>
  </si>
  <si>
    <t>Odstranění pařezu ručně v rovině do hloubky minimálně 50 cm, průměr pařezu 100 – 200 mm, včetně naložení, odvozu a likvidace vzniklého odpadu; zásyp jam je součástí terénních modelací</t>
  </si>
  <si>
    <t>1665587280</t>
  </si>
  <si>
    <t>112 21-1212</t>
  </si>
  <si>
    <t>Odstranění pařezu ručně v rovině do hloubky minimálně 50 cm, průměr pařezu 200 - 300 mm, včetně naložení, odvozu a likvidace vzniklého odpadu; zásyp jam je součástí terénních modelací</t>
  </si>
  <si>
    <t>872736325</t>
  </si>
  <si>
    <t>D2</t>
  </si>
  <si>
    <t>Ošetření stromů:</t>
  </si>
  <si>
    <t>184 85-2112</t>
  </si>
  <si>
    <t>Bezpečnostní řez stromů o ploše koruny přes 30 do 60m2</t>
  </si>
  <si>
    <t>-1537525154</t>
  </si>
  <si>
    <t>184 85-2113</t>
  </si>
  <si>
    <t>Bezpečnostní řez stromů o ploše koruny přes 60 do 90m2</t>
  </si>
  <si>
    <t>886250451</t>
  </si>
  <si>
    <t>184 85-2115</t>
  </si>
  <si>
    <t>Bezpečnostní řez stromů o ploše koruny přes 120 do 150 m2</t>
  </si>
  <si>
    <t>-2055821460</t>
  </si>
  <si>
    <t>184 85-2212</t>
  </si>
  <si>
    <t>Zdravotní řez stromů o ploše koruny přes 30 do 60m2</t>
  </si>
  <si>
    <t>-1678322312</t>
  </si>
  <si>
    <t>184 85-2213</t>
  </si>
  <si>
    <t>Zdravotní řez stromů o ploše koruny přes 60 do 90m2</t>
  </si>
  <si>
    <t>-103164615</t>
  </si>
  <si>
    <t>184 85-2214</t>
  </si>
  <si>
    <t>Zdravotní řez stromů o ploše koruny přes 90 do 120 m2</t>
  </si>
  <si>
    <t>192054977</t>
  </si>
  <si>
    <t>184 85-2215</t>
  </si>
  <si>
    <t>Zdravotní řez stromů o ploše koruny přes 120 do 150 m2</t>
  </si>
  <si>
    <t>-1849191168</t>
  </si>
  <si>
    <t>184 85-2216</t>
  </si>
  <si>
    <t>Zdravotní řez stromů o ploše koruny přes 150 do 180 m2</t>
  </si>
  <si>
    <t>673626339</t>
  </si>
  <si>
    <t>R</t>
  </si>
  <si>
    <t>Drcení ořezaných větví strojně vč. úklidu plochy (měřen objem štěpky po štěpkování)</t>
  </si>
  <si>
    <t>m³</t>
  </si>
  <si>
    <t>1772633583</t>
  </si>
  <si>
    <t>17</t>
  </si>
  <si>
    <t>R.1</t>
  </si>
  <si>
    <t>Odvoz a ekologická likvidace dřeva a štěpky z ošetřených dřevin</t>
  </si>
  <si>
    <t>-602999706</t>
  </si>
  <si>
    <t>D3</t>
  </si>
  <si>
    <t>Ochrana stromů při stavebních pracích:</t>
  </si>
  <si>
    <t>18</t>
  </si>
  <si>
    <t>183 11-7313</t>
  </si>
  <si>
    <t>Výkop rýhy v kořenovém prostoru stromu technologií Air Spade při hloubce do 600 mm</t>
  </si>
  <si>
    <t>1543343630</t>
  </si>
  <si>
    <t>19</t>
  </si>
  <si>
    <t>184 80-7111</t>
  </si>
  <si>
    <t>Ochrana kmene bedněním – zřízení (10 ks stromů)</t>
  </si>
  <si>
    <t>59814199</t>
  </si>
  <si>
    <t>20</t>
  </si>
  <si>
    <t>184 80-7112</t>
  </si>
  <si>
    <t>Ochrana kmene bedněním – odstranění (10 ks stromů)</t>
  </si>
  <si>
    <t>-665891437</t>
  </si>
  <si>
    <t>Pol1</t>
  </si>
  <si>
    <t>Štěrkový substrát (štěrk 8/16 80%, kompost 10%, biouhel 10%)</t>
  </si>
  <si>
    <t>m3</t>
  </si>
  <si>
    <t>659187512</t>
  </si>
  <si>
    <t>22</t>
  </si>
  <si>
    <t>R.2</t>
  </si>
  <si>
    <t>Instalace ochranného oplocení chráněné kořenové zóny, výška 1,6 m (dle ČSN 83 9061, alt. Mobilního oplocení), vč. jeho odstranění při dokončení stavby</t>
  </si>
  <si>
    <t>-1989048979</t>
  </si>
  <si>
    <t>23</t>
  </si>
  <si>
    <t>R.3</t>
  </si>
  <si>
    <t>Plošné odstranění zeminy v kořenovém prostoru stromu technologií Air Spade při hloubce do 200 mm</t>
  </si>
  <si>
    <t>-479010251</t>
  </si>
  <si>
    <t>24</t>
  </si>
  <si>
    <t>R.4</t>
  </si>
  <si>
    <t>Zásyp kořenové zóny štěrkovým substrátem</t>
  </si>
  <si>
    <t>-1088305118</t>
  </si>
  <si>
    <t>D4</t>
  </si>
  <si>
    <t>Zlepšení stanovištních podmínek stromů (stávající + příprava stanoviště pro výsadbu):</t>
  </si>
  <si>
    <t>25</t>
  </si>
  <si>
    <t>183 11-7312</t>
  </si>
  <si>
    <t>Výkop rýhy v kořenovém prostoru stromu technologií Air Spade při hloubce do 400 mm</t>
  </si>
  <si>
    <t>757465847</t>
  </si>
  <si>
    <t>26</t>
  </si>
  <si>
    <t>R.5</t>
  </si>
  <si>
    <t>Odvoz a likvidace vytěžené zeminy</t>
  </si>
  <si>
    <t>-1027051499</t>
  </si>
  <si>
    <t>27</t>
  </si>
  <si>
    <t>R.6</t>
  </si>
  <si>
    <t>Vyplnění rýh radiálního mulčování štěrkovým substrátem, ruční návoz</t>
  </si>
  <si>
    <t>215085360</t>
  </si>
  <si>
    <t>28</t>
  </si>
  <si>
    <t>R.7</t>
  </si>
  <si>
    <t>Strojní kypření a homogenizace zeminy pro přípravu výsadbových jam do hl. 0,7 m (celkem 175 m2) s přimícháním biouhlu a kompostu dle specifikace.</t>
  </si>
  <si>
    <t>-71191725</t>
  </si>
  <si>
    <t>29</t>
  </si>
  <si>
    <t>R.7.1</t>
  </si>
  <si>
    <t>Půdní rozbory</t>
  </si>
  <si>
    <t>512</t>
  </si>
  <si>
    <t>347593388</t>
  </si>
  <si>
    <t>30</t>
  </si>
  <si>
    <t>M</t>
  </si>
  <si>
    <t>Pol2</t>
  </si>
  <si>
    <t>Štěrkový substrát  (štěrk 8/16 80%, kompost 10%, biouhel 10%)</t>
  </si>
  <si>
    <t>2070816588</t>
  </si>
  <si>
    <t>31</t>
  </si>
  <si>
    <t>Pol49</t>
  </si>
  <si>
    <t>Biouhel s otevřenou strukturou frakce 0/10 mm ((pro zlepšení stanoviště,  dávka 100l/m3)</t>
  </si>
  <si>
    <t>-1228529070</t>
  </si>
  <si>
    <t>32</t>
  </si>
  <si>
    <t>Pol50</t>
  </si>
  <si>
    <t>Kompost fr. 0/10 mm (pro zlepšení stanoviště,  dávka 200l/m3)</t>
  </si>
  <si>
    <t>1991582864</t>
  </si>
  <si>
    <t>D5</t>
  </si>
  <si>
    <t>Výsadba dřevin:</t>
  </si>
  <si>
    <t>33</t>
  </si>
  <si>
    <t>R.8</t>
  </si>
  <si>
    <t>Vyznačení míst pro výsadbu</t>
  </si>
  <si>
    <t>-2003996551</t>
  </si>
  <si>
    <t>34</t>
  </si>
  <si>
    <t>183 10-1115</t>
  </si>
  <si>
    <t>Hloubení jamek bez výměny půdy do 0,4 m3 bez výměny půdy</t>
  </si>
  <si>
    <t>685151783</t>
  </si>
  <si>
    <t>35</t>
  </si>
  <si>
    <t>183 11-7211</t>
  </si>
  <si>
    <t>Hloubení rýhy v kořenové zóně stromu šíře 300 mm hloubky do 200 mm ručně (rýha pro založení živého plotu)</t>
  </si>
  <si>
    <t>1723747223</t>
  </si>
  <si>
    <t>36</t>
  </si>
  <si>
    <t>R.9</t>
  </si>
  <si>
    <t>Vyplnění rýhy výsadbovým substrátem</t>
  </si>
  <si>
    <t>-1918863565</t>
  </si>
  <si>
    <t>37</t>
  </si>
  <si>
    <t>183 10-1111</t>
  </si>
  <si>
    <t>Hloubení jamek bez výměny půdy do 0,01 m3 bez výměny půdy</t>
  </si>
  <si>
    <t>-629810642</t>
  </si>
  <si>
    <t>38</t>
  </si>
  <si>
    <t>184 10-2110</t>
  </si>
  <si>
    <t>Výsadba dřeviny s balem při průměru do 500 mm</t>
  </si>
  <si>
    <t>-57588410</t>
  </si>
  <si>
    <t>39</t>
  </si>
  <si>
    <t>184 10-2115</t>
  </si>
  <si>
    <t>Výsadba dřeviny s balem při průměru do 600 mm</t>
  </si>
  <si>
    <t>32596167</t>
  </si>
  <si>
    <t>40</t>
  </si>
  <si>
    <t>R.10</t>
  </si>
  <si>
    <t>Očištění kmene a provedení základního nátěru přípravkem Arbo-Flex LX 60</t>
  </si>
  <si>
    <t>-2031169438</t>
  </si>
  <si>
    <t>41</t>
  </si>
  <si>
    <t>R.11</t>
  </si>
  <si>
    <t>Provedení nátěru kmene přípravkem Arbo-Flex, od země po rozvětvení kmene</t>
  </si>
  <si>
    <t>-1382168174</t>
  </si>
  <si>
    <t>42</t>
  </si>
  <si>
    <t>184 21-5133</t>
  </si>
  <si>
    <t>Ukotvení dřeviny třemi kůly, kůly délky 3 metry</t>
  </si>
  <si>
    <t>1719353748</t>
  </si>
  <si>
    <t>43</t>
  </si>
  <si>
    <t>184 21-5113</t>
  </si>
  <si>
    <t>Ukotvení dřeviny jedním kůlem, kůly délky 3 metry</t>
  </si>
  <si>
    <t>276082067</t>
  </si>
  <si>
    <t>44</t>
  </si>
  <si>
    <t>R.12</t>
  </si>
  <si>
    <t>Zpevnění kotvení stromu 12 podélnými příčkami, listnaté stromy kotvené třemi kůly</t>
  </si>
  <si>
    <t>1795325757</t>
  </si>
  <si>
    <t>45</t>
  </si>
  <si>
    <t>R.13</t>
  </si>
  <si>
    <t>Instalace úvazku ke stromu kotvenému třemi kůly</t>
  </si>
  <si>
    <t>-1384335047</t>
  </si>
  <si>
    <t>46</t>
  </si>
  <si>
    <t>R.14</t>
  </si>
  <si>
    <t>Instalace úvazku ke stromu kotvenému jedním kůlem</t>
  </si>
  <si>
    <t>-639126216</t>
  </si>
  <si>
    <t>47</t>
  </si>
  <si>
    <t>R.15</t>
  </si>
  <si>
    <t>Instalace chráničky Tree Protect na kmen vysazovaného stromu</t>
  </si>
  <si>
    <t>-414480662</t>
  </si>
  <si>
    <t>48</t>
  </si>
  <si>
    <t>R.16</t>
  </si>
  <si>
    <t>Úprava zálivkové mísy včetně, mulčování jemně drcenou mulčovací kůrou</t>
  </si>
  <si>
    <t>137118753</t>
  </si>
  <si>
    <t>49</t>
  </si>
  <si>
    <t>R.17</t>
  </si>
  <si>
    <t>Ošetření vysázených dřevin (komparativní řez, první zálivka včetně dovozu a dodávky vody v množství 150l/strom)</t>
  </si>
  <si>
    <t>-1951366253</t>
  </si>
  <si>
    <t>50</t>
  </si>
  <si>
    <t>R.18</t>
  </si>
  <si>
    <t>Odvoz a likvidace odpadu vzniklého v rámci výsadby stromů (přebytečná zemina z výsadbových jam)</t>
  </si>
  <si>
    <t>-604582612</t>
  </si>
  <si>
    <t>51</t>
  </si>
  <si>
    <t>Pol5</t>
  </si>
  <si>
    <t>Liquidambar styracyflua ´Palo Alto´, obvod kmínku 18/20, zemní bal, výška nasazení koruny min. 2,2 m</t>
  </si>
  <si>
    <t>-2061117610</t>
  </si>
  <si>
    <t>52</t>
  </si>
  <si>
    <t>Pol6</t>
  </si>
  <si>
    <t>Malus ´Rudolph´ , mnohokmen 200/250</t>
  </si>
  <si>
    <t>1692323832</t>
  </si>
  <si>
    <t>53</t>
  </si>
  <si>
    <t>Pol7</t>
  </si>
  <si>
    <t>Prunus x subhirtella ´Fukubana´ , mnohokmen 200/250</t>
  </si>
  <si>
    <t>2134228147</t>
  </si>
  <si>
    <t>54</t>
  </si>
  <si>
    <t>Pol8</t>
  </si>
  <si>
    <t>Quercus coccinea, obvod kmínku 20/25, zemní bal, výška nasazení koruny min. 2,2 m</t>
  </si>
  <si>
    <t>367871839</t>
  </si>
  <si>
    <t>55</t>
  </si>
  <si>
    <t>Pol9</t>
  </si>
  <si>
    <t>Magnolia x soulangiana ´Rustica Rubra´ výška 150/200</t>
  </si>
  <si>
    <t>-888586477</t>
  </si>
  <si>
    <t>56</t>
  </si>
  <si>
    <t>Pol10</t>
  </si>
  <si>
    <t>Magnolia stellata výška 150/200</t>
  </si>
  <si>
    <t>1678986484</t>
  </si>
  <si>
    <t>57</t>
  </si>
  <si>
    <t>Pol11</t>
  </si>
  <si>
    <t>Carpinus betulus, výška 40/50</t>
  </si>
  <si>
    <t>-52655750</t>
  </si>
  <si>
    <t>58</t>
  </si>
  <si>
    <t>Pol51</t>
  </si>
  <si>
    <t>Výsadbový substrát pro živý plot ( hlinitopísčitá zemina 50%, kompost 30%, písek 20%, ref. Základní směs registrace ÚKZÚZ č. 4108)</t>
  </si>
  <si>
    <t>1630721160</t>
  </si>
  <si>
    <t>59</t>
  </si>
  <si>
    <t>Pol13</t>
  </si>
  <si>
    <t>Arbo-Flex LX 60 - základní nátěr kmene (kalkulováno množství 0,1 kg + 10% rezerva na strom)</t>
  </si>
  <si>
    <t>-917941296</t>
  </si>
  <si>
    <t>60</t>
  </si>
  <si>
    <t>Pol14</t>
  </si>
  <si>
    <t>Arbo-Flex - ochranný nátěr kmene - barva bílá (kalkulováno množství 0,3 kg + 10% rezerva na strom)</t>
  </si>
  <si>
    <t>-1720967909</t>
  </si>
  <si>
    <t>61</t>
  </si>
  <si>
    <t>Pol15</t>
  </si>
  <si>
    <t>Kůly o délce minimálně 3,0 m pro nadzemí kotvení dřevin, průměr kůlů minimálně 8 cm (kalkulovány 3 kůly na strom)</t>
  </si>
  <si>
    <t>-70167070</t>
  </si>
  <si>
    <t>62</t>
  </si>
  <si>
    <t>Pol16</t>
  </si>
  <si>
    <t>Příčné spojky ke kotvícím kůlům polokulaté, průměr 6 cm (kalkulováno 12 spojek/strom), délka příčky 60 cm</t>
  </si>
  <si>
    <t>-516832922</t>
  </si>
  <si>
    <t>63</t>
  </si>
  <si>
    <t>Pol17</t>
  </si>
  <si>
    <t>Úvazky (komplet na jeden strom kotvený třemi kůly, kalkulován komplet na 1 strom)</t>
  </si>
  <si>
    <t>-1038827070</t>
  </si>
  <si>
    <t>64</t>
  </si>
  <si>
    <t>Pol18</t>
  </si>
  <si>
    <t>Ochrana spodní části kmene proti poškození psí močí (Tree Protect barvy hnědé)</t>
  </si>
  <si>
    <t>1377536959</t>
  </si>
  <si>
    <t>65</t>
  </si>
  <si>
    <t>Pol19</t>
  </si>
  <si>
    <t>Mulčovací kůra jemně drcená pro mulčování výsadbových jam stromů (kalkulováno množství 0,15m³ /strom) - nově vysazované stromy</t>
  </si>
  <si>
    <t>-904205754</t>
  </si>
  <si>
    <t>D6</t>
  </si>
  <si>
    <t>Založení trávníků:</t>
  </si>
  <si>
    <t>66</t>
  </si>
  <si>
    <t>R.19</t>
  </si>
  <si>
    <t>Doplnění ornice pro modelaci terénu (plochy mimo zavlažovaný trávník + modelace terénu pod substrátem trávníku)</t>
  </si>
  <si>
    <t>1710722571</t>
  </si>
  <si>
    <t>67</t>
  </si>
  <si>
    <t>R.20</t>
  </si>
  <si>
    <t>Plošné kypření vegetačních ploch mimo kořenové zóny stromů</t>
  </si>
  <si>
    <t>1224156462</t>
  </si>
  <si>
    <t>68</t>
  </si>
  <si>
    <t>R.21</t>
  </si>
  <si>
    <t>Rozprostření substrátu pro trávník zavlažovaný ve vrstvě 0,15 m</t>
  </si>
  <si>
    <t>-496427749</t>
  </si>
  <si>
    <t>69</t>
  </si>
  <si>
    <t>R.22</t>
  </si>
  <si>
    <t>Jemná modelace povrchu</t>
  </si>
  <si>
    <t>-1621352805</t>
  </si>
  <si>
    <t>70</t>
  </si>
  <si>
    <t>R.23</t>
  </si>
  <si>
    <t>Založení trávníku zavlažovaného výsevem</t>
  </si>
  <si>
    <t>967756796</t>
  </si>
  <si>
    <t>71</t>
  </si>
  <si>
    <t>R.24</t>
  </si>
  <si>
    <t>Založení trávníku do polostínu</t>
  </si>
  <si>
    <t>-2061898874</t>
  </si>
  <si>
    <t>72</t>
  </si>
  <si>
    <t>R.25</t>
  </si>
  <si>
    <t>Oprava travnatých ploch osetím (40% celkové plochy)</t>
  </si>
  <si>
    <t>-494783921</t>
  </si>
  <si>
    <t>73</t>
  </si>
  <si>
    <t>Pol20</t>
  </si>
  <si>
    <t>Ornice hlinitopísčitá pro doplnění terénních nerovností a zásypů</t>
  </si>
  <si>
    <t>1465306853</t>
  </si>
  <si>
    <t>74</t>
  </si>
  <si>
    <t>Pol52</t>
  </si>
  <si>
    <t>Substrát pro výsev trávníku (72% kompost fr. 0/10 mm, 25% písek křemičitý fr. 0/3 mm, 3% biouhel)</t>
  </si>
  <si>
    <t>-1087447080</t>
  </si>
  <si>
    <t>75</t>
  </si>
  <si>
    <t>Pol22</t>
  </si>
  <si>
    <t>Travní osivo intenzivní trávník</t>
  </si>
  <si>
    <t>-1797253647</t>
  </si>
  <si>
    <t>76</t>
  </si>
  <si>
    <t>Pol23</t>
  </si>
  <si>
    <t>Travní osivo trávník do polostínu</t>
  </si>
  <si>
    <t>-705617570</t>
  </si>
  <si>
    <t>77</t>
  </si>
  <si>
    <t>Pol24</t>
  </si>
  <si>
    <t>Travní osivo parkový trávník</t>
  </si>
  <si>
    <t>-895603507</t>
  </si>
  <si>
    <t>D7</t>
  </si>
  <si>
    <t>CELKEM REALIZAČNÍ PRÁCE</t>
  </si>
  <si>
    <t>78</t>
  </si>
  <si>
    <t>Pol48</t>
  </si>
  <si>
    <t>Vedlejší rozpočtové náklady (energie, režie, zařízení staveniště, voda apod.) ve výši 3% realizační ceny</t>
  </si>
  <si>
    <t>celek</t>
  </si>
  <si>
    <t>1075722170</t>
  </si>
  <si>
    <t>Následná péče po dob</t>
  </si>
  <si>
    <t>79</t>
  </si>
  <si>
    <t>183 85-1121</t>
  </si>
  <si>
    <t>Dovoz vody pro zálivku na vzdálenost do 1000 m</t>
  </si>
  <si>
    <t>201358612</t>
  </si>
  <si>
    <t>80</t>
  </si>
  <si>
    <t>183 85-1129</t>
  </si>
  <si>
    <t>Příplatek k ceně za dovoz vody 4x (počítá se s dovozem vody do 5 km)</t>
  </si>
  <si>
    <t>-1321815858</t>
  </si>
  <si>
    <t>81</t>
  </si>
  <si>
    <t>184 21-5412</t>
  </si>
  <si>
    <t>Zhotovení závlahové mísy u soliterních dřevin o průměru 1 m (s mulčováním 1 rok po výsadbě)</t>
  </si>
  <si>
    <t>193770915</t>
  </si>
  <si>
    <t>82</t>
  </si>
  <si>
    <t>184 85-2312</t>
  </si>
  <si>
    <t>Výchovný řez alejových stromů do výšky 6 m (3 rok po výsadbě)</t>
  </si>
  <si>
    <t>-1616756933</t>
  </si>
  <si>
    <t>83</t>
  </si>
  <si>
    <t>R.27</t>
  </si>
  <si>
    <t>Zalití dřeviny vodou 100 l/strom v intervalu 1 x 14 dní od 1.5 do 30.9, první dva roky (celkem 10 zálivek/rok)</t>
  </si>
  <si>
    <t>1698302015</t>
  </si>
  <si>
    <t>84</t>
  </si>
  <si>
    <t>R.28</t>
  </si>
  <si>
    <t>Mulčování při tl. do 100 mm 1x (3 rok po výsadbě) vč. ceny mulčovacího materiálu štěpkou z deponie města</t>
  </si>
  <si>
    <t>1203430602</t>
  </si>
  <si>
    <t>85</t>
  </si>
  <si>
    <t>R.29</t>
  </si>
  <si>
    <t>Odstranění kotvení stromů (2 rok povýsadbě) vč. odvozu a likividace odpadu</t>
  </si>
  <si>
    <t>6316501</t>
  </si>
  <si>
    <t>86</t>
  </si>
  <si>
    <t>R.30</t>
  </si>
  <si>
    <t>Odborná kontrola stromů po výsadbě (1 x ročně v červenci)</t>
  </si>
  <si>
    <t>664869511</t>
  </si>
  <si>
    <t>87</t>
  </si>
  <si>
    <t>R.31</t>
  </si>
  <si>
    <t>Řez živého plotu 2x za vegetaci (celkem 5x v období 3 let)</t>
  </si>
  <si>
    <t>1344965089</t>
  </si>
  <si>
    <t>IO 03 - Komunikace a terénní úpravy, bourání stávajících povrchů</t>
  </si>
  <si>
    <t xml:space="preserve">    2 - Zakládání</t>
  </si>
  <si>
    <t xml:space="preserve">    4 - Vodorovné konstrukce</t>
  </si>
  <si>
    <t xml:space="preserve">    5 - Komunikace pozemní</t>
  </si>
  <si>
    <t xml:space="preserve">    8 - Trubní vedení</t>
  </si>
  <si>
    <t xml:space="preserve">    998 - Přesun hmot</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</si>
  <si>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</si>
  <si>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</si>
  <si>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-2006032865</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</si>
  <si>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</si>
  <si>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113107122</t>
  </si>
  <si>
    <t>Odstranění podkladů nebo krytů ručně s přemístěním hmot na skládku na vzdálenost do 3 m nebo s naložením na dopravní prostředek z kameniva hrubého drceného, o tl. vrstvy přes 100 do 200 mm</t>
  </si>
  <si>
    <t>-950847480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</si>
  <si>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</si>
  <si>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113107132</t>
  </si>
  <si>
    <t>Odstranění podkladů nebo krytů ručně s přemístěním hmot na skládku na vzdálenost do 3 m nebo s naložením na dopravní prostředek z betonu prostého, o tl. vrstvy přes 150 do 300 mm</t>
  </si>
  <si>
    <t>-956967778</t>
  </si>
  <si>
    <t>113107223</t>
  </si>
  <si>
    <t>Odstranění podkladů nebo krytů strojně plochy jednotlivě přes 200 m2 s přemístěním hmot na skládku na vzdálenost do 20 m nebo s naložením na dopravní prostředek z kameniva hrubého drceného, o tl. vrstvy přes 200 do 300 mm</t>
  </si>
  <si>
    <t>607761697</t>
  </si>
  <si>
    <t>218</t>
  </si>
  <si>
    <t>4300</t>
  </si>
  <si>
    <t>113107231</t>
  </si>
  <si>
    <t>Odstranění podkladů nebo krytů strojně plochy jednotlivě přes 200 m2 s přemístěním hmot na skládku na vzdálenost do 20 m nebo s naložením na dopravní prostředek z betonu prostého, o tl. vrstvy přes 100 do 150 mm</t>
  </si>
  <si>
    <t>1956405701</t>
  </si>
  <si>
    <t>113107242</t>
  </si>
  <si>
    <t>Odstranění podkladů nebo krytů strojně plochy jednotlivě přes 200 m2 s přemístěním hmot na skládku na vzdálenost do 20 m nebo s naložením na dopravní prostředek živičných, o tl. vrstvy přes 50 do 100 mm</t>
  </si>
  <si>
    <t>-2010471995</t>
  </si>
  <si>
    <t>113201112</t>
  </si>
  <si>
    <t>Vytrhání obrub s vybouráním lože, s přemístěním hmot na skládku na vzdálenost do 3 m nebo s naložením na dopravní prostředek silničních ležatých</t>
  </si>
  <si>
    <t>704932571</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</si>
  <si>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</si>
  <si>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122251105</t>
  </si>
  <si>
    <t>Odkopávky a prokopávky nezapažené strojně v hornině třídy těžitelnosti I skupiny 3 přes 500 do 1 000 m3</t>
  </si>
  <si>
    <t>725847389</t>
  </si>
  <si>
    <t xml:space="preserve">Poznámka k souboru cen:_x000D_
1. V cenách jsou započteny i náklady na přehození výkopku na vzdálenost do 3 m nebo naložení na dopravní prostředek._x000D_
</t>
  </si>
  <si>
    <t>4525*0,2</t>
  </si>
  <si>
    <t>129001101</t>
  </si>
  <si>
    <t>Příplatek k cenám vykopávek za ztížení vykopávky v blízkosti podzemního vedení nebo výbušnin v horninách jakékoliv třídy</t>
  </si>
  <si>
    <t>1500448637</t>
  </si>
  <si>
    <t xml:space="preserve">Poznámka k souboru cen:_x000D_
1. Cena je určena pro:_x000D_
a)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b) výbušniny nezaložené dodavatelem._x000D_
2. Cenu lze použít i tehdy, narazí-li se na vedení nebo výbušninu až při vykopávce, a to pro objem výkopu, který je projektantem nebo investorem označen, v němž by toto nebo jiné nepředvídané vedení nebo výbušnina mohlo být uloženo._x000D_
3. Cenu nelze použít pro ztížení vykopávky v blízkosti podzemních vedení nebo výbušnin, u nichž je projektem zakázáno použít při vykopávce kovové nástroje nebo nářadí. Tyto práce se ocení individuálně._x000D_
4. Množství ztížení vykopávky v blízkosti:_x000D_
a) podzemního vedení, jehož půdorysná a výšková plocha:_x000D_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v němž je nutno při vykopávce postupovat opatrně, větší prostor, platí cena pro celý objem výkopku v tomto prostoru._x000D_
- není v projektu uvedena, avšak která podle projektu nebo podle sdělení investora jsou pravděpodobně ve výkopišti uložena, se rovná objemu výkopu, která je projektem nebo investorem takto označen._x000D_
b) výbušniny určí vždy projektant nebo investor, ať je v projektu uvedeno či neuvedeno._x000D_
5. Je-li vedení položeno ve výkopišti tak, že se vykopávka v celém výše popsaném objemu nevykopává, např. blízko stěn nebo dna výkopu, oceňuje se ztížení vykopávky jen pro tu část objemu, v níž se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</si>
  <si>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162251102</t>
  </si>
  <si>
    <t>Vodorovné přemístění výkopku nebo sypaniny po suchu na obvyklém dopravním prostředku, bez naložení výkopku, avšak se složením bez rozhrnutí z horniny třídy těžitelnosti I skupiny 1 až 3 na vzdálenost přes 20 do 50 m</t>
  </si>
  <si>
    <t>1513628465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</si>
  <si>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</si>
  <si>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162651112</t>
  </si>
  <si>
    <t>Vodorovné přemístění výkopku nebo sypaniny po suchu na obvyklém dopravním prostředku, bez naložení výkopku, avšak se složením bez rozhrnutí z horniny třídy těžitelnosti I skupiny 1 až 3 na vzdálenost přes 4 000 do 5 000 m</t>
  </si>
  <si>
    <t>1877764791</t>
  </si>
  <si>
    <t>171151103</t>
  </si>
  <si>
    <t>Uložení sypanin do násypů strojně s rozprostřením sypaniny ve vrstvách a s hrubým urovnáním zhutněných z hornin soudržných jakékoliv třídy těžitelnosti</t>
  </si>
  <si>
    <t>1850368099</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</si>
  <si>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4. V cenách není započteno hutnění boků násypů. Toto hutnění se oceňuje cenami souboru cen 171 15-11 Hutnění boků násypů z hornin soudržných a sypkých._x000D_
</t>
  </si>
  <si>
    <t>75,0</t>
  </si>
  <si>
    <t>10,0</t>
  </si>
  <si>
    <t>171201221</t>
  </si>
  <si>
    <t>Poplatek za uložení stavebního odpadu na skládce (skládkovné) zeminy a kamení zatříděného do Katalogu odpadů pod kódem 17 05 04</t>
  </si>
  <si>
    <t>215643265</t>
  </si>
  <si>
    <t xml:space="preserve">Poznámka k souboru cen:_x000D_
1. Ceny uvedené v souboru cen je doporučeno upravit podle aktuálních cen místně příslušné skládky._x000D_
2. V cenách je započítán poplatek za ukládání odpadu dle zákona 185/2001 Sb._x000D_
</t>
  </si>
  <si>
    <t>820*1,8 'Přepočtené koeficientem množství</t>
  </si>
  <si>
    <t>181912112</t>
  </si>
  <si>
    <t>Úprava pláně vyrovnáním výškových rozdílů ručně v hornině třídy těžitelnosti I skupiny 3 se zhutněním</t>
  </si>
  <si>
    <t>826500666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</si>
  <si>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ručně._x000D_
4. Ceny se zhutněním jsou určeny pro jakoukoliv míru zhutnění._x000D_
</t>
  </si>
  <si>
    <t>Zakládání</t>
  </si>
  <si>
    <t>271572211</t>
  </si>
  <si>
    <t>Podsyp pod základové konstrukce se zhutněním a urovnáním povrchu ze štěrkopísku netříděného</t>
  </si>
  <si>
    <t>-1186449096</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</si>
  <si>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</si>
  <si>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1,6</t>
  </si>
  <si>
    <t>1,8</t>
  </si>
  <si>
    <t>Vodorovné konstrukce</t>
  </si>
  <si>
    <t>430321616</t>
  </si>
  <si>
    <t>Schodišťové konstrukce a rampy z betonu železového (bez výztuže) stupně, schodnice, ramena, podesty s nosníky tř. C 30/37</t>
  </si>
  <si>
    <t>-1387759468</t>
  </si>
  <si>
    <t>5,3</t>
  </si>
  <si>
    <t>10,5</t>
  </si>
  <si>
    <t>430362021</t>
  </si>
  <si>
    <t>Výztuž schodišťových konstrukcí a ramp stupňů, schodnic, ramen, podest s nosníky ze svařovaných sítí z drátů typu KARI</t>
  </si>
  <si>
    <t>-1737856552</t>
  </si>
  <si>
    <t>12,2*3,08*0,001</t>
  </si>
  <si>
    <t>15,0*3,08*0,001</t>
  </si>
  <si>
    <t>0,084*1,15 'Přepočtené koeficientem množství</t>
  </si>
  <si>
    <t>434121426</t>
  </si>
  <si>
    <t>Osazování schodišťových stupňů železobetonových s vyspárováním styčných spár, s provizorním dřevěným zábradlím a dočasným zakrytím stupnic prkny na desku, stupňů drsných</t>
  </si>
  <si>
    <t>278423004</t>
  </si>
  <si>
    <t xml:space="preserve">Poznámka k souboru cen:_x000D_
1. U cen -1441, -1442, -1451, -1452 je započtena podpěrná konstrukce visuté části stupňů._x000D_
2. Množství měrných jednotek se určuje v m délky stupňů včetně uložení._x000D_
3. Dodávka stupňů se oceňuje ve specifikaci._x000D_
</t>
  </si>
  <si>
    <t>12*2,5</t>
  </si>
  <si>
    <t>7*5</t>
  </si>
  <si>
    <t>59373755R</t>
  </si>
  <si>
    <t>1597310512</t>
  </si>
  <si>
    <t>59373755R2</t>
  </si>
  <si>
    <t>stupeň schodišťový nosný ŽB 500x33x15cm</t>
  </si>
  <si>
    <t>822012844</t>
  </si>
  <si>
    <t>Komunikace pozemní</t>
  </si>
  <si>
    <t>564851111</t>
  </si>
  <si>
    <t>Podklad ze štěrkodrti ŠD s rozprostřením a zhutněním, po zhutnění tl. 150 mm</t>
  </si>
  <si>
    <t>1851272978</t>
  </si>
  <si>
    <t>2200</t>
  </si>
  <si>
    <t>1280</t>
  </si>
  <si>
    <t>530</t>
  </si>
  <si>
    <t>215</t>
  </si>
  <si>
    <t>140</t>
  </si>
  <si>
    <t>564851113</t>
  </si>
  <si>
    <t>Podklad ze štěrkodrti ŠD s rozprostřením a zhutněním, po zhutnění tl. 170 mm</t>
  </si>
  <si>
    <t>-1600639912</t>
  </si>
  <si>
    <t>564861111</t>
  </si>
  <si>
    <t>Podklad ze štěrkodrti ŠD s rozprostřením a zhutněním, po zhutnění tl. 200 mm</t>
  </si>
  <si>
    <t>-1978379046</t>
  </si>
  <si>
    <t>564871116</t>
  </si>
  <si>
    <t>Podklad ze štěrkodrti ŠD s rozprostřením a zhutněním, po zhutnění tl. 300 mm</t>
  </si>
  <si>
    <t>-215451952</t>
  </si>
  <si>
    <t>564921511</t>
  </si>
  <si>
    <t>Podklad nebo podsyp z R-materiálu s rozprostřením a zhutněním, po zhutnění tl. 60 mm</t>
  </si>
  <si>
    <t>-1774117815</t>
  </si>
  <si>
    <t>567114132</t>
  </si>
  <si>
    <t>Podklad ze směsi stmelené cementem SC bez dilatačních spár, s rozprostřením a zhutněním SC C 16/20 (PB II), po zhutnění tl. 120 mm</t>
  </si>
  <si>
    <t>-411772892</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</si>
  <si>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</si>
  <si>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567134112</t>
  </si>
  <si>
    <t>Podklad ze směsi stmelené cementem SC bez dilatačních spár, s rozprostřením a zhutněním SC C 16/20 (PB II), po zhutnění tl. 200 mm</t>
  </si>
  <si>
    <t>1034634257</t>
  </si>
  <si>
    <t>572350111</t>
  </si>
  <si>
    <t>Vyspravení krytu komunikací po překopech inženýrských sítí plochy do 15 m2 litým asfaltem MA (LA), po zhutnění tl. přes 20 do 40 mm</t>
  </si>
  <si>
    <t>-1113402037</t>
  </si>
  <si>
    <t xml:space="preserve">Poznámka k souboru cen:_x000D_
1. Ceny jsou určeny pro vyspravení krytů po překopech pro inženýrské sítě trvalé i dočasné (předepíše-li to projekt)._x000D_
2. Ceny jsou určeny pouze pro případy havárií, přeložek nebo běžných oprav inženýrských sítí._x000D_
3. Ceny nelze použít v rámci výstavby nových inženýrských sítí._x000D_
4. V cenách nejsou započteny náklady na:_x000D_
a) postřik živičný spojovací, který se oceňuje cenami souboru cen 573 2.-11 Postřik živičný spojovací části A 01 tohoto katalogu,_x000D_
b) zdrsňovací posyp, který se oceňuje cenami 578 90-112 Zdrsňovací posyp litého asfaltu z kameniva drobného drceného obaleného asfaltem při překopech inženýrských sítí, 572 40-41 Posyp živičného podkladu nebo krytu části C 01 tohoto katalogu._x000D_
</t>
  </si>
  <si>
    <t>572404112</t>
  </si>
  <si>
    <t>Posyp živičného podkladu nebo krytu kamenivem drobným těženým nebo drceným bez zhutnění, v množství přes 5 do 10 kg/m2</t>
  </si>
  <si>
    <t>826899972</t>
  </si>
  <si>
    <t>577133111</t>
  </si>
  <si>
    <t>Asfaltový beton vrstva obrusná ACO 8 (ABJ) s rozprostřením a se zhutněním z nemodifikovaného asfaltu v pruhu šířky do 3 m, po zhutnění tl. 40 mm</t>
  </si>
  <si>
    <t>442393940</t>
  </si>
  <si>
    <t>579211131</t>
  </si>
  <si>
    <t>865024270</t>
  </si>
  <si>
    <t xml:space="preserve">Poznámka k souboru cen:_x000D_
1. V cenách nejsou započteny náklady na vyrovnání podkladu, tyto se oceňují cenami souboru cen katalogu 572 1.-1... Vyrovnání povrchu dosavadních krytů katalogu 822-1 Komunikace pozemní a letiště._x000D_
</t>
  </si>
  <si>
    <t>581124115</t>
  </si>
  <si>
    <t>1739266655</t>
  </si>
  <si>
    <t xml:space="preserve">Poznámka k souboru cen:_x000D_
1. V cenách nejsou započteny náklady na popř. projektem předepsané:_x000D_
a) živičné postřiky, nátěry nebo mezivrstvy, které se oceňují cenami souborů cen stavebního dílu 57 Kryty pozemních komunikací,_x000D_
b) vložky z lepenky, které se oceňují cenami souboru cen 919 7. -51 Vložka pod litý asfalt,_x000D_
c) dilatační spáry řezané a vkládané, které se oceňují cenami souborů cen 911 11-1 Řezání dilatačních spár a 911 12-. Těsnění dilatačních spár,_x000D_
d) postřiky povrchu ochrannou emulzí, které se oceňují cenou 919 74-8111 Postřik cementobetonového povrchu krytu nebo podkladu ochrannou emulzí,_x000D_
e) ošetření povrchu betonového krytu vodou, které se oceňují cenou 919 74-1111 Ošetření cementobetonové plochy vodou._x000D_
</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</si>
  <si>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</si>
  <si>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</si>
  <si>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-1999975613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</si>
  <si>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</si>
  <si>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59245008</t>
  </si>
  <si>
    <t>dlažba tvar obdélník betonová 200x100x60mm barevná</t>
  </si>
  <si>
    <t>30356545</t>
  </si>
  <si>
    <t>7*1,03 'Přepočtené koeficientem množství</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</si>
  <si>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</si>
  <si>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</si>
  <si>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1350834965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</si>
  <si>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</si>
  <si>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SPCM01</t>
  </si>
  <si>
    <t>VODÍCÍ LINIE/8CM PŘÍRODNÍ</t>
  </si>
  <si>
    <t>94085788</t>
  </si>
  <si>
    <t>42*1,03 'Přepočtené koeficientem množství</t>
  </si>
  <si>
    <t>596212212</t>
  </si>
  <si>
    <t>57640865</t>
  </si>
  <si>
    <t>59245005R</t>
  </si>
  <si>
    <t>dlažba vsakovací  200x100x80mm barevná</t>
  </si>
  <si>
    <t>-132284160</t>
  </si>
  <si>
    <t>355*1,02 'Přepočtené koeficientem množství</t>
  </si>
  <si>
    <t>596212213</t>
  </si>
  <si>
    <t>-270042393</t>
  </si>
  <si>
    <t>59245020R</t>
  </si>
  <si>
    <t>dlažba vsakovací  200x100x80mm přírodní</t>
  </si>
  <si>
    <t>-1918331121</t>
  </si>
  <si>
    <t>1280*1,01 'Přepočtené koeficientem množství</t>
  </si>
  <si>
    <t>654290261</t>
  </si>
  <si>
    <t>596212214</t>
  </si>
  <si>
    <t>-470452396</t>
  </si>
  <si>
    <t>596212313</t>
  </si>
  <si>
    <t>2025913373</t>
  </si>
  <si>
    <t>59245296R</t>
  </si>
  <si>
    <t>-763264465</t>
  </si>
  <si>
    <t>1100*1,01 'Přepočtené koeficientem množství</t>
  </si>
  <si>
    <t>59245279R</t>
  </si>
  <si>
    <t>2057091148</t>
  </si>
  <si>
    <t>596212314</t>
  </si>
  <si>
    <t>Kladení dlažby z betonových zámkových dlaždic pozemních komunikací s ložem z kameniva těženého nebo drceného tl. do 50 mm, s vyplněním spár, s dvojitým hutněním vibrováním a se smetením přebytečného materiálu na krajnici tl. 100 mm skupiny A, pro plochy Příplatek k cenám za dlažbu z prvků dvou barev</t>
  </si>
  <si>
    <t>782807984</t>
  </si>
  <si>
    <t>Trubní vedení</t>
  </si>
  <si>
    <t>899331111</t>
  </si>
  <si>
    <t>Výšková úprava uličního vstupu nebo vpusti do 200 mm zvýšením poklopu</t>
  </si>
  <si>
    <t>-522411531</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</si>
  <si>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</si>
  <si>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899431111</t>
  </si>
  <si>
    <t>Výšková úprava uličního vstupu nebo vpusti do 200 mm zvýšením krycího hrnce, šoupěte nebo hydrantu bez úpravy armatur</t>
  </si>
  <si>
    <t>-953824532</t>
  </si>
  <si>
    <t>916131213</t>
  </si>
  <si>
    <t>Osazení silničního obrubníku betonového se zřízením lože, s vyplněním a zatřením spár cementovou maltou stojatého s boční opěrou z betonu prostého, do lože z betonu prostého</t>
  </si>
  <si>
    <t>-1375380509</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</si>
  <si>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</si>
  <si>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59217029</t>
  </si>
  <si>
    <t>obrubník betonový silniční nájezdový 1000x150x150mm</t>
  </si>
  <si>
    <t>1931393068</t>
  </si>
  <si>
    <t>59217030</t>
  </si>
  <si>
    <t>obrubník betonový silniční přechodový 1000x150x150-250mm</t>
  </si>
  <si>
    <t>-1765915607</t>
  </si>
  <si>
    <t>916231213</t>
  </si>
  <si>
    <t>Osazení chodníkového obrubníku betonového se zřízením lože, s vyplněním a zatřením spár cementovou maltou stojatého s boční opěrou z betonu prostého, do lože z betonu prostého</t>
  </si>
  <si>
    <t>-1235759405</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</si>
  <si>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</si>
  <si>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1031</t>
  </si>
  <si>
    <t>59217016</t>
  </si>
  <si>
    <t>obrubník betonový chodníkový 1000x80x250mm</t>
  </si>
  <si>
    <t>306860681</t>
  </si>
  <si>
    <t>59217036</t>
  </si>
  <si>
    <t>obrubník betonový parkový přírodní 500x80x250mm</t>
  </si>
  <si>
    <t>1272906116</t>
  </si>
  <si>
    <t>916331112</t>
  </si>
  <si>
    <t>Osazení zahradního obrubníku betonového s ložem tl. od 50 do 100 mm z betonu prostého tř. C 12/15 s boční opěrou z betonu prostého tř. C 12/15</t>
  </si>
  <si>
    <t>1133801944</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</si>
  <si>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</si>
  <si>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59217002</t>
  </si>
  <si>
    <t>obrubník betonový zahradní šedý 1000x50x200mm</t>
  </si>
  <si>
    <t>-1958404266</t>
  </si>
  <si>
    <t>916371214R</t>
  </si>
  <si>
    <t>-553989913</t>
  </si>
  <si>
    <t>27245179R</t>
  </si>
  <si>
    <t>obrubník zahradní z pásové oceli 200mmx8mm</t>
  </si>
  <si>
    <t>1604508076</t>
  </si>
  <si>
    <t>916991121</t>
  </si>
  <si>
    <t>Lože pod obrubníky, krajníky nebo obruby z dlažebních kostek z betonu prostého</t>
  </si>
  <si>
    <t>1945972636</t>
  </si>
  <si>
    <t>4*0,30*0,10</t>
  </si>
  <si>
    <t>2*0,30*0,10</t>
  </si>
  <si>
    <t>1031*0,30*0,10</t>
  </si>
  <si>
    <t>620*0,15*0,10</t>
  </si>
  <si>
    <t>9*0,30*0,10</t>
  </si>
  <si>
    <t>919111213</t>
  </si>
  <si>
    <t>Řezání dilatačních spár v čerstvém cementobetonovém krytu vytvoření komůrky pro těsnící zálivku šířky 10 mm, hloubky 25 mm</t>
  </si>
  <si>
    <t>1465923008</t>
  </si>
  <si>
    <t xml:space="preserve">Poznámka k souboru cen:_x000D_
1. V cenách jsou započteny i náklady na vyčištění spár po řezání._x000D_
</t>
  </si>
  <si>
    <t>919721202</t>
  </si>
  <si>
    <t>Geomříž pro vyztužení asfaltového povrchu z polypropylenu s geotextilií</t>
  </si>
  <si>
    <t>-813887219</t>
  </si>
  <si>
    <t xml:space="preserve">Poznámka k souboru cen:_x000D_
1. V cenách jsou započteny i náklady na položení a dodání geomříže včetně přesahů._x000D_
2. V cenách -1201 až -1223 jsou započteny i náklady na ošetření podkladu živičnou emulzí a spojení přesahů živičným postřikem._x000D_
3. V cenách -1201 a -1221 jsou započteny i náklady na ochrannou vrstvu z podrceného štěrku a uchycení geomříže k podkladu hřeby._x000D_
4. Ceny -1201 až -1223 jsou určeny pro vyztužení asfaltového povrchu na nově budovaných komunikacích. Vyztužení asfaltového povrchu stávajících komunikací se oceňuje cenami 919 72-1281 až -1293 části C01 tohoto katalogu._x000D_
</t>
  </si>
  <si>
    <t>919732211</t>
  </si>
  <si>
    <t>Styčná pracovní spára při napojení nového živičného povrchu na stávající se zalitím za tepla modifikovanou asfaltovou hmotou s posypem vápenným hydrátem šířky do 15 mm, hloubky do 25 mm včetně prořezání spáry</t>
  </si>
  <si>
    <t>1734616768</t>
  </si>
  <si>
    <t xml:space="preserve">Poznámka k souboru cen:_x000D_
1. V cenách jsou započteny i náklady na vyčištění spár, na impregnaci a zalití spár včetně dodání hmot._x000D_
</t>
  </si>
  <si>
    <t>919741111</t>
  </si>
  <si>
    <t>Ošetření cementobetonové plochy kropením vodou</t>
  </si>
  <si>
    <t>2026366336</t>
  </si>
  <si>
    <t xml:space="preserve">Poznámka k souboru cen:_x000D_
1. Cena je určena:_x000D_
a) pro jedno ošetření (kropení) plochy,_x000D_
b) i pro ošetření (kropení) vedlejších ploch souvisejících s prováděním betonáže letištních ploch za účelem vytváření potřebného mikroklimatu._x000D_
</t>
  </si>
  <si>
    <t>919748111</t>
  </si>
  <si>
    <t>Provedení postřiku, popř. zdrsnění povrchu cementobetonového krytu nebo podkladu ochrannou emulzí</t>
  </si>
  <si>
    <t>-1655724319</t>
  </si>
  <si>
    <t xml:space="preserve">Poznámka k souboru cen:_x000D_
1. Cena je určena pro 1 m2 postřiku půdorysné plochy krytu nebo podkladu._x000D_
2. V ceně jsou započteny i náklady na postřik boků cementobetonového krytu nebo podkladu._x000D_
3. V ceně nejsou započteny náklady na dodání ochranné emulze, toto se oceňuje ve specifikaci; ztratné lze dohodnout ve výši 1 %._x000D_
</t>
  </si>
  <si>
    <t>24611203</t>
  </si>
  <si>
    <t>fermež dálniční impregnace na beton</t>
  </si>
  <si>
    <t>514224701</t>
  </si>
  <si>
    <t>64*0,12 'Přepočtené koeficientem množství</t>
  </si>
  <si>
    <t>935113111</t>
  </si>
  <si>
    <t>Osazení odvodňovacího žlabu s krycím roštem polymerbetonového šířky do 200 mm</t>
  </si>
  <si>
    <t>1290974986</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</si>
  <si>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</si>
  <si>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ACO.132330</t>
  </si>
  <si>
    <t>ACO Multiline Sealin V100S - 0.0, žlab 1,0m</t>
  </si>
  <si>
    <t>-1277908625</t>
  </si>
  <si>
    <t>ACO.132332</t>
  </si>
  <si>
    <t>ACO Multiline Sealin V100S - 0.1, žlab 0,5m</t>
  </si>
  <si>
    <t>-268876861</t>
  </si>
  <si>
    <t>ACO.132391</t>
  </si>
  <si>
    <t>ACO Multiline Sealin V100S - vpust H460, 0,5m, odtok DN110</t>
  </si>
  <si>
    <t>-2034465651</t>
  </si>
  <si>
    <t>ACO.132385</t>
  </si>
  <si>
    <t>ACO Multiline Sealin V100S - kombi stěna pro začátek/konec</t>
  </si>
  <si>
    <t>1007728269</t>
  </si>
  <si>
    <t>ACO.132846</t>
  </si>
  <si>
    <t>ACO Multiline Sealin V100S - čel. stěna 0, těs. odtok DN110</t>
  </si>
  <si>
    <t>1225990796</t>
  </si>
  <si>
    <t>ACO.445938</t>
  </si>
  <si>
    <t>ACO Drainlock NW100 - C250, SlotTop Double, 1,0m, V2A</t>
  </si>
  <si>
    <t>294921389</t>
  </si>
  <si>
    <t>ACO.445601</t>
  </si>
  <si>
    <t>ACO Drainlock NW100 - C250, SlotTop Single H105, 0,5m, V2A</t>
  </si>
  <si>
    <t>174945500</t>
  </si>
  <si>
    <t>ACO.445602</t>
  </si>
  <si>
    <t>ACO Drainlock NW100 - C250, SlotTop rev.díl Single H105, V2A</t>
  </si>
  <si>
    <t>-1176649397</t>
  </si>
  <si>
    <t>ACO.445940</t>
  </si>
  <si>
    <t>ACO Drainlock NW100 - C250, SlotTop Double rev.díl, 0,5m, V2A</t>
  </si>
  <si>
    <t>1124184736</t>
  </si>
  <si>
    <t>ACO.446432</t>
  </si>
  <si>
    <t>ACO Drainlock Slottop - koncová krytka Single H105, V2A</t>
  </si>
  <si>
    <t>58481254</t>
  </si>
  <si>
    <t>ACO.447182</t>
  </si>
  <si>
    <t>ACO Drainlock Slottop - koncová krytka Double H105, V2A</t>
  </si>
  <si>
    <t>-1698647</t>
  </si>
  <si>
    <t>963053937</t>
  </si>
  <si>
    <t>Bourání železobetonových monolitických schodišťových ramen na schodnicích s vybouráním schodnic</t>
  </si>
  <si>
    <t>983655555</t>
  </si>
  <si>
    <t>997221561</t>
  </si>
  <si>
    <t>Vodorovná doprava suti bez naložení, ale se složením a s hrubým urovnáním z kusových materiálů, na vzdálenost do 1 km</t>
  </si>
  <si>
    <t>1315325572</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</si>
  <si>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</si>
  <si>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997221569</t>
  </si>
  <si>
    <t>Vodorovná doprava suti bez naložení, ale se složením a s hrubým urovnáním Příplatek k ceně za každý další i započatý 1 km přes 1 km</t>
  </si>
  <si>
    <t>-780893341</t>
  </si>
  <si>
    <t>4414,663*4 'Přepočtené koeficientem množství</t>
  </si>
  <si>
    <t>997221615</t>
  </si>
  <si>
    <t>Poplatek za uložení stavebního odpadu na skládce (skládkovné) z prostého betonu zatříděného do Katalogu odpadů pod kódem 17 01 01</t>
  </si>
  <si>
    <t>1563979354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</si>
  <si>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</si>
  <si>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1469,800</t>
  </si>
  <si>
    <t>997221625</t>
  </si>
  <si>
    <t>Poplatek za uložení stavebního odpadu na skládce (skládkovné) z armovaného betonu zatříděného do Katalogu odpadů pod kódem 17 01 01</t>
  </si>
  <si>
    <t>-1631708455</t>
  </si>
  <si>
    <t>997221645</t>
  </si>
  <si>
    <t>Poplatek za uložení stavebního odpadu na skládce (skládkovné) asfaltového bez obsahu dehtu zatříděného do Katalogu odpadů pod kódem 17 03 02</t>
  </si>
  <si>
    <t>1782290960</t>
  </si>
  <si>
    <t>997221655</t>
  </si>
  <si>
    <t>1789829217</t>
  </si>
  <si>
    <t>"kamenivo" 1990,820</t>
  </si>
  <si>
    <t>998</t>
  </si>
  <si>
    <t>Přesun hmot</t>
  </si>
  <si>
    <t>998223011</t>
  </si>
  <si>
    <t>Přesun hmot pro pozemní komunikace s krytem dlážděným dopravní vzdálenost do 200 m jakékoliv délky objektu</t>
  </si>
  <si>
    <t>1299318243</t>
  </si>
  <si>
    <t>998223094</t>
  </si>
  <si>
    <t>Přesun hmot pro pozemní komunikace s krytem dlážděným Příplatek k ceně za zvětšený přesun přes vymezenou největší dopravní vzdálenost do 5000 m</t>
  </si>
  <si>
    <t>1487138048</t>
  </si>
  <si>
    <t>IO 04 - Odvodnění a vsakování</t>
  </si>
  <si>
    <t>119001405</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</si>
  <si>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plastového, jmenovité světlosti DN do 200 mm</t>
  </si>
  <si>
    <t>-445182209</t>
  </si>
  <si>
    <t xml:space="preserve">Poznámka k souboru cen:_x000D_
Poznámka k souboru cen: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t>
  </si>
  <si>
    <t>119001412R</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</si>
  <si>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betonového, kameninového nebo železobetonového, světlosti DN přes 200 do 1000 mm</t>
  </si>
  <si>
    <t>-2116435428</t>
  </si>
  <si>
    <t>119001421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</si>
  <si>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</si>
  <si>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221574458</t>
  </si>
  <si>
    <t>1259526718</t>
  </si>
  <si>
    <t xml:space="preserve">Poznámka k souboru cen:_x000D_
Poznámka k souboru cen: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v němž je nutno při vykopávce postupovat opatrně, větší prostor, platí cena pro celý objem výkopku v tomto prostoru. - není v projektu uvedena, avšak která podle projektu nebo podle sdělení investora jsou pravděpodobně ve výkopišti uložena, se rovná objemu výkopu, která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</si>
  <si>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131251104</t>
  </si>
  <si>
    <t>Hloubení nezapažených jam a zářezů strojně s urovnáním dna do předepsaného profilu a spádu v hornině třídy těžitelnosti I skupiny 3 přes 100 do 500 m3</t>
  </si>
  <si>
    <t>1857920731</t>
  </si>
  <si>
    <t xml:space="preserve">Poznámka k souboru cen:_x000D_
Poznámka k souboru cen: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</si>
  <si>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131451104</t>
  </si>
  <si>
    <t>Hloubení nezapažených jam a zářezů strojně s urovnáním dna do předepsaného profilu a spádu v hornině třídy těžitelnosti II skupiny 5 přes 100 do 500 m3</t>
  </si>
  <si>
    <t>535023571</t>
  </si>
  <si>
    <t>391,328*0,1 "10%"</t>
  </si>
  <si>
    <t>132251104</t>
  </si>
  <si>
    <t>Hloubení nezapažených rýh šířky do 800 mm strojně s urovnáním dna do předepsaného profilu a spádu v hornině třídy těžitelnosti I skupiny 3 přes 100 m3</t>
  </si>
  <si>
    <t>-1856149808</t>
  </si>
  <si>
    <t xml:space="preserve">Poznámka k souboru cen:_x000D_
Poznámka k souboru cen: 1. V cenách jsou započteny i náklady na přehození výkopku na přilehlém terénu na vzdálenost do 3 m od podélné osy rýhy nebo naložení na dopravní prostředek. </t>
  </si>
  <si>
    <t>Brána vždy plocha z nepřevýšeného podélného profilu, kde bylo odečteno 500mm pro kci zpevněné nebo nezpevněné plochy</t>
  </si>
  <si>
    <t>67,84*0,4 "plocha z nepřevýšeného podélného profilu pro DN100*š"</t>
  </si>
  <si>
    <t>152,65*0,4*0,4 "délka přípojek*š*v"</t>
  </si>
  <si>
    <t>81,25*0,4 "plocha z nepřevýšeného podélného profilu pro DN150*š"</t>
  </si>
  <si>
    <t>32,16*0,6 "plocha z nepřevýšeného podélného profilu pro DN200*š"</t>
  </si>
  <si>
    <t>20,44*0,8 "plocha z nepřevýšeného podélného profilu pro DN150*š"</t>
  </si>
  <si>
    <t>133251102</t>
  </si>
  <si>
    <t>Hloubení nezapažených šachet strojně v hornině třídy těžitelnosti I skupiny 3 přes 20 do 50 m3</t>
  </si>
  <si>
    <t>754589412</t>
  </si>
  <si>
    <t xml:space="preserve">Poznámka k souboru cen:_x000D_
Poznámka k souboru cen: 1. Ceny jsou určeny pro šachty hloubky do 12 m. Šachty větších hloubek se oceňují individuálně. 2. V cenách jsou započteny i náklady na: a) svislé přemístění výkopku, b) urovnání dna do předepsaného profilu a spádu. c) přehození výkopku na přilehlém terénu na vzdálenost do 3 m od hrany šachty nebo naložení na dopravní prostředek. </t>
  </si>
  <si>
    <t>3*2*2*1 "počet šachet*d*š*prům. hl."</t>
  </si>
  <si>
    <t>9*1*1*1 "počet šachet*d*š*prům. hl."</t>
  </si>
  <si>
    <t>162351103</t>
  </si>
  <si>
    <t>Vodorovné přemístění výkopku nebo sypaniny po suchu na obvyklém dopravním prostředku, bez naložení výkopku, avšak se složením bez rozhrnutí z horniny třídy těžitelnosti I skupiny 1 až 3 na vzdálenost přes 50 do 500 m</t>
  </si>
  <si>
    <t>1990559904</t>
  </si>
  <si>
    <t xml:space="preserve">Poznámka k souboru cen:_x000D_
Poznámka k souboru cen: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</si>
  <si>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Přemístění na deponii</t>
  </si>
  <si>
    <t>352,195+119,708+21</t>
  </si>
  <si>
    <t>Přemístění na zpětný zásyp</t>
  </si>
  <si>
    <t>322,949</t>
  </si>
  <si>
    <t>162351123</t>
  </si>
  <si>
    <t>Vodorovné přemístění výkopku nebo sypaniny po suchu na obvyklém dopravním prostředku, bez naložení výkopku, avšak se složením bez rozhrnutí z horniny třídy těžitelnosti II skupiny 4 a 5 na vzdálenost přes 50 do 500 m</t>
  </si>
  <si>
    <t>1007498293</t>
  </si>
  <si>
    <t>39,133</t>
  </si>
  <si>
    <t>1024001005</t>
  </si>
  <si>
    <t>352,195+119,708+21 "výkop"</t>
  </si>
  <si>
    <t>-322,949 "zpětný zásyp"</t>
  </si>
  <si>
    <t>162651132</t>
  </si>
  <si>
    <t>Vodorovné přemístění výkopku nebo sypaniny po suchu na obvyklém dopravním prostředku, bez naložení výkopku, avšak se složením bez rozhrnutí z horniny třídy těžitelnosti II skupiny 4 a 5 na vzdálenost přes 4 000 do 5 000 m</t>
  </si>
  <si>
    <t>2107567263</t>
  </si>
  <si>
    <t>Poznámka k položce:_x000D_
Poznámka k položce: odvoz rovnou skladku - nalozeni v ramci polozky vykopu</t>
  </si>
  <si>
    <t>39,133 "výkop"</t>
  </si>
  <si>
    <t>-0 "zpětný zásyp"</t>
  </si>
  <si>
    <t>167151111</t>
  </si>
  <si>
    <t>Nakládání, skládání a překládání neulehlého výkopku nebo sypaniny strojně nakládání, množství přes 100 m3, z hornin třídy těžitelnosti I, skupiny 1 až 3</t>
  </si>
  <si>
    <t>151823877</t>
  </si>
  <si>
    <t xml:space="preserve">Poznámka k souboru cen:_x000D_
Poznámka k souboru cen: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</si>
  <si>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815,852+169,954 "přemístění do 500+5000m"</t>
  </si>
  <si>
    <t>-352,195-119,708-21 "odečet za první naložení, které je v rámci položek výkopů"</t>
  </si>
  <si>
    <t>167151112</t>
  </si>
  <si>
    <t>Nakládání, skládání a překládání neulehlého výkopku nebo sypaniny strojně nakládání, množství přes 100 m3, z hornin třídy těžitelnosti II, skupiny 4 a 5</t>
  </si>
  <si>
    <t>1991788947</t>
  </si>
  <si>
    <t>39,133+39,133 "přemístění do 500+5000m"</t>
  </si>
  <si>
    <t>-39,133 "odečet za první naložení, které je v rámci položek výkopů"</t>
  </si>
  <si>
    <t>171201231</t>
  </si>
  <si>
    <t>Poplatek za uložení stavebního odpadu na recyklační skládce (skládkovné) zeminy a kamení zatříděného do Katalogu odpadů pod kódem 17 05 04</t>
  </si>
  <si>
    <t>-1588547263</t>
  </si>
  <si>
    <t xml:space="preserve">Poznámka k souboru cen:_x000D_
Poznámka k souboru cen: 1. Ceny uvedené v souboru cen je doporučeno upravit podle aktuálních cen místně příslušné skládky odpadů. 2. Uložení odpadů neuvedených v souboru cen se oceňuje individuálně. </t>
  </si>
  <si>
    <t>209,087*2 "Přepočtené koeficientem množství</t>
  </si>
  <si>
    <t>171251201</t>
  </si>
  <si>
    <t>Uložení sypaniny na skládky nebo meziskládky bez hutnění s upravením uložené sypaniny do předepsaného tvaru</t>
  </si>
  <si>
    <t>-697300011</t>
  </si>
  <si>
    <t xml:space="preserve">Poznámka k souboru cen:_x000D_
Poznámka k souboru cen: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</si>
  <si>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Uložení na mezideponii</t>
  </si>
  <si>
    <t>352,195+39,133+119,708+21</t>
  </si>
  <si>
    <t>Uložení na skládku</t>
  </si>
  <si>
    <t>169,954+39,133</t>
  </si>
  <si>
    <t>174151101</t>
  </si>
  <si>
    <t>Zásyp sypaninou z jakékoliv horniny strojně s uložením výkopku ve vrstvách se zhutněním jam, šachet, rýh nebo kolem objektů v těchto vykopávkách</t>
  </si>
  <si>
    <t>269698429</t>
  </si>
  <si>
    <t xml:space="preserve">Poznámka k souboru cen:_x000D_
Poznámka k souboru cen: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</si>
  <si>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352,195+39,133+119,708+21 "výkopy"</t>
  </si>
  <si>
    <t>-126,693 "podsyp a obsypy potrubí"</t>
  </si>
  <si>
    <t>-39,884 "podsyp a obsyp nádrže"</t>
  </si>
  <si>
    <t>-42,51 "objem zasakovací nádrže"</t>
  </si>
  <si>
    <t>211971121</t>
  </si>
  <si>
    <t>Zřízení opláštění výplně z geotextilie odvodňovacích žeber nebo trativodů v rýze nebo zářezu se stěnami svislými nebo šikmými o sklonu přes 1:2 při rozvinuté šířce opláštění do 2,5 m</t>
  </si>
  <si>
    <t>561788590</t>
  </si>
  <si>
    <t xml:space="preserve">Poznámka k souboru cen:_x000D_
Poznámka k souboru cen: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</si>
  <si>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282,81*2*(0,4+0,5) "délka DN100*počet stran*(š+v)"</t>
  </si>
  <si>
    <t>155,31*2*(0,5+0,5) "délka DN150*počet stran*(š+v)"</t>
  </si>
  <si>
    <t>57,62*2*(0,6+0,6) "délka DN100*počet stran*(š+v)"</t>
  </si>
  <si>
    <t>16,5*2*(0,8+0,8) "délka DN100*počet stran*(š+v)"</t>
  </si>
  <si>
    <t>69311080</t>
  </si>
  <si>
    <t>geotextilie netkaná separační, ochranná, filtrační, drenážní PES 200g/m2</t>
  </si>
  <si>
    <t>-62238775</t>
  </si>
  <si>
    <t>1010,766*1,1845 "Přepočtené koeficientem množství</t>
  </si>
  <si>
    <t>21275213R</t>
  </si>
  <si>
    <t>Trativod z drenážních trubek korugovaných PE-HD SN 8 neperforovaná DN 150 vložení do chráničky</t>
  </si>
  <si>
    <t>615997365</t>
  </si>
  <si>
    <t xml:space="preserve">Poznámka k souboru cen:_x000D_
Poznámka k souboru cen: 1. V cenách souboru cen jsou započteny náklady na: a) podsyp ze štěrkopísku tl. 100 mm, b) obsyp DN +150 mm nad potrubí a do stran. 2. V cenách souboru cen nejsou započteny náklady na: a) montáž a dodávku tvarovek, které se oceňují cenami souboru 877 ..-52.1 Montáž tvarovek na kanalizačním potrubí z trub z plastu, části A03, b) opláštění potrubí geotextílií, které se oceňuje cenami souboru 211 97-11.. Zřízení opláštění výplně z geotextilie odvodňovacích žeber nebo trativodů v rýze nebo zářezu se stěnami katalogu 800-2 Zvláštní zakládání objektů, části A 01. </t>
  </si>
  <si>
    <t>212752401</t>
  </si>
  <si>
    <t>Trativody z drenážních trubek pro liniové stavby a komunikace se zřízením štěrkového lože pod trubky a s jejich obsypem v otevřeném výkopu trubka korugovaná sendvičová PE-HD SN 8 celoperforovaná 360° DN 100</t>
  </si>
  <si>
    <t>-1281974204</t>
  </si>
  <si>
    <t>Poznámka k položce:_x000D_
Poznámka k položce: vč. těsnění a případných spojek Obsahuje podsyp i obsyp</t>
  </si>
  <si>
    <t>63,13 "D1"</t>
  </si>
  <si>
    <t>67,03 "D2"</t>
  </si>
  <si>
    <t>152,65 "přípojky"</t>
  </si>
  <si>
    <t>212752402</t>
  </si>
  <si>
    <t>Trativody z drenážních trubek pro liniové stavby a komunikace se zřízením štěrkového lože pod trubky a s jejich obsypem v otevřeném výkopu trubka korugovaná sendvičová PE-HD SN 8 celoperforovaná 360° DN 150</t>
  </si>
  <si>
    <t>-1245661566</t>
  </si>
  <si>
    <t>63,60 "D1"</t>
  </si>
  <si>
    <t>62,07 "D2"</t>
  </si>
  <si>
    <t>29,64 "D3"</t>
  </si>
  <si>
    <t>-12 "chráničky"</t>
  </si>
  <si>
    <t>212752403</t>
  </si>
  <si>
    <t>Trativody z drenážních trubek pro liniové stavby a komunikace se zřízením štěrkového lože pod trubky a s jejich obsypem v otevřeném výkopu trubka korugovaná sendvičová PE-HD SN 8 celoperforovaná 360° DN 200</t>
  </si>
  <si>
    <t>2025331344</t>
  </si>
  <si>
    <t>35,01 "D1"</t>
  </si>
  <si>
    <t>22,61 "D2"</t>
  </si>
  <si>
    <t>212752405</t>
  </si>
  <si>
    <t>Trativody z drenážních trubek pro liniové stavby a komunikace se zřízením štěrkového lože pod trubky a s jejich obsypem v otevřeném výkopu trubka korugovaná sendvičová PE-HD SN 8 celoperforovaná 360° DN 300</t>
  </si>
  <si>
    <t>613899252</t>
  </si>
  <si>
    <t>16,5 "D1"</t>
  </si>
  <si>
    <t>452112111</t>
  </si>
  <si>
    <t>Osazení betonových dílců prstenců nebo rámů pod poklopy a mříže, výšky do 100 mm</t>
  </si>
  <si>
    <t>395110913</t>
  </si>
  <si>
    <t xml:space="preserve">Poznámka k souboru cen:_x000D_
Poznámka k souboru cen: 1. V cenách nejsou započteny náklady na dodávku betonových výrobků; tyto se oceňují ve specifikaci. </t>
  </si>
  <si>
    <t>59224148</t>
  </si>
  <si>
    <t>prstenec šachtový vyrovnávací betonový rovný 625x100x100mm</t>
  </si>
  <si>
    <t>1130515925</t>
  </si>
  <si>
    <t>457542111</t>
  </si>
  <si>
    <t>Filtrační vrstvy jakékoliv tloušťky a sklonu ze štěrkodrti se zhutněním do 10 pojezdů/m3, frakce od 0-22 do 0-63 mm</t>
  </si>
  <si>
    <t>-778978161</t>
  </si>
  <si>
    <t xml:space="preserve">Poznámka k souboru cen:_x000D_
Poznámka k souboru cen: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</si>
  <si>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Drenážní obsyp nad rámec, co obsahuji položky 212752401-5</t>
  </si>
  <si>
    <t>282,81*0,4*0,5 "délka DN100*š*v"</t>
  </si>
  <si>
    <t>155,31*0,5*0,5 "délka DN150*š*v"</t>
  </si>
  <si>
    <t>57,62*0,6*0,6 "délka DN200*š*v"</t>
  </si>
  <si>
    <t>16,5*0,8*0,8 "délka DN300*š*v"</t>
  </si>
  <si>
    <t>Mezisoučet</t>
  </si>
  <si>
    <t>Odečet z položek 212752401-5</t>
  </si>
  <si>
    <t>-282,81*0,4*0,25 "délka DN100*š*v"</t>
  </si>
  <si>
    <t>-155,31*0,5*0,2 "délka DN150*š*v"</t>
  </si>
  <si>
    <t>-57,62*0,6*0,25 "délka DN200*š*v"</t>
  </si>
  <si>
    <t>-16,5*0,8*0,35 "délka DN300*š*v"</t>
  </si>
  <si>
    <t>Podsyp vsakovací nádrže</t>
  </si>
  <si>
    <t>11,6*5,6*0,2 "d*š*tl."</t>
  </si>
  <si>
    <t>10,2*4,2*0,05 "d*š*tl."</t>
  </si>
  <si>
    <t>Obsyp nádrže</t>
  </si>
  <si>
    <t>10,2*4,2*1,57 "d*š*v"</t>
  </si>
  <si>
    <t>-9,6*3,6*1,23 "objem - d*š*v"</t>
  </si>
  <si>
    <t>877265211</t>
  </si>
  <si>
    <t>Montáž tvarovek na kanalizačním potrubí z trub z plastu z tvrdého PVC nebo z polypropylenu v otevřeném výkopu jednoosých DN 110</t>
  </si>
  <si>
    <t>2136711913</t>
  </si>
  <si>
    <t xml:space="preserve">Poznámka k souboru cen:_x000D_
Poznámka k souboru cen: 1. V cenách nejsou započteny náklady na dodání tvarovek. Tvarovky se oceňují ve ve specifikaci. </t>
  </si>
  <si>
    <t>Poznámka k položce:_x000D_
Poznámka k položce: Montáž PE-HD tvarovek vč. těsnění - jedná se o odborný odhad, kde skutečný počet bude záviset na skutečném vedení potrubí</t>
  </si>
  <si>
    <t>ACO.55621100</t>
  </si>
  <si>
    <t>ACO Agrosil/Korusil - Koleno DN100/45°</t>
  </si>
  <si>
    <t>1601583295</t>
  </si>
  <si>
    <t>877265221</t>
  </si>
  <si>
    <t>Montáž tvarovek na kanalizačním potrubí z trub z plastu z tvrdého PVC nebo z polypropylenu v otevřeném výkopu dvouosých DN 110</t>
  </si>
  <si>
    <t>875975504</t>
  </si>
  <si>
    <t>ACO.55640100</t>
  </si>
  <si>
    <t>ACO Agrosil/Korusil - Odbočka DN100/45°</t>
  </si>
  <si>
    <t>-1454034317</t>
  </si>
  <si>
    <t>877315211</t>
  </si>
  <si>
    <t>Montáž tvarovek na kanalizačním potrubí z trub z plastu z tvrdého PVC nebo z polypropylenu v otevřeném výkopu jednoosých DN 160</t>
  </si>
  <si>
    <t>-536971568</t>
  </si>
  <si>
    <t>ACO.55680150</t>
  </si>
  <si>
    <t>ACO Agrosil/Korusil - Zátka DN150</t>
  </si>
  <si>
    <t>-420456838</t>
  </si>
  <si>
    <t>ACO.55611150</t>
  </si>
  <si>
    <t>ACO Agrosil/Korusil - Redukce potrubí DN100/DN150</t>
  </si>
  <si>
    <t>344300817</t>
  </si>
  <si>
    <t>877315221</t>
  </si>
  <si>
    <t>Montáž tvarovek na kanalizačním potrubí z trub z plastu z tvrdého PVC nebo z polypropylenu v otevřeném výkopu dvouosých DN 160</t>
  </si>
  <si>
    <t>1055388873</t>
  </si>
  <si>
    <t>ACO.55641150</t>
  </si>
  <si>
    <t>ACO Agrosil/Korusil - Odbočka 45° s redukcí DN150/DN100</t>
  </si>
  <si>
    <t>-599752650</t>
  </si>
  <si>
    <t>877355211</t>
  </si>
  <si>
    <t>Montáž tvarovek na kanalizačním potrubí z trub z plastu z tvrdého PVC nebo z polypropylenu v otevřeném výkopu jednoosých DN 200</t>
  </si>
  <si>
    <t>720975704</t>
  </si>
  <si>
    <t>ACO.55612200</t>
  </si>
  <si>
    <t>ACO Agrosil/Korusil - Redukce potrubí DN100/DN200</t>
  </si>
  <si>
    <t>-1188666925</t>
  </si>
  <si>
    <t>ACO.55611200</t>
  </si>
  <si>
    <t>ACO Agrosil/Korusil - Redukce potrubí DN150/DN200</t>
  </si>
  <si>
    <t>-1373579642</t>
  </si>
  <si>
    <t>877355221</t>
  </si>
  <si>
    <t>Montáž tvarovek na kanalizačním potrubí z trub z plastu z tvrdého PVC nebo z polypropylenu v otevřeném výkopu dvouosých DN 200</t>
  </si>
  <si>
    <t>-222192987</t>
  </si>
  <si>
    <t>ACO.55642200</t>
  </si>
  <si>
    <t>ACO Agrosil/Korusil - Odbočka 45° s redukcí DN200/DN100</t>
  </si>
  <si>
    <t>-624459964</t>
  </si>
  <si>
    <t>877375221</t>
  </si>
  <si>
    <t>Montáž tvarovek na kanalizačním potrubí z trub z plastu z tvrdého PVC nebo z polypropylenu v otevřeném výkopu dvouosých DN 315</t>
  </si>
  <si>
    <t>-947538832</t>
  </si>
  <si>
    <t>ACO.55644300</t>
  </si>
  <si>
    <t>ACO Agrosil/Korusil - Odbočka 45° s redukcí DN300/DN100</t>
  </si>
  <si>
    <t>2091655760</t>
  </si>
  <si>
    <t>89381125R</t>
  </si>
  <si>
    <t>Osazení filtrační šachty kruhové z PP obetonované pro statické zatížení průměru do 1,0 m hl do 1,2 m</t>
  </si>
  <si>
    <t>-255221395</t>
  </si>
  <si>
    <t xml:space="preserve">Poznámka k souboru cen:_x000D_
Poznámka k souboru cen: 1. V cenách jsou započteny i náklady na: a) podkladní desku z betonu prostého tl. 100 mm, b) v cenách -1111 až -1263 je započteno obetonování vodoměrné šachty, z betonu prostého tl. 100 mm 2. V cenách nejsou započteny náklady na: a) dodání vodoměrných šachet včetně vík, tyto náklady se oceňují ve specifikaci. b) napojení stávajícího vodovodního potrubí se oceňuje cenami souboru 871 . . - . 1 části A 02 tohoto katalogu. c) fixování šachty obsypem, který se oceňuje cenami souboru 174 ..-.... Zásyp sypaninou z jakékoliv horniny z jakékoliv horniny katalogu 800-1 Zemní práce, části A 07. </t>
  </si>
  <si>
    <t>Poznámka k položce:_x000D_
Poznámka k položce: vč. obetonování (vylití ztraceného bednění, které tvoří filtr. šachtu) a podkadní bet. desky</t>
  </si>
  <si>
    <t>5623056R</t>
  </si>
  <si>
    <t>šachta vodoměrná kruhová k obetonování včetně výztuhy 1,0/1,2 m</t>
  </si>
  <si>
    <t>-1632628796</t>
  </si>
  <si>
    <t>Poznámka k položce:_x000D_
Poznámka k položce: např. GLYNWED EKO DN1000</t>
  </si>
  <si>
    <t>894411121</t>
  </si>
  <si>
    <t>Zřízení šachet kanalizačních z betonových dílců výšky vstupu do 1,50 m s obložením dna betonem tř. C 25/30, na potrubí DN přes 200 do 300</t>
  </si>
  <si>
    <t>1174786579</t>
  </si>
  <si>
    <t xml:space="preserve">Poznámka k souboru cen:_x000D_
Poznámka k souboru cen: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</si>
  <si>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5922402R</t>
  </si>
  <si>
    <t>dno betonové šachtové DN 1000 betonový žlab i nástupnice 300/800</t>
  </si>
  <si>
    <t>1936613027</t>
  </si>
  <si>
    <t>Poznámka k položce:_x000D_
Poznámka k položce: vč. šachtových vložek pro daný typ potrubí</t>
  </si>
  <si>
    <t>5922403R</t>
  </si>
  <si>
    <t>dno betonové šachtové DN 1000 betonový žlab i nástupnice 300/1000</t>
  </si>
  <si>
    <t>1607444061</t>
  </si>
  <si>
    <t>59224075</t>
  </si>
  <si>
    <t>deska betonová zákrytová k ukončení šachet 1000/625x200mm</t>
  </si>
  <si>
    <t>-241748134</t>
  </si>
  <si>
    <t>Poznámka k položce:_x000D_
Poznámka k položce: D400</t>
  </si>
  <si>
    <t>59224184</t>
  </si>
  <si>
    <t>prstenec šachtový vyrovnávací betonový 625x120x40mm</t>
  </si>
  <si>
    <t>672632364</t>
  </si>
  <si>
    <t>59224176</t>
  </si>
  <si>
    <t>prstenec šachtový vyrovnávací betonový 625x120x80mm</t>
  </si>
  <si>
    <t>-82056503</t>
  </si>
  <si>
    <t>59224348</t>
  </si>
  <si>
    <t>těsnění elastomerové pro spojení šachetních dílů DN 1000</t>
  </si>
  <si>
    <t>783880181</t>
  </si>
  <si>
    <t>894411311</t>
  </si>
  <si>
    <t>Osazení betonových nebo železobetonových dílců pro šachty skruží rovných</t>
  </si>
  <si>
    <t>520124506</t>
  </si>
  <si>
    <t xml:space="preserve">Poznámka k souboru cen:_x000D_
Poznámka k souboru cen: 1. V cenách nejsou započteny náklady na dodání betonových nebo železobetonových dílců a těsnění; dodání těchto se oceňuje ve specifikaci. </t>
  </si>
  <si>
    <t>59224160</t>
  </si>
  <si>
    <t>skruž kanalizační s ocelovými stupadly 100x25x12cm</t>
  </si>
  <si>
    <t>-811856994</t>
  </si>
  <si>
    <t>894412411</t>
  </si>
  <si>
    <t>Osazení betonových nebo železobetonových dílců pro šachty skruží přechodových</t>
  </si>
  <si>
    <t>-595114601</t>
  </si>
  <si>
    <t>59224168</t>
  </si>
  <si>
    <t>skruž betonová přechodová 62,5/100x60x12cm, stupadla poplastovaná kapsová</t>
  </si>
  <si>
    <t>-227608571</t>
  </si>
  <si>
    <t>894812201</t>
  </si>
  <si>
    <t>Revizní a čistící šachta z polypropylenu PP pro hladké trouby DN 425 šachtové dno (DN šachty / DN trubního vedení) DN 425/150 průtočné</t>
  </si>
  <si>
    <t>833681296</t>
  </si>
  <si>
    <t xml:space="preserve">Poznámka k souboru cen:_x000D_
Poznámka k souboru cen: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Zásyp sypaninou z jakékoliv horniny, katalogu 800-1 Zemní práce části A 07. </t>
  </si>
  <si>
    <t>894812202</t>
  </si>
  <si>
    <t>Revizní a čistící šachta z polypropylenu PP pro hladké trouby DN 425 šachtové dno (DN šachty / DN trubního vedení) DN 425/150 průtočné 30°,60°,90°</t>
  </si>
  <si>
    <t>215335251</t>
  </si>
  <si>
    <t>894812203</t>
  </si>
  <si>
    <t>Revizní a čistící šachta z polypropylenu PP pro hladké trouby DN 425 šachtové dno (DN šachty / DN trubního vedení) DN 425/150 s přítokem tvaru T</t>
  </si>
  <si>
    <t>-1136606017</t>
  </si>
  <si>
    <t>894812206</t>
  </si>
  <si>
    <t>Revizní a čistící šachta z polypropylenu PP pro hladké trouby DN 425 šachtové dno (DN šachty / DN trubního vedení) DN 425/200 průtočné 30°,60°,90°</t>
  </si>
  <si>
    <t>668925473</t>
  </si>
  <si>
    <t>894812231</t>
  </si>
  <si>
    <t>Revizní a čistící šachta z polypropylenu PP pro hladké trouby DN 425 roura šachtová korugovaná bez hrdla, světlé hloubky 1500 mm</t>
  </si>
  <si>
    <t>933677313</t>
  </si>
  <si>
    <t>WVN.IF261000W</t>
  </si>
  <si>
    <t>SPOJKA "IN SITU" 110</t>
  </si>
  <si>
    <t>-1255217772</t>
  </si>
  <si>
    <t>894812241</t>
  </si>
  <si>
    <t>Revizní a čistící šachta z polypropylenu PP pro hladké trouby DN 425 roura šachtová korugovaná teleskopická (včetně těsnění) 375 mm</t>
  </si>
  <si>
    <t>1079122747</t>
  </si>
  <si>
    <t>894812249</t>
  </si>
  <si>
    <t>Revizní a čistící šachta z polypropylenu PP pro hladké trouby DN 425 roura šachtová korugovaná Příplatek k cenám 2231 - 2242 za uříznutí šachtové roury</t>
  </si>
  <si>
    <t>144279115</t>
  </si>
  <si>
    <t>894812268</t>
  </si>
  <si>
    <t>Revizní a čistící šachta z polypropylenu PP pro hladké trouby DN 425 mříž do teleskopu (pro třídu zatížení) kruhová (B125)</t>
  </si>
  <si>
    <t>-389217927</t>
  </si>
  <si>
    <t>55241000</t>
  </si>
  <si>
    <t>koš kalový pod kruhovou mříž - lehký</t>
  </si>
  <si>
    <t>887358026</t>
  </si>
  <si>
    <t>89597113R</t>
  </si>
  <si>
    <t>Montáž vsakovací nádrže z polypropylenu PP s možností revize</t>
  </si>
  <si>
    <t>-410858272</t>
  </si>
  <si>
    <t>Retence</t>
  </si>
  <si>
    <t>9,6*3,6*1,23 "objem - d*š*v"</t>
  </si>
  <si>
    <t>WVN.LF200050W</t>
  </si>
  <si>
    <t>Akumulační box - čistitelný (1200x600x630mm)</t>
  </si>
  <si>
    <t>1133624741</t>
  </si>
  <si>
    <t>2*8*6 "počet řad*počet boxů na délku*počet boxů na šířku"</t>
  </si>
  <si>
    <t>WVN.LF200602W</t>
  </si>
  <si>
    <t>Dno otevřené</t>
  </si>
  <si>
    <t>-1832638145</t>
  </si>
  <si>
    <t>WVN.LF200750W</t>
  </si>
  <si>
    <t>Boční deska 1,2m</t>
  </si>
  <si>
    <t>1881551229</t>
  </si>
  <si>
    <t>2*2*(9,6+3,6)/1,2 "počet řad*počet stran*(d+š)/délka desky)</t>
  </si>
  <si>
    <t>WVN.LF200755W</t>
  </si>
  <si>
    <t>Vstupní deska Q-Bic Plus</t>
  </si>
  <si>
    <t>-567057864</t>
  </si>
  <si>
    <t>WVN.LF200740W</t>
  </si>
  <si>
    <t>Šachtový adaptér 425 Q-Bic Plus</t>
  </si>
  <si>
    <t>-301001893</t>
  </si>
  <si>
    <t>WVN.RP000420W</t>
  </si>
  <si>
    <t>ŠACHT.ROURA BEZ HRDLA 425/2000</t>
  </si>
  <si>
    <t>695462792</t>
  </si>
  <si>
    <t>WVN.RF001100W</t>
  </si>
  <si>
    <t>TELESKOP. ROURA 425/375</t>
  </si>
  <si>
    <t>-1291089294</t>
  </si>
  <si>
    <t>WVN.RF000510W</t>
  </si>
  <si>
    <t>LITINOVÁ DEŠŤ. MŘÍŽ 425/12,5T KRUHOVÁ</t>
  </si>
  <si>
    <t>168204015</t>
  </si>
  <si>
    <t>WVN.RF000800W</t>
  </si>
  <si>
    <t>KALOVÝ KOŠ OCEL PRO SILNIČNÍ VPUSŤ 425 vč. madla</t>
  </si>
  <si>
    <t>-2045229346</t>
  </si>
  <si>
    <t>69311067</t>
  </si>
  <si>
    <t>geotextilie netkaná separační, ochranná, filtrační, drenážní PP 250g/m2</t>
  </si>
  <si>
    <t>-1249666626</t>
  </si>
  <si>
    <t>2*9,6*3,6 "počet stran*d*š"</t>
  </si>
  <si>
    <t>2*(9,6+3,6)*1,23 "počet stran*(d+š)*výška"</t>
  </si>
  <si>
    <t>101,592*1,2 "Přepočtené koeficientem množství</t>
  </si>
  <si>
    <t>89910411R</t>
  </si>
  <si>
    <t>Osazení poklopů kompozitových včetně rámů pro třídu zatížení D400, E600</t>
  </si>
  <si>
    <t>1064789929</t>
  </si>
  <si>
    <t xml:space="preserve">Poznámka k souboru cen:_x000D_
Poznámka k souboru cen: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</si>
  <si>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63126038</t>
  </si>
  <si>
    <t>poklop šachtový s kompozitním rámem kruhový DN 600 D400</t>
  </si>
  <si>
    <t>444336906</t>
  </si>
  <si>
    <t>899722112</t>
  </si>
  <si>
    <t>Krytí potrubí z plastů výstražnou fólií z PVC šířky 25 cm</t>
  </si>
  <si>
    <t>-1129346181</t>
  </si>
  <si>
    <t>282,81+155,31+57,62+16,5</t>
  </si>
  <si>
    <t>899911121</t>
  </si>
  <si>
    <t>Kluzné objímky (pojízdná sedla) pro zasunutí potrubí do chráničky výšky 41 mm vnějšího průměru potrubí do 183 mm</t>
  </si>
  <si>
    <t>-1127044823</t>
  </si>
  <si>
    <t>899913152</t>
  </si>
  <si>
    <t>Koncové uzavírací manžety chrániček DN potrubí x DN chráničky DN 150 x 250</t>
  </si>
  <si>
    <t>-811553296</t>
  </si>
  <si>
    <t xml:space="preserve">Poznámka k souboru cen:_x000D_
Poznámka k souboru cen: 1. V cenách jsou započteny i náklady na nerezové upínací pásky daných průměrů. </t>
  </si>
  <si>
    <t>89991411R</t>
  </si>
  <si>
    <t>Montáž ocelové chráničky v otevřeném výkopu vnějšího průměru D 273 x 7 mm</t>
  </si>
  <si>
    <t>-1788756072</t>
  </si>
  <si>
    <t>14011110</t>
  </si>
  <si>
    <t>trubka ocelová bezešvá hladká jakost 11 353 273x7,0mm</t>
  </si>
  <si>
    <t>961388799</t>
  </si>
  <si>
    <t>998312021</t>
  </si>
  <si>
    <t>Přesun hmot pro odvodnění drenáží s výplní rýh dopravní vzdálenost do 1 000 m</t>
  </si>
  <si>
    <t>1828286450</t>
  </si>
  <si>
    <t xml:space="preserve">Poznámka k souboru cen:_x000D_
Poznámka k souboru cen: 1. Ceny -2021 až -2059 jsou určeny pro odvodnění drenáží s výplní rýh propustnými organickými nebo anorganickými hmotami, jestliže se vyplňuje více než 10 % z celkové délky rýh bez ohledu na výšku výplně. Jestliže se vyplňuje méně než 10 % z celkové délky rýh, oceňuje se přesun hmot cenami -1011 až -1049. </t>
  </si>
  <si>
    <t>IO 05 - Úprava a obnova veřejného osvětlení</t>
  </si>
  <si>
    <t>D1 - Dodávky zařízení</t>
  </si>
  <si>
    <t>HSV - HSV</t>
  </si>
  <si>
    <t xml:space="preserve">    D10 - Revize</t>
  </si>
  <si>
    <t xml:space="preserve">    D2 - Materiál elektromontážní</t>
  </si>
  <si>
    <t xml:space="preserve">    D3 - Materiál další obory</t>
  </si>
  <si>
    <t xml:space="preserve">    D4 - Materiál zemní+stavební</t>
  </si>
  <si>
    <t xml:space="preserve">    D5 - Elektromontáže</t>
  </si>
  <si>
    <t xml:space="preserve">    D6 - Demontáže</t>
  </si>
  <si>
    <t xml:space="preserve">    D7 - Montáže další obory</t>
  </si>
  <si>
    <t xml:space="preserve">    D8 - Zemní práce</t>
  </si>
  <si>
    <t xml:space="preserve">    D9 - Ostatní náklady</t>
  </si>
  <si>
    <t>Dodávky zařízení</t>
  </si>
  <si>
    <t>000563213</t>
  </si>
  <si>
    <t>(P)stožár osv.kuželový STILET STK60/60/3 žárZn</t>
  </si>
  <si>
    <t>ks</t>
  </si>
  <si>
    <t>1779758289</t>
  </si>
  <si>
    <t>000574171</t>
  </si>
  <si>
    <t>(P)výložník osvětlovací rovný SD1-300Z žárZn zkrác</t>
  </si>
  <si>
    <t>515628330</t>
  </si>
  <si>
    <t>000574181</t>
  </si>
  <si>
    <t>(P)výložník osvětl.rovný SD2-300/180 žárZn</t>
  </si>
  <si>
    <t>463310201</t>
  </si>
  <si>
    <t>Poznámka k položce:_x000D_
zkrácený</t>
  </si>
  <si>
    <t>000563221</t>
  </si>
  <si>
    <t>(P)stožár osv.kuželový STILET STK60/80/3 žárZn</t>
  </si>
  <si>
    <t>-2093415312</t>
  </si>
  <si>
    <t>000574111</t>
  </si>
  <si>
    <t>(P)výl.osv.rovný UNI-bandimex atyp 150mm/pr.48</t>
  </si>
  <si>
    <t>1750042398</t>
  </si>
  <si>
    <t>Poznámka k položce:_x000D_
žárZn</t>
  </si>
  <si>
    <t>000574111.1</t>
  </si>
  <si>
    <t>(P)výl.osv.rovný UNI-bandimex atyp 300mm žárZn</t>
  </si>
  <si>
    <t>-1644754878</t>
  </si>
  <si>
    <t>000574614</t>
  </si>
  <si>
    <t>(P)výložník osvětlovací rovný EP423-1800 žárZn</t>
  </si>
  <si>
    <t>1494382157</t>
  </si>
  <si>
    <t>000900153</t>
  </si>
  <si>
    <t>svít.venk.YOA Midi 5121 16LED 500mA WW830 25,8W</t>
  </si>
  <si>
    <t>-1498487237</t>
  </si>
  <si>
    <t>Poznámka k položce:_x000D_
Back light/437332</t>
  </si>
  <si>
    <t>000900160</t>
  </si>
  <si>
    <t>405078344</t>
  </si>
  <si>
    <t>Poznámka k položce:_x000D_
/437312</t>
  </si>
  <si>
    <t>000900159</t>
  </si>
  <si>
    <t>svít.venk.YOA Midi 5136 16LED 350mA WW830 18,1W</t>
  </si>
  <si>
    <t>1185239628</t>
  </si>
  <si>
    <t>Poznámka k položce:_x000D_
Backlight/437372</t>
  </si>
  <si>
    <t>395863465</t>
  </si>
  <si>
    <t>Poznámka k položce:_x000D_
/437352</t>
  </si>
  <si>
    <t>000533033</t>
  </si>
  <si>
    <t>svítidlo venkovní výbojkové SAFÍR 1/SHC 100W</t>
  </si>
  <si>
    <t>1711587402</t>
  </si>
  <si>
    <t>000533014</t>
  </si>
  <si>
    <t>svítidlo venkovní výbojkové MC2/SHC 150W-stávající</t>
  </si>
  <si>
    <t>-1223763707</t>
  </si>
  <si>
    <t>000900158</t>
  </si>
  <si>
    <t>svít.venk.YOA Midi 5121 16LED 350mA WW830 18,1W</t>
  </si>
  <si>
    <t>1724521678</t>
  </si>
  <si>
    <t>Poznámka k položce:_x000D_
Backlight/437332</t>
  </si>
  <si>
    <t>D10</t>
  </si>
  <si>
    <t>Revize</t>
  </si>
  <si>
    <t>217309013</t>
  </si>
  <si>
    <t>vypracování zprávy VR/cena akce do 1.000.000 kč</t>
  </si>
  <si>
    <t>-1546500822</t>
  </si>
  <si>
    <t>Materiál elektromontážní</t>
  </si>
  <si>
    <t>000593212</t>
  </si>
  <si>
    <t>výbojka sodíková NAV-T 100W/E40</t>
  </si>
  <si>
    <t>884150861</t>
  </si>
  <si>
    <t>000900003</t>
  </si>
  <si>
    <t>Al štítek pro ozn.stožáru vč.vyražení ev.čísla</t>
  </si>
  <si>
    <t>-1648790974</t>
  </si>
  <si>
    <t>000900117</t>
  </si>
  <si>
    <t>elvýzbr.stož.Schmachtl 1,5-35, průběžná, 1 okruh</t>
  </si>
  <si>
    <t>697778880</t>
  </si>
  <si>
    <t>000900118</t>
  </si>
  <si>
    <t>elvýzbr.stož.Schmachtl 1,5-35, průběžná, 2 okruhy</t>
  </si>
  <si>
    <t>-1124157961</t>
  </si>
  <si>
    <t>000900120</t>
  </si>
  <si>
    <t>(P)elvýzbr.stož.Schmachtl 1,5-35, odbočná, 3okruhy</t>
  </si>
  <si>
    <t>1556018256</t>
  </si>
  <si>
    <t>000101209</t>
  </si>
  <si>
    <t>kabel CYKY 4x10</t>
  </si>
  <si>
    <t>1201529997</t>
  </si>
  <si>
    <t>000191509</t>
  </si>
  <si>
    <t>smršťovací trubice KZ4X/6-25(4x10)</t>
  </si>
  <si>
    <t>-2104517717</t>
  </si>
  <si>
    <t>000101210</t>
  </si>
  <si>
    <t>kabel CYKY 4x16</t>
  </si>
  <si>
    <t>2107441624</t>
  </si>
  <si>
    <t>000191510</t>
  </si>
  <si>
    <t>smršťovací trubice KZ4X/6-25(4x16)</t>
  </si>
  <si>
    <t>1834553802</t>
  </si>
  <si>
    <t>000199513</t>
  </si>
  <si>
    <t>štítek kabelový 60x24mm velký</t>
  </si>
  <si>
    <t>-24749708</t>
  </si>
  <si>
    <t>000295011</t>
  </si>
  <si>
    <t>vedení FeZn pr.10mm(0,63kg/m)</t>
  </si>
  <si>
    <t>-792081406</t>
  </si>
  <si>
    <t>Materiál další obory</t>
  </si>
  <si>
    <t>000025101</t>
  </si>
  <si>
    <t>barva syntetická základní</t>
  </si>
  <si>
    <t>-1235542893</t>
  </si>
  <si>
    <t>000025102</t>
  </si>
  <si>
    <t>email syntetický vrchní šedý</t>
  </si>
  <si>
    <t>1250167214</t>
  </si>
  <si>
    <t>000025109</t>
  </si>
  <si>
    <t>ředidlo S6006</t>
  </si>
  <si>
    <t>1798657094</t>
  </si>
  <si>
    <t>Materiál zemní+stavební</t>
  </si>
  <si>
    <t>000046114</t>
  </si>
  <si>
    <t>písek kopaný 0-2mm</t>
  </si>
  <si>
    <t>1315608189</t>
  </si>
  <si>
    <t>000046114.1</t>
  </si>
  <si>
    <t>(P)přesátá zemina 0-2mm</t>
  </si>
  <si>
    <t>-531499012</t>
  </si>
  <si>
    <t>1533455865</t>
  </si>
  <si>
    <t>000046123</t>
  </si>
  <si>
    <t>štěrk 11-22mm</t>
  </si>
  <si>
    <t>-936168820</t>
  </si>
  <si>
    <t>000046134</t>
  </si>
  <si>
    <t>beton B13,5</t>
  </si>
  <si>
    <t>-1823915264</t>
  </si>
  <si>
    <t>-1561420971</t>
  </si>
  <si>
    <t>000046165</t>
  </si>
  <si>
    <t>krycí deska KD2(50/23/4,5cm)</t>
  </si>
  <si>
    <t>1092115199</t>
  </si>
  <si>
    <t>-626723398</t>
  </si>
  <si>
    <t>-226022957</t>
  </si>
  <si>
    <t>000046381</t>
  </si>
  <si>
    <t>výstražná fólie šířka 0,2m</t>
  </si>
  <si>
    <t>-59168954</t>
  </si>
  <si>
    <t>-1748926937</t>
  </si>
  <si>
    <t>1264980968</t>
  </si>
  <si>
    <t>000046452</t>
  </si>
  <si>
    <t>stožárové pouzdro plast SP250/1000</t>
  </si>
  <si>
    <t>2114262929</t>
  </si>
  <si>
    <t>000046453</t>
  </si>
  <si>
    <t>stožárové pouzdro plast SP315/1000</t>
  </si>
  <si>
    <t>1558904560</t>
  </si>
  <si>
    <t>000046512</t>
  </si>
  <si>
    <t>(P)roura korugovaná KOPOFLEX KD09063 pr.63/52mm</t>
  </si>
  <si>
    <t>-94324329</t>
  </si>
  <si>
    <t>000046522</t>
  </si>
  <si>
    <t>/roura korugovaná 09063/ spojka 02063</t>
  </si>
  <si>
    <t>-2072345004</t>
  </si>
  <si>
    <t>Elektromontáže</t>
  </si>
  <si>
    <t>210100101</t>
  </si>
  <si>
    <t>ukončení na svorkovnici vodič do 16mm2</t>
  </si>
  <si>
    <t>-591770162</t>
  </si>
  <si>
    <t>366424975</t>
  </si>
  <si>
    <t>210100102</t>
  </si>
  <si>
    <t>ukončení na svorkovnici vodič do 50mm2</t>
  </si>
  <si>
    <t>-1144808250</t>
  </si>
  <si>
    <t>210100251</t>
  </si>
  <si>
    <t>ukončení kabelu smršť.trubicí do 4x10- jen trubice</t>
  </si>
  <si>
    <t>1898605754</t>
  </si>
  <si>
    <t>210100252</t>
  </si>
  <si>
    <t>ukončení kabelu smršť.trubicí do 4x25-jen trubice</t>
  </si>
  <si>
    <t>-391680472</t>
  </si>
  <si>
    <t>210202103</t>
  </si>
  <si>
    <t>svítidlo výbojkové venkovní na výložník</t>
  </si>
  <si>
    <t>47624327</t>
  </si>
  <si>
    <t>210202103.1</t>
  </si>
  <si>
    <t>svítidlo výbojkové venkovní na výložník-zpět.mont</t>
  </si>
  <si>
    <t>-1042262646</t>
  </si>
  <si>
    <t>210202104</t>
  </si>
  <si>
    <t>svítidlo výbojkové venkovní na sadový stožár</t>
  </si>
  <si>
    <t>-956552157</t>
  </si>
  <si>
    <t>155553673</t>
  </si>
  <si>
    <t>385106234</t>
  </si>
  <si>
    <t>1880912898</t>
  </si>
  <si>
    <t>-1622450160</t>
  </si>
  <si>
    <t>210204002</t>
  </si>
  <si>
    <t>stožár osvětlovací sadový ocelový</t>
  </si>
  <si>
    <t>1211971345</t>
  </si>
  <si>
    <t>210204011</t>
  </si>
  <si>
    <t>stožár osvětlovací ocelový do 12m</t>
  </si>
  <si>
    <t>486867623</t>
  </si>
  <si>
    <t>210204103</t>
  </si>
  <si>
    <t>výložník na stožár 1-ramenný do 35kg</t>
  </si>
  <si>
    <t>-636665426</t>
  </si>
  <si>
    <t>-2115974090</t>
  </si>
  <si>
    <t>-826312025</t>
  </si>
  <si>
    <t>210204105</t>
  </si>
  <si>
    <t>(P)výložník na stožár 2-ramenný do 35kg</t>
  </si>
  <si>
    <t>518829329</t>
  </si>
  <si>
    <t>210204125</t>
  </si>
  <si>
    <t>(P)patice stožárová litinová P1/1200 zpětná mont.</t>
  </si>
  <si>
    <t>-604262525</t>
  </si>
  <si>
    <t>210204201</t>
  </si>
  <si>
    <t>elektrovýzbroj stožárů pro 1 okruh</t>
  </si>
  <si>
    <t>414871108</t>
  </si>
  <si>
    <t>210204202</t>
  </si>
  <si>
    <t>(p)elektrovýzbroj stožárů pro 3 okruhy</t>
  </si>
  <si>
    <t>157653544</t>
  </si>
  <si>
    <t>210204202.1</t>
  </si>
  <si>
    <t>elektrovýzbroj stožárů pro 2 okruhy</t>
  </si>
  <si>
    <t>-1315851089</t>
  </si>
  <si>
    <t>210220022</t>
  </si>
  <si>
    <t>uzemňov.vedení v zemi úplná mtž FeZn pr.8-10mm</t>
  </si>
  <si>
    <t>383909089</t>
  </si>
  <si>
    <t>210810013</t>
  </si>
  <si>
    <t>kabel(-CYKY) volně ulož.do 5x10/12x4/19x2,5/24x1,5</t>
  </si>
  <si>
    <t>466695402</t>
  </si>
  <si>
    <t>210810081</t>
  </si>
  <si>
    <t>kabel Cu(-1kV CYKY) volně uložený do 3x35/4x25</t>
  </si>
  <si>
    <t>431445699</t>
  </si>
  <si>
    <t>210950101</t>
  </si>
  <si>
    <t>označovací štítek na kabel</t>
  </si>
  <si>
    <t>2012774094</t>
  </si>
  <si>
    <t>210950201</t>
  </si>
  <si>
    <t>příplatek na zatažení do prostupu kabel do 0,75kg</t>
  </si>
  <si>
    <t>-19102843</t>
  </si>
  <si>
    <t>210950202</t>
  </si>
  <si>
    <t>příplatek na zatažení do prostupu kabel do 2kg</t>
  </si>
  <si>
    <t>494332627</t>
  </si>
  <si>
    <t>210999062</t>
  </si>
  <si>
    <t>(P)příplatek za práškový lak stož.do 6m(u výrobce)</t>
  </si>
  <si>
    <t>-1903718396</t>
  </si>
  <si>
    <t>210999062.1</t>
  </si>
  <si>
    <t>(P)příplatek za práškový lak výložník krátký do</t>
  </si>
  <si>
    <t>-1742223986</t>
  </si>
  <si>
    <t>Poznámka k položce:_x000D_
0,5m</t>
  </si>
  <si>
    <t>1006915342</t>
  </si>
  <si>
    <t>210999062.2</t>
  </si>
  <si>
    <t>(P)příplatek za práškový lak stož.do 8m(u výrobce)</t>
  </si>
  <si>
    <t>-1333211292</t>
  </si>
  <si>
    <t>210999064</t>
  </si>
  <si>
    <t>(p)svít.YOA-midi příplatek za RAL</t>
  </si>
  <si>
    <t>1784600216</t>
  </si>
  <si>
    <t>Poznámka k položce:_x000D_
(spec.bar.provedení)</t>
  </si>
  <si>
    <t>-728302900</t>
  </si>
  <si>
    <t>210999065</t>
  </si>
  <si>
    <t>Al označovací štítek nýtovaný na stožár</t>
  </si>
  <si>
    <t>-1064508027</t>
  </si>
  <si>
    <t>Demontáže</t>
  </si>
  <si>
    <t>210202103.2</t>
  </si>
  <si>
    <t>svítidlo výbojkové venkovní na výložník /dmtž</t>
  </si>
  <si>
    <t>-1933339980</t>
  </si>
  <si>
    <t>210202104.1</t>
  </si>
  <si>
    <t>svítidlo výbojkové venkovní na sadový stožár /dmtž</t>
  </si>
  <si>
    <t>-1432906499</t>
  </si>
  <si>
    <t>210204002.1</t>
  </si>
  <si>
    <t>stožár osvětlovací sadový ocelový /dmtž</t>
  </si>
  <si>
    <t>1891032201</t>
  </si>
  <si>
    <t>210204011.1</t>
  </si>
  <si>
    <t>stožár osvětlovací ocelový do 12m /dmtž</t>
  </si>
  <si>
    <t>389262515</t>
  </si>
  <si>
    <t>210204106</t>
  </si>
  <si>
    <t>výložník na stožár 2-ramenný nad 70kg /dmtž</t>
  </si>
  <si>
    <t>-36286125</t>
  </si>
  <si>
    <t>210204121</t>
  </si>
  <si>
    <t>patice stožárová litinová pro sadové stožáry /dmtž</t>
  </si>
  <si>
    <t>1873041273</t>
  </si>
  <si>
    <t>210204125.1</t>
  </si>
  <si>
    <t>patice stožárová litinová /dmtž</t>
  </si>
  <si>
    <t>-1038738108</t>
  </si>
  <si>
    <t>88</t>
  </si>
  <si>
    <t>210204201.1</t>
  </si>
  <si>
    <t>elektrovýzbroj stožárů pro 1 okruh /dmtž</t>
  </si>
  <si>
    <t>458911743</t>
  </si>
  <si>
    <t>89</t>
  </si>
  <si>
    <t>507315434</t>
  </si>
  <si>
    <t>90</t>
  </si>
  <si>
    <t>210204202.2</t>
  </si>
  <si>
    <t>elektrovýzbroj stožárů pro 2 okruhy /dmtž</t>
  </si>
  <si>
    <t>1546561034</t>
  </si>
  <si>
    <t>91</t>
  </si>
  <si>
    <t>210901062</t>
  </si>
  <si>
    <t>kabel Al(-1kV AYKY)volně uložený do 3x35/4x2 /dmtž</t>
  </si>
  <si>
    <t>-1641402084</t>
  </si>
  <si>
    <t>Montáže další obory</t>
  </si>
  <si>
    <t>92</t>
  </si>
  <si>
    <t>250060033</t>
  </si>
  <si>
    <t>stožárová patice 50%odrez+1xzákladní+2xkrycí nátěr</t>
  </si>
  <si>
    <t>-1449439607</t>
  </si>
  <si>
    <t>D8</t>
  </si>
  <si>
    <t>93</t>
  </si>
  <si>
    <t>460010024</t>
  </si>
  <si>
    <t>(p)vytyčení trasy kabelu v zastav.prostoru vč.mat</t>
  </si>
  <si>
    <t>km</t>
  </si>
  <si>
    <t>-124192593</t>
  </si>
  <si>
    <t>94</t>
  </si>
  <si>
    <t>460030071</t>
  </si>
  <si>
    <t>bourání živičných povrchů 3-5cm</t>
  </si>
  <si>
    <t>505746325</t>
  </si>
  <si>
    <t>95</t>
  </si>
  <si>
    <t>460030072</t>
  </si>
  <si>
    <t>bourání živičných povrchů 6-10cm</t>
  </si>
  <si>
    <t>-620073600</t>
  </si>
  <si>
    <t>96</t>
  </si>
  <si>
    <t>460030082</t>
  </si>
  <si>
    <t>řezání spáry v betonu do 10cm</t>
  </si>
  <si>
    <t>-1561496174</t>
  </si>
  <si>
    <t>97</t>
  </si>
  <si>
    <t>460050703</t>
  </si>
  <si>
    <t>výkop jámy do 2m3 pro stožár VO ruční tz.3/ko1.2</t>
  </si>
  <si>
    <t>-130129328</t>
  </si>
  <si>
    <t>98</t>
  </si>
  <si>
    <t>-1893052281</t>
  </si>
  <si>
    <t>99</t>
  </si>
  <si>
    <t>460080101</t>
  </si>
  <si>
    <t>rozbourání betonového základu stožáru</t>
  </si>
  <si>
    <t>845680443</t>
  </si>
  <si>
    <t>100</t>
  </si>
  <si>
    <t>460080103</t>
  </si>
  <si>
    <t>bourání betonu tl.10cm</t>
  </si>
  <si>
    <t>-1798949941</t>
  </si>
  <si>
    <t>101</t>
  </si>
  <si>
    <t>460100003</t>
  </si>
  <si>
    <t>pouzdrový základ VO mimo trasu kabelu pro stož.6m</t>
  </si>
  <si>
    <t>-169195798</t>
  </si>
  <si>
    <t>102</t>
  </si>
  <si>
    <t>460100003.1</t>
  </si>
  <si>
    <t>pouzdrový základ VO mimo trasu kabelu pro stož.8m</t>
  </si>
  <si>
    <t>-176224317</t>
  </si>
  <si>
    <t>103</t>
  </si>
  <si>
    <t>460200143</t>
  </si>
  <si>
    <t>výkop kabel.rýhy šířka 35/hloubka 60cm tz.3/ko1.2</t>
  </si>
  <si>
    <t>1038619014</t>
  </si>
  <si>
    <t>104</t>
  </si>
  <si>
    <t>460200163</t>
  </si>
  <si>
    <t>výkop kabel.rýhy šířka 35/hloubka 80cm tz.3/ko1.0</t>
  </si>
  <si>
    <t>40441275</t>
  </si>
  <si>
    <t>105</t>
  </si>
  <si>
    <t>1903187009</t>
  </si>
  <si>
    <t>106</t>
  </si>
  <si>
    <t>460420388</t>
  </si>
  <si>
    <t>kabel.lože písek 2x10-15cm betondesky50/25 na25cm</t>
  </si>
  <si>
    <t>1002808489</t>
  </si>
  <si>
    <t>107</t>
  </si>
  <si>
    <t>460420388.1</t>
  </si>
  <si>
    <t>(P)kabel.lože přesátá zemina 2x10-15cm</t>
  </si>
  <si>
    <t>-1748892451</t>
  </si>
  <si>
    <t>Poznámka k položce:_x000D_
betondesky 50/25 na25cm</t>
  </si>
  <si>
    <t>108</t>
  </si>
  <si>
    <t>503241052</t>
  </si>
  <si>
    <t>109</t>
  </si>
  <si>
    <t>460490011</t>
  </si>
  <si>
    <t>výstražná fólie šířka do 30cm</t>
  </si>
  <si>
    <t>639720999</t>
  </si>
  <si>
    <t>110</t>
  </si>
  <si>
    <t>1091533567</t>
  </si>
  <si>
    <t>111</t>
  </si>
  <si>
    <t>-734778198</t>
  </si>
  <si>
    <t>112</t>
  </si>
  <si>
    <t>460560143</t>
  </si>
  <si>
    <t>zához kabelové rýhy šířka 35/hloubka 60cm tz.3</t>
  </si>
  <si>
    <t>2042203523</t>
  </si>
  <si>
    <t>113</t>
  </si>
  <si>
    <t>460560163</t>
  </si>
  <si>
    <t>zához kabelové rýhy šířka 35/hloubka 80cm tz.3</t>
  </si>
  <si>
    <t>-556329747</t>
  </si>
  <si>
    <t>114</t>
  </si>
  <si>
    <t>304463895</t>
  </si>
  <si>
    <t>115</t>
  </si>
  <si>
    <t>460600001</t>
  </si>
  <si>
    <t>odvoz zeminy do 10km vč.poplatku za skládku</t>
  </si>
  <si>
    <t>-1237988790</t>
  </si>
  <si>
    <t>116</t>
  </si>
  <si>
    <t>-19851045</t>
  </si>
  <si>
    <t>117</t>
  </si>
  <si>
    <t>-1629685854</t>
  </si>
  <si>
    <t>118</t>
  </si>
  <si>
    <t>58374246</t>
  </si>
  <si>
    <t>119</t>
  </si>
  <si>
    <t>-224252980</t>
  </si>
  <si>
    <t>120</t>
  </si>
  <si>
    <t>-1904124085</t>
  </si>
  <si>
    <t>121</t>
  </si>
  <si>
    <t>460620013</t>
  </si>
  <si>
    <t>provizorní úprava terénu třída zeminy 3</t>
  </si>
  <si>
    <t>186862349</t>
  </si>
  <si>
    <t>122</t>
  </si>
  <si>
    <t>1027418446</t>
  </si>
  <si>
    <t>123</t>
  </si>
  <si>
    <t>460650013</t>
  </si>
  <si>
    <t>podklad štěrkový vrstva 10cm</t>
  </si>
  <si>
    <t>870369376</t>
  </si>
  <si>
    <t>124</t>
  </si>
  <si>
    <t>460650021</t>
  </si>
  <si>
    <t>betonová vozovka vrstva 5cm vč.materiálu</t>
  </si>
  <si>
    <t>1171077961</t>
  </si>
  <si>
    <t>125</t>
  </si>
  <si>
    <t>-1611937688</t>
  </si>
  <si>
    <t>126</t>
  </si>
  <si>
    <t>460650042</t>
  </si>
  <si>
    <t>obalovaná drť ABJII tl.10cm vč.materiálu</t>
  </si>
  <si>
    <t>689774808</t>
  </si>
  <si>
    <t>127</t>
  </si>
  <si>
    <t>460650046</t>
  </si>
  <si>
    <t>litý asfalt tl.4cm vč.materiálu (obnova chodniku)</t>
  </si>
  <si>
    <t>232644220</t>
  </si>
  <si>
    <t>128</t>
  </si>
  <si>
    <t>460710003</t>
  </si>
  <si>
    <t>geodetické zaměření skutečné polohy-členitá trasa</t>
  </si>
  <si>
    <t>-1642961220</t>
  </si>
  <si>
    <t>D9</t>
  </si>
  <si>
    <t>Ostatní náklady</t>
  </si>
  <si>
    <t>129</t>
  </si>
  <si>
    <t>218009001</t>
  </si>
  <si>
    <t>poplatek za recyklaci svítidla přes 50cm</t>
  </si>
  <si>
    <t>-142904194</t>
  </si>
  <si>
    <t>130</t>
  </si>
  <si>
    <t>-1105678055</t>
  </si>
  <si>
    <t>131</t>
  </si>
  <si>
    <t>1451604178</t>
  </si>
  <si>
    <t>132</t>
  </si>
  <si>
    <t>1643347863</t>
  </si>
  <si>
    <t>133</t>
  </si>
  <si>
    <t>1282728237</t>
  </si>
  <si>
    <t>134</t>
  </si>
  <si>
    <t>-728369922</t>
  </si>
  <si>
    <t>135</t>
  </si>
  <si>
    <t>218009011</t>
  </si>
  <si>
    <t>poplatek za recyklaci světelného zdroje</t>
  </si>
  <si>
    <t>-617115809</t>
  </si>
  <si>
    <t>136</t>
  </si>
  <si>
    <t>1382771267</t>
  </si>
  <si>
    <t>137</t>
  </si>
  <si>
    <t>2131938341</t>
  </si>
  <si>
    <t>138</t>
  </si>
  <si>
    <t>937555249</t>
  </si>
  <si>
    <t>139</t>
  </si>
  <si>
    <t>1934621158</t>
  </si>
  <si>
    <t>-944668183</t>
  </si>
  <si>
    <t>141</t>
  </si>
  <si>
    <t>219999001</t>
  </si>
  <si>
    <t>dozory správců inženýrských sítí</t>
  </si>
  <si>
    <t>hod</t>
  </si>
  <si>
    <t>753389204</t>
  </si>
  <si>
    <t>142</t>
  </si>
  <si>
    <t>219999011</t>
  </si>
  <si>
    <t>součinnost správce veřejného osvětlení</t>
  </si>
  <si>
    <t>841312282</t>
  </si>
  <si>
    <t>143</t>
  </si>
  <si>
    <t>219999019</t>
  </si>
  <si>
    <t>Dokumentace skutečného provedení stavby</t>
  </si>
  <si>
    <t>-1901788210</t>
  </si>
  <si>
    <t>IO 06 - Napojení na vodovod, pítko</t>
  </si>
  <si>
    <t xml:space="preserve">    722 - Zdravotechnika - vnitřní vodovod</t>
  </si>
  <si>
    <t xml:space="preserve">    725 - Zdravotechnika - zařizovací předměty</t>
  </si>
  <si>
    <t xml:space="preserve">    VRN1 - Průzkumné, geodetické a projektové práce</t>
  </si>
  <si>
    <t>132251101</t>
  </si>
  <si>
    <t>Hloubení nezapažených rýh šířky do 800 mm strojně s urovnáním dna do předepsaného profilu a spádu v hornině třídy těžitelnosti I skupiny 3 do 20 m3</t>
  </si>
  <si>
    <t>-1623189505</t>
  </si>
  <si>
    <t xml:space="preserve">Poznámka k souboru cen:_x000D_
1. V cenách jsou započteny i náklady na přehození výkopku na přilehlém terénu na vzdálenost do 3 m od podélné osy rýhy nebo naložení na dopravní prostředek._x000D_
</t>
  </si>
  <si>
    <t>5,5*1,6*0,8</t>
  </si>
  <si>
    <t>21*1,1*0,8</t>
  </si>
  <si>
    <t>3,6</t>
  </si>
  <si>
    <t>-817244059</t>
  </si>
  <si>
    <t>167151101</t>
  </si>
  <si>
    <t>Nakládání, skládání a překládání neulehlého výkopku nebo sypaniny strojně nakládání, množství do 100 m3, z horniny třídy těžitelnosti I, skupiny 1 až 3</t>
  </si>
  <si>
    <t>1507328967</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</si>
  <si>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</si>
  <si>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1838890723</t>
  </si>
  <si>
    <t>10,4*1,8 'Přepočtené koeficientem množství</t>
  </si>
  <si>
    <t>-771949566</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</si>
  <si>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</si>
  <si>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-1643774235</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</si>
  <si>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</si>
  <si>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</si>
  <si>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</si>
  <si>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-2050692610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</si>
  <si>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</si>
  <si>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58331200</t>
  </si>
  <si>
    <t>štěrkopísek netříděný zásypový</t>
  </si>
  <si>
    <t>-1908471593</t>
  </si>
  <si>
    <t>4,8*2 'Přepočtené koeficientem množství</t>
  </si>
  <si>
    <t>451573111</t>
  </si>
  <si>
    <t>Lože pod potrubí, stoky a drobné objekty v otevřeném výkopu z písku a štěrkopísku do 63 mm</t>
  </si>
  <si>
    <t>409143922</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</si>
  <si>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</si>
  <si>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452311141</t>
  </si>
  <si>
    <t>Podkladní a zajišťovací konstrukce z betonu prostého v otevřeném výkopu desky pod potrubí, stoky a drobné objekty z betonu tř. C 16/20</t>
  </si>
  <si>
    <t>-1969862443</t>
  </si>
  <si>
    <t xml:space="preserve">Poznámka k souboru cen:_x000D_
1. Ceny -1121 až -1191 a -1192 lze použít i pro ochrannou vrstvu pod železobetonové konstrukce._x000D_
2. Ceny -2121 až -2191 a -2192 jsou určeny pro jakékoliv úkosy sedel._x000D_
</t>
  </si>
  <si>
    <t>871161141</t>
  </si>
  <si>
    <t>Montáž vodovodního potrubí z plastů v otevřeném výkopu z polyetylenu PE 100 svařovaných na tupo SDR 11/PN16 D 32 x 3,0 mm</t>
  </si>
  <si>
    <t>1262383566</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</si>
  <si>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-1211 jsou určeny i pro plošné kolektory primárních okruhů tepelných čerpadel._x000D_
</t>
  </si>
  <si>
    <t>28613109</t>
  </si>
  <si>
    <t>potrubí vodovodní PE100 PN 16 SDR11 6m 100m 25x2,3mm</t>
  </si>
  <si>
    <t>-1290185375</t>
  </si>
  <si>
    <t>24*1,015 'Přepočtené koeficientem množství</t>
  </si>
  <si>
    <t>871181141</t>
  </si>
  <si>
    <t>Montáž vodovodního potrubí z plastů v otevřeném výkopu z polyetylenu PE 100 svařovaných na tupo SDR 11/PN16 D 50 x 4,6 mm</t>
  </si>
  <si>
    <t>378285808</t>
  </si>
  <si>
    <t>28613172</t>
  </si>
  <si>
    <t>potrubí vodovodní PE100 SDR11 se signalizační vrstvou 100m 50x4,6mm</t>
  </si>
  <si>
    <t>-631297277</t>
  </si>
  <si>
    <t>5*1,015 'Přepočtené koeficientem množství</t>
  </si>
  <si>
    <t>879211111</t>
  </si>
  <si>
    <t>Montáž napojení vodovodní přípojky v otevřeném výkopu ve sklonu přes 20 % DN 50</t>
  </si>
  <si>
    <t>588264799</t>
  </si>
  <si>
    <t xml:space="preserve">Poznámka k souboru cen:_x000D_
1. Ceny jsou určeny pro polyetylenové a PVC potrubí._x000D_
2. Ceny jsou určeny pro jedno napojení vnitřní instalace objektu na vodovodní přípojku._x000D_
</t>
  </si>
  <si>
    <t>891181112</t>
  </si>
  <si>
    <t>Montáž vodovodních armatur na potrubí šoupátek nebo klapek uzavíracích v otevřeném výkopu nebo v šachtách s osazením zemní soupravy (bez poklopů) DN 40</t>
  </si>
  <si>
    <t>2140324350</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</si>
  <si>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</si>
  <si>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42221423</t>
  </si>
  <si>
    <t>šoupátko přípojkové přímé DN 40 PN16 připojovací rozměr 50x2"</t>
  </si>
  <si>
    <t>1275257977</t>
  </si>
  <si>
    <t>42291072</t>
  </si>
  <si>
    <t>souprava zemní pro šoupátka DN 40-50mm Rd 1,5m</t>
  </si>
  <si>
    <t>-1873980838</t>
  </si>
  <si>
    <t>56230636</t>
  </si>
  <si>
    <t>deska podkladová uličního poklopu plastového ventilkového a šoupatového</t>
  </si>
  <si>
    <t>-1989769123</t>
  </si>
  <si>
    <t>56230633</t>
  </si>
  <si>
    <t>poklop uliční šoupátkový kulatý plastový PA s litinovým víkem</t>
  </si>
  <si>
    <t>347257217</t>
  </si>
  <si>
    <t>891359111</t>
  </si>
  <si>
    <t>Montáž vodovodních armatur na potrubí navrtávacích pasů s ventilem Jt 1 MPa, na potrubí z trub litinových, ocelových nebo plastických hmot DN 200</t>
  </si>
  <si>
    <t>1844545509</t>
  </si>
  <si>
    <t>42271416</t>
  </si>
  <si>
    <t>pás navrtávací z tvárné litiny DN 200mm, rozsah (219-223), odbočky 1",5/4",6/4",2"</t>
  </si>
  <si>
    <t>1105278812</t>
  </si>
  <si>
    <t>892233122</t>
  </si>
  <si>
    <t>Proplach a dezinfekce vodovodního potrubí DN od 40 do 70</t>
  </si>
  <si>
    <t>1800424403</t>
  </si>
  <si>
    <t xml:space="preserve">Poznámka k souboru cen:_x000D_
1. V cenách jsou započteny náklady na napuštění a vypuštění vody, dodání vody a dezinfekčního prostředku._x000D_
</t>
  </si>
  <si>
    <t>892241111</t>
  </si>
  <si>
    <t>Tlakové zkoušky vodou na potrubí DN do 80</t>
  </si>
  <si>
    <t>-1190733507</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</si>
  <si>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</si>
  <si>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892372111</t>
  </si>
  <si>
    <t>Tlakové zkoušky vodou zabezpečení konců potrubí při tlakových zkouškách DN do 300</t>
  </si>
  <si>
    <t>796768847</t>
  </si>
  <si>
    <t>893312111</t>
  </si>
  <si>
    <t>Šachty armaturní ze železového betonu se stropem z dílců, vnitřní půdorysné plochy do 1,50 m2</t>
  </si>
  <si>
    <t>1962247411</t>
  </si>
  <si>
    <t xml:space="preserve">Poznámka k souboru cen:_x000D_
1. V cenách jsou započteny i náklady na osazení stropních desek, žebříku, mřížky na odvodňovací jímce a odpadní trouby délky 1,00 m._x000D_
2. V cenách nejsou započteny náklady na dodání stropních desek, žebříku, mříže na odvodňovací jímce a odpadní trouby délky 1,00 m; dodávka těchto výrobků se oceňuje ve specifikaci. Ztratné lze dohodnout ve výši 1 %._x000D_
3. Pro výpočet přesunu hmot se celková hmotnost položky sníží o hmotnost betonu, pokud je beton dodáván přímo na místo zabudování nebo do prostoru technologické manipulace._x000D_
</t>
  </si>
  <si>
    <t>56230555R</t>
  </si>
  <si>
    <t>šachta vodoměrná betonová kruhová 1,5/1,8 m se vstupním komínkem</t>
  </si>
  <si>
    <t>1812284792</t>
  </si>
  <si>
    <t>899103112</t>
  </si>
  <si>
    <t>Osazení poklopů litinových a ocelových včetně rámů pro třídu zatížení B125, C250</t>
  </si>
  <si>
    <t>995521382</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</si>
  <si>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</si>
  <si>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63126037</t>
  </si>
  <si>
    <t>poklop šachtový s kompozitním rámem kruhový DN 600 B125</t>
  </si>
  <si>
    <t>-1718427618</t>
  </si>
  <si>
    <t>899721111</t>
  </si>
  <si>
    <t>Signalizační vodič na potrubí DN do 150 mm</t>
  </si>
  <si>
    <t>1610709745</t>
  </si>
  <si>
    <t>998276101</t>
  </si>
  <si>
    <t>Přesun hmot pro trubní vedení hloubené z trub z plastických hmot nebo sklolaminátových pro vodovody nebo kanalizace v otevřeném výkopu dopravní vzdálenost do 15 m</t>
  </si>
  <si>
    <t>1644321392</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</si>
  <si>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práce._x000D_
</t>
  </si>
  <si>
    <t>722</t>
  </si>
  <si>
    <t>Zdravotechnika - vnitřní vodovod</t>
  </si>
  <si>
    <t>722262303</t>
  </si>
  <si>
    <t>Vodoměry pro vodu do 40°C závitové vertikální vícevtokové mokroběžné G 2"x 200 mm Qn 10</t>
  </si>
  <si>
    <t>1897053466</t>
  </si>
  <si>
    <t xml:space="preserve">Poznámka k souboru cen:_x000D_
1. Cenami nelze oceňovat montáže vodoměrů při zřizování vodovodních přípojek; tyto práce se oceňují cenami souboru cen 722 26- . 9 Oprava vodoměrů, části C 02._x000D_
</t>
  </si>
  <si>
    <t>722270104</t>
  </si>
  <si>
    <t>Vodoměrové sestavy závitové G 6/4"</t>
  </si>
  <si>
    <t>soubor</t>
  </si>
  <si>
    <t>-805888314</t>
  </si>
  <si>
    <t>998722101</t>
  </si>
  <si>
    <t>Přesun hmot pro vnitřní vodovod stanovený z hmotnosti přesunovaného materiálu vodorovná dopravní vzdálenost do 50 m v objektech výšky do 6 m</t>
  </si>
  <si>
    <t>887430224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</si>
  <si>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</si>
  <si>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725</t>
  </si>
  <si>
    <t>Zdravotechnika - zařizovací předměty</t>
  </si>
  <si>
    <t>725931124</t>
  </si>
  <si>
    <t>-1278739297</t>
  </si>
  <si>
    <t>998725101</t>
  </si>
  <si>
    <t>Přesun hmot pro zařizovací předměty stanovený z hmotnosti přesunovaného materiálu vodorovná dopravní vzdálenost do 50 m v objektech výšky do 6 m</t>
  </si>
  <si>
    <t>-2090365425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</si>
  <si>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</si>
  <si>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VRN1</t>
  </si>
  <si>
    <t>Průzkumné, geodetické a projektové práce</t>
  </si>
  <si>
    <t>010001000</t>
  </si>
  <si>
    <t>936084330</t>
  </si>
  <si>
    <t>IO 07 - Závlahový systém</t>
  </si>
  <si>
    <t>1 - Zemní práce</t>
  </si>
  <si>
    <t>4 - Vodorovné konstrukce</t>
  </si>
  <si>
    <t>871 - Trubní vedení</t>
  </si>
  <si>
    <t>872 - Ostatní konstrukce na trubním vedení</t>
  </si>
  <si>
    <t>M21 - Elektromontáže</t>
  </si>
  <si>
    <t>132101111R00</t>
  </si>
  <si>
    <t>Hloubení rýh šířky do 60 cm v hor.2 do 100 m3</t>
  </si>
  <si>
    <t>1880248163</t>
  </si>
  <si>
    <t>133101101R00</t>
  </si>
  <si>
    <t>Hloubení šachet v hor.2 do 100 m3</t>
  </si>
  <si>
    <t>-899780748</t>
  </si>
  <si>
    <t>162201102R00</t>
  </si>
  <si>
    <t>Vodorovné přemístění výkopku z hor.1-4 do 50 m</t>
  </si>
  <si>
    <t>811578604</t>
  </si>
  <si>
    <t>171201201R00</t>
  </si>
  <si>
    <t>Uložení sypaniny na skl.-modelace na výšku přes 2m</t>
  </si>
  <si>
    <t>869963030</t>
  </si>
  <si>
    <t>175101101R00</t>
  </si>
  <si>
    <t>Obsyp potrubí bez prohození sypaniny</t>
  </si>
  <si>
    <t>-823694503</t>
  </si>
  <si>
    <t>451572111R00</t>
  </si>
  <si>
    <t>Lože pod potrubí z kameniva těženého 0 - 4 mm</t>
  </si>
  <si>
    <t>-381577017</t>
  </si>
  <si>
    <t>871</t>
  </si>
  <si>
    <t>230180010R00</t>
  </si>
  <si>
    <t>Montáž trub z plastických hmot PE, PP, 32 x 2,0</t>
  </si>
  <si>
    <t>1008122463</t>
  </si>
  <si>
    <t>230180010R00.1</t>
  </si>
  <si>
    <t>Montáž trub z plastických hmot PE, PP, 40 x 2,4</t>
  </si>
  <si>
    <t>579387242</t>
  </si>
  <si>
    <t>230180010R00.2</t>
  </si>
  <si>
    <t>Montáž trub z plastických hmot PE, PP, 50 x 3,0</t>
  </si>
  <si>
    <t>1139467101</t>
  </si>
  <si>
    <t>871PCD01</t>
  </si>
  <si>
    <t>Filtr DISKOVÝ 6/4" s vněj. závitem, 130 mikronů, PN8</t>
  </si>
  <si>
    <t>-41261076</t>
  </si>
  <si>
    <t>871PCD02</t>
  </si>
  <si>
    <t>Mosazná vsuvka 6/4" vnější závit, PN 16</t>
  </si>
  <si>
    <t>-1670151429</t>
  </si>
  <si>
    <t>871PCD03</t>
  </si>
  <si>
    <t>Mosazný T-kus 6/4" IG, PN 16</t>
  </si>
  <si>
    <t>2011057629</t>
  </si>
  <si>
    <t>871PCD04</t>
  </si>
  <si>
    <t>Kulový ventil 6/4" vnitřní závit, bez vypouštění/PN16</t>
  </si>
  <si>
    <t>-1629808119</t>
  </si>
  <si>
    <t>871PCD05</t>
  </si>
  <si>
    <t>Elmag. ventil 6/4", 9V solenoid, (přímé/úhlové napojení)</t>
  </si>
  <si>
    <t>-216078353</t>
  </si>
  <si>
    <t>871PCD06</t>
  </si>
  <si>
    <t>Mosazná zpětná klapka 6/4" (klapka mosaz)</t>
  </si>
  <si>
    <t>1423112382</t>
  </si>
  <si>
    <t>871PCD25</t>
  </si>
  <si>
    <t>Elmag. ventil 1", 9V solenoid (přímé/úhlové napojení)</t>
  </si>
  <si>
    <t>-505084071</t>
  </si>
  <si>
    <t>871PCD26</t>
  </si>
  <si>
    <t>Vodotěsné konektory, max. 3x4,0 mm2</t>
  </si>
  <si>
    <t>-2050589879</t>
  </si>
  <si>
    <t>871PCD27</t>
  </si>
  <si>
    <t>50x1" navrtávací pas/PN16</t>
  </si>
  <si>
    <t>382791722</t>
  </si>
  <si>
    <t>871PCD34</t>
  </si>
  <si>
    <t>Ventilová šachtice, (dxšxv) 668x503x307mm</t>
  </si>
  <si>
    <t>2016437424</t>
  </si>
  <si>
    <t>871PCD35</t>
  </si>
  <si>
    <t>Trubka tlaková PE HD (PE80) d 32 x 2,0 mm PN 8</t>
  </si>
  <si>
    <t>-1800785629</t>
  </si>
  <si>
    <t>871PCD36</t>
  </si>
  <si>
    <t>Svěrné šroubovací tvarovky pro PE32</t>
  </si>
  <si>
    <t>sada</t>
  </si>
  <si>
    <t>1649888351</t>
  </si>
  <si>
    <t>871PCD37</t>
  </si>
  <si>
    <t>Trubka tlaková PE HD (PE80) d 40 x 2,4 mm PN 8</t>
  </si>
  <si>
    <t>736010010</t>
  </si>
  <si>
    <t>871PCD38</t>
  </si>
  <si>
    <t>Svěrné šroubovací tvarovky pro PE40</t>
  </si>
  <si>
    <t>378680863</t>
  </si>
  <si>
    <t>871PCD39</t>
  </si>
  <si>
    <t>Trubka tlaková PE HD (PE80) d 50 x 3,0 mm PN 8</t>
  </si>
  <si>
    <t>857890803</t>
  </si>
  <si>
    <t>871PCD40</t>
  </si>
  <si>
    <t>Svěrné šroubovací tvarovky pro PE50</t>
  </si>
  <si>
    <t>-1620260364</t>
  </si>
  <si>
    <t>871PCD44</t>
  </si>
  <si>
    <t>Chránička kopoflex d90</t>
  </si>
  <si>
    <t>1624806712</t>
  </si>
  <si>
    <t>871PCD45</t>
  </si>
  <si>
    <t>Obnova zpevněných povrchů</t>
  </si>
  <si>
    <t>1602632311</t>
  </si>
  <si>
    <t>872</t>
  </si>
  <si>
    <t>Ostatní konstrukce na trubním vedení</t>
  </si>
  <si>
    <t>872PC01</t>
  </si>
  <si>
    <t>Montáž výsuvných postřikovačů:</t>
  </si>
  <si>
    <t>266519407</t>
  </si>
  <si>
    <t>872PC02</t>
  </si>
  <si>
    <t>Montáž trysek pro postřikovače včetně seřízení:</t>
  </si>
  <si>
    <t>-488133847</t>
  </si>
  <si>
    <t>872PC03</t>
  </si>
  <si>
    <t>Montáž hlavní/filtrační sestavy závlah:</t>
  </si>
  <si>
    <t>soub</t>
  </si>
  <si>
    <t>-2108706996</t>
  </si>
  <si>
    <t>872PC04</t>
  </si>
  <si>
    <t>Montáž elektromag.ventilu:</t>
  </si>
  <si>
    <t>1621575019</t>
  </si>
  <si>
    <t>872PCD01</t>
  </si>
  <si>
    <t>Výsuvný postřikovač 1/2" vč. regulace tlaku 3,1bary, zpětný ventil, výsuv 10cm</t>
  </si>
  <si>
    <t>-115283096</t>
  </si>
  <si>
    <t>872PCD09</t>
  </si>
  <si>
    <t>Rotační tryska 3,1 bar, dostřik 3,0m, 90°-210°</t>
  </si>
  <si>
    <t>293528599</t>
  </si>
  <si>
    <t>872PCD10</t>
  </si>
  <si>
    <t>Výsuvný rotační postřikovač 3/4" s dostřikem 7,6-15,2m, regulace tlaku 3,1 bar, zpětný ventil, uzavíratelný</t>
  </si>
  <si>
    <t>1698655054</t>
  </si>
  <si>
    <t>872PCD12</t>
  </si>
  <si>
    <t>Sada MPR trysek s dostřikem 9.14m</t>
  </si>
  <si>
    <t>536108468</t>
  </si>
  <si>
    <t>872PCD14</t>
  </si>
  <si>
    <t>Flexibilní potrubí 12,7mm pro napojení postřikovačů 30m role</t>
  </si>
  <si>
    <t>2136397292</t>
  </si>
  <si>
    <t>872PCD15</t>
  </si>
  <si>
    <t>Regulátor tlaku - 3,50 atm výstup (0,45-5m3/hod)</t>
  </si>
  <si>
    <t>731056257</t>
  </si>
  <si>
    <t>872PCD16</t>
  </si>
  <si>
    <t>Zajišť. bod. pro 16-17mm potrzbí, 15cm hnědý</t>
  </si>
  <si>
    <t>1215809888</t>
  </si>
  <si>
    <t>872PCD17</t>
  </si>
  <si>
    <t>Koncovka pro 16mm potrubí</t>
  </si>
  <si>
    <t>-1448487642</t>
  </si>
  <si>
    <t>872PCD18</t>
  </si>
  <si>
    <t>Zajišť. spona pro tvarovky na 16 mm potrubí</t>
  </si>
  <si>
    <t>-505208489</t>
  </si>
  <si>
    <t>872PCD19</t>
  </si>
  <si>
    <t>Nástrčná spojka (17mm) pro kapkovací potrubí</t>
  </si>
  <si>
    <t>-1603835206</t>
  </si>
  <si>
    <t>872PCD20</t>
  </si>
  <si>
    <t>Kolínko (17mm) pro kapkovací potrubí</t>
  </si>
  <si>
    <t>-869267463</t>
  </si>
  <si>
    <t>872PCD21</t>
  </si>
  <si>
    <t>T-kus (17mm) pro kapkovací potrubí</t>
  </si>
  <si>
    <t>-659062572</t>
  </si>
  <si>
    <t>872PCD22</t>
  </si>
  <si>
    <t>Tvarovka 17mm x 3/4"AG pro kapkovací potrubí</t>
  </si>
  <si>
    <t>678531220</t>
  </si>
  <si>
    <t>M21</t>
  </si>
  <si>
    <t>M21PC01</t>
  </si>
  <si>
    <t>První zazimování a jarní zprovoznění</t>
  </si>
  <si>
    <t>-834193737</t>
  </si>
  <si>
    <t>M21PC02</t>
  </si>
  <si>
    <t>Schema skutečného provedení, vypracování manuálu údržby</t>
  </si>
  <si>
    <t>140337730</t>
  </si>
  <si>
    <t>M21PC03</t>
  </si>
  <si>
    <t>Montáž ovládacího systému:</t>
  </si>
  <si>
    <t>1525219415</t>
  </si>
  <si>
    <t>M21PC04</t>
  </si>
  <si>
    <t>Programování a zprovoznení systému:</t>
  </si>
  <si>
    <t>-244591606</t>
  </si>
  <si>
    <t>M21PCD01</t>
  </si>
  <si>
    <t>Bateriová ovládací jednotka s komunikací bluetooth, ovládací modul 1 sekce</t>
  </si>
  <si>
    <t>2033359404</t>
  </si>
  <si>
    <t>M21PCD02</t>
  </si>
  <si>
    <t>Bateriová ovládací jednotka s komunikací bluetooth, ovládací modul 4 sekce</t>
  </si>
  <si>
    <t>-245179136</t>
  </si>
  <si>
    <t>M21PCD03</t>
  </si>
  <si>
    <t>9V alkalická baterie Varta Industrial</t>
  </si>
  <si>
    <t>1120867492</t>
  </si>
  <si>
    <t>M21PCD04</t>
  </si>
  <si>
    <t>Čidlo srážek</t>
  </si>
  <si>
    <t>-361196029</t>
  </si>
  <si>
    <t>M21PCD05</t>
  </si>
  <si>
    <t>Nástavec na čidlo srážek</t>
  </si>
  <si>
    <t>1311407151</t>
  </si>
  <si>
    <t>IO 08 - Mobiliář a herní prvky</t>
  </si>
  <si>
    <t>919791013</t>
  </si>
  <si>
    <t>Montáž ochrany stromů v komunikaci s vnitřní litinovou nebo ocelovou výplní (mříží) se zabetonováním ocelového rámu, plochy přes 1 m2</t>
  </si>
  <si>
    <t>768409980</t>
  </si>
  <si>
    <t xml:space="preserve">Poznámka k souboru cen:_x000D_
1. V cenách nejsou započteny náklady na:_x000D_
a) dodávku hlavních materiálů, tyto se oceňují ve specifikaci,_x000D_
b) provedení podkladu, který se oceňuje cenami souboru cen 451 51..Podklad nebo lože pod dlažbu v části A01 tohoto katalogu,_x000D_
c) doplnění zeminy, která se oceňuje cenami souboru cen 1823031.. Doplnění zeminy nebo substrátu katalogem 823-1 Plochy a úprava území._x000D_
d) vybourání původní komunikace, která se oceňuje částí B01 tohoto katalogu._x000D_
</t>
  </si>
  <si>
    <t>74910195R</t>
  </si>
  <si>
    <t>Prvek "M" - Typová čtvercová stromová mříž, nosnost 3,5t, provedena v atypickém rozměru</t>
  </si>
  <si>
    <t>-931488855</t>
  </si>
  <si>
    <t>936104211</t>
  </si>
  <si>
    <t>Montáž odpadkového koše do betonové patky</t>
  </si>
  <si>
    <t>-1936714849</t>
  </si>
  <si>
    <t xml:space="preserve">Poznámka k souboru cen:_x000D_
1. V ceně-4211 jsou započteny i náklady na zemní práce._x000D_
2. V cenách -4212 a -4213 jsou započteny i náklady na upevňovací materiál._x000D_
3. V cenách nejsou započteny náklady na dodání odpadkového koše, tyto se oceňují ve specifikaci._x000D_
</t>
  </si>
  <si>
    <t>74910133R</t>
  </si>
  <si>
    <t>Prvek "K" - Typový odpadkový koš</t>
  </si>
  <si>
    <t>-253597769</t>
  </si>
  <si>
    <t>936124112</t>
  </si>
  <si>
    <t>Montáž lavičky parkové stabilní se zabetonováním noh</t>
  </si>
  <si>
    <t>328794772</t>
  </si>
  <si>
    <t xml:space="preserve">Poznámka k souboru cen:_x000D_
1. V cenách -4111 a -4112 jsou započteny i náklady na zemní práce s odhozem výkopku na vzdálenost do 3 m._x000D_
2. V cenách nejsou započteny náklady na:_x000D_
a) vysekání otvorů pro osazení noh do stávajících konstrukcí; tyto práce se oceňují cenami souboru cen 974 04-25 Vysekání rýh částí B01 katalogu 801-3 Budovy a haly – bourání konstrukcí,_x000D_
b) dodání lavičky, tyto se oceňují ve specifikaci,_x000D_
c) odklizení výkopku, tyto se oceňují cenami katalogu 800-1 Zemní práce._x000D_
</t>
  </si>
  <si>
    <t>74910103R1</t>
  </si>
  <si>
    <t>Prvek "L" - Typová parková lavice bez opěráku, sestavená z jednotlivých modulů do řad</t>
  </si>
  <si>
    <t>-1947848171</t>
  </si>
  <si>
    <t>74910103R1.1</t>
  </si>
  <si>
    <t>Prvek "OP" - Typový opěrák, systémový doplněk k parkové lavici "L"</t>
  </si>
  <si>
    <t>-1654143251</t>
  </si>
  <si>
    <t>-1019582993</t>
  </si>
  <si>
    <t>4*8</t>
  </si>
  <si>
    <t>74910114R</t>
  </si>
  <si>
    <t>Prvek "LK" - Typová kruhová lavice bez opěráku</t>
  </si>
  <si>
    <t>-1538587300</t>
  </si>
  <si>
    <t>1843732875</t>
  </si>
  <si>
    <t>74910103R</t>
  </si>
  <si>
    <t>Prvek "LA" – Atypická parková lavice bez opěráku, sestavená z betonového prefabrikátu a dřevěného sedáku</t>
  </si>
  <si>
    <t>-161309429</t>
  </si>
  <si>
    <t>936174312</t>
  </si>
  <si>
    <t>Montáž stojanu na kola přichyceného kotevními šrouby 10 kol</t>
  </si>
  <si>
    <t>-1278194849</t>
  </si>
  <si>
    <t xml:space="preserve">Poznámka k souboru cen:_x000D_
1. V cenách jsou započteny i náklady na upevňovací materiál._x000D_
2. V cenách nejsou započteny náklady na dodání stojanu, tyto se oceňují ve specifikaci._x000D_
</t>
  </si>
  <si>
    <t>74910152R</t>
  </si>
  <si>
    <t>Prvek "S" - Typový stojan na kola</t>
  </si>
  <si>
    <t>-1461429700</t>
  </si>
  <si>
    <t>9Ha1</t>
  </si>
  <si>
    <t>Prvek "HA1" - Typový podzemní telefon včetně podzemního propojení plastovým potrubím</t>
  </si>
  <si>
    <t>pár</t>
  </si>
  <si>
    <t>892508912</t>
  </si>
  <si>
    <t>9Ha2</t>
  </si>
  <si>
    <t>Prvek "HA2" - Typový mluvící a poslouchací trychtýř</t>
  </si>
  <si>
    <t>1309175971</t>
  </si>
  <si>
    <t>9Hb1</t>
  </si>
  <si>
    <t>2109737771</t>
  </si>
  <si>
    <t>9Hb2</t>
  </si>
  <si>
    <t>1584132080</t>
  </si>
  <si>
    <t>9Ht1</t>
  </si>
  <si>
    <t>-1659336419</t>
  </si>
  <si>
    <t>9Ht2</t>
  </si>
  <si>
    <t>880199528</t>
  </si>
  <si>
    <t>IO 09 - Drobné stavební obejkty (oplocení, zábradlí, madla)</t>
  </si>
  <si>
    <t xml:space="preserve">    783 - Dokončovací práce - nátěry</t>
  </si>
  <si>
    <t>911111111</t>
  </si>
  <si>
    <t>Montáž zábradlí ocelového zabetonovaného</t>
  </si>
  <si>
    <t>1539707453</t>
  </si>
  <si>
    <t xml:space="preserve">Poznámka k souboru cen:_x000D_
1. Zábradlí je kotveno po 2 m._x000D_
2. V ceně jsou započteny i náklady na:_x000D_
a) vykopání jamek pro sloupky s odhozením výkopku na hromadu nebo naložením na dopravní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</si>
  <si>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2,085+2,31</t>
  </si>
  <si>
    <t>5,10</t>
  </si>
  <si>
    <t>3,075+3,63</t>
  </si>
  <si>
    <t>14,40</t>
  </si>
  <si>
    <t>12,80</t>
  </si>
  <si>
    <t>13,0</t>
  </si>
  <si>
    <t>24,0</t>
  </si>
  <si>
    <t>27,0</t>
  </si>
  <si>
    <t>63126080R</t>
  </si>
  <si>
    <t>Ocelová madla (M)</t>
  </si>
  <si>
    <t>-31000187</t>
  </si>
  <si>
    <t>55342281R</t>
  </si>
  <si>
    <t>Ocelová zábradlí (Z)</t>
  </si>
  <si>
    <t>2028725223</t>
  </si>
  <si>
    <t>9R001</t>
  </si>
  <si>
    <t>Ocelová lávka (L)</t>
  </si>
  <si>
    <t>1407480435</t>
  </si>
  <si>
    <t>Poznámka k položce:_x000D_
U vstupu do domu č.p. 652 bude provedena krátká ocelová lávka mezi stávajícím vstupním schodištěm a_x000D_
nově provedeným chodníkem. Smyslem je, aby přístupový chodník před schodištěm zbytečně neklesal a vedl v_x000D_
podélném profilu prakticky vodorovně. Takto vzniklý výškový rozdíl mezi původním chodníkem a nově provedeným_x000D_
chodníkem bude v délce 2m překlenut novou ocelovou lávkou navazující na třetí stupeň schodiště. Prostor pod_x000D_
lávkou bude zachován v původním asfaltovém povrchu (eventuálně bude vyplněn štěrkovou plochou tak, aby mohla_x000D_
povrchová voda přirozeně odtékat do nižších partií pozemku. Pochozí plocha lávky bude vodorovná a bude_x000D_
provedena z nerezového lisovaného roštu s oky 11/44 s protiskluznou úpravou. Rošt bude uložen na nosné ocelové_x000D_
profily průřezu L a U. Z obou stran bude lávka opatřena ocelovými madly profilu cca 20/45 na sloupcích (stejně jako_x000D_
ostatní nová madla v řešeném území). Přesná šířka madla bude přizpůsobena stávajícímu zábradlí tak, aby na něj_x000D_
přesně navazovalo. Ocelová konstrukce lávky bude žárově pozinkovaná a opatřena systémem nátěrů pro exteriér_x000D_
(min. 1x základ a 2x finál). Nátěr bude v odstínu RAL 7021 polomat. Ocelová kce. lávky bude u domu kotvena na_x000D_
chemické kotvy přes patní plechy sloupků do betonových patek (beton C20/25), na straně chodníku bude lávka_x000D_
uložena na ocelový L profil kotvený na nízkou žlb. opěrku ukončující chodník. Ukončení chodníku bude provedeno_x000D_
ocelovým L 150/15/8. Lávka a kotvení k základu budou provedeny tak, aby byla celá konstrukce demontovatelná pro_x000D_
budoucí eventuální úpravy stávajícího schodiště do domu. Lávka a kotvení k základu budou provedeny tak, aby se_x000D_
nová konstrukce fyzicky nedotýkala stávající konstrukce schodiště do domu a nemohla ho nijak staticky ovlivnit._x000D_
Realizace chodníku musí být vzájemně zkoordinována s výrobou lávky tak, aby lávka byla vodorovná a_x000D_
přesně navazovala na zvolený stupeň schodiště (výškové a polohové vytyčení). Po provedení chodníku budou_x000D_
zaměřeny skutečné rozměry pro lávku._x000D_
Toto řešení vychází z výslovného přání příslušného SVJ v rámci ankety ke studii „vyřešit výškový rozdíl a zbytečné_x000D_
klesání na chodníku“.</t>
  </si>
  <si>
    <t>998229112</t>
  </si>
  <si>
    <t>Přesun hmot ruční pro pozemní komunikace s naložením a složením na vzdálenost do 50 m, s krytem dlážděným</t>
  </si>
  <si>
    <t>67988801</t>
  </si>
  <si>
    <t xml:space="preserve">Poznámka k souboru cen:_x000D_
1. Ceny jsou určeny pro přesun hmot pro nepřístupné plochy, kam není možný příjezd dopravních prostředků – především pro vnitřní plochy objektů např. atria, terasy._x000D_
</t>
  </si>
  <si>
    <t>783</t>
  </si>
  <si>
    <t>Dokončovací práce - nátěry</t>
  </si>
  <si>
    <t>783R00</t>
  </si>
  <si>
    <t>Kompletní nátěr stávajícího přístřešku kontejnerů</t>
  </si>
  <si>
    <t>-1478882395</t>
  </si>
  <si>
    <t>VON - Vedlejší a ostatní náklady</t>
  </si>
  <si>
    <t>0001</t>
  </si>
  <si>
    <t>zpracování DIO a zajištění dopravně inženýrských rozhodnutí</t>
  </si>
  <si>
    <t>693030054</t>
  </si>
  <si>
    <t>0002</t>
  </si>
  <si>
    <t>vytýčení sítí</t>
  </si>
  <si>
    <t>-1444944597</t>
  </si>
  <si>
    <t>0005</t>
  </si>
  <si>
    <t>náklady na dopravní značení dle DIO</t>
  </si>
  <si>
    <t>245567627</t>
  </si>
  <si>
    <t>10001</t>
  </si>
  <si>
    <t>zařízení staveniště</t>
  </si>
  <si>
    <t>2012383579</t>
  </si>
  <si>
    <t>10002</t>
  </si>
  <si>
    <t>územní vlivy</t>
  </si>
  <si>
    <t>-1610547753</t>
  </si>
  <si>
    <t>10004</t>
  </si>
  <si>
    <t>geodetické práce + vytýčení stavby</t>
  </si>
  <si>
    <t>-49109998</t>
  </si>
  <si>
    <t>10005</t>
  </si>
  <si>
    <t>IČ během výstavby</t>
  </si>
  <si>
    <t>-1392206619</t>
  </si>
  <si>
    <t>10006</t>
  </si>
  <si>
    <t>dokumentace skutečného provedení</t>
  </si>
  <si>
    <t>576542276</t>
  </si>
  <si>
    <t>10007</t>
  </si>
  <si>
    <t>dílenská dokumentace+statik</t>
  </si>
  <si>
    <t>1688454629</t>
  </si>
  <si>
    <t>10103</t>
  </si>
  <si>
    <t>odstranění případných škod na přilehých komunikacích a objektech</t>
  </si>
  <si>
    <t>126973259</t>
  </si>
  <si>
    <t>10202</t>
  </si>
  <si>
    <t>zajištění vnitrostaveništních tras s ohledem na stávající sítě - např. panely</t>
  </si>
  <si>
    <t>-456860645</t>
  </si>
  <si>
    <t>10203</t>
  </si>
  <si>
    <t>265119929</t>
  </si>
  <si>
    <t>10303</t>
  </si>
  <si>
    <t>spolupráce při kolaudaci stavby</t>
  </si>
  <si>
    <t>1819014708</t>
  </si>
  <si>
    <t>20303</t>
  </si>
  <si>
    <t>IČ a koordinace při realizaci a předání přeložky plynovodu PPD</t>
  </si>
  <si>
    <t>-1602191610</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</si>
  <si>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</si>
  <si>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</si>
  <si>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</si>
  <si>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</si>
  <si>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i/>
        <sz val="8"/>
        <rFont val="Arial CE"/>
        <charset val="238"/>
      </rPr>
      <t xml:space="preserve">Rekapitulace rekonstrukce </t>
    </r>
    <r>
      <rPr>
        <sz val="8"/>
        <rFont val="Arial CE"/>
        <charset val="238"/>
      </rPr>
      <t>obsahuje sestavu Rekapitulace rekonstrukce a Rekapitulace objektů rekonstrukce a soupisů prací.</t>
    </r>
  </si>
  <si>
    <r>
      <t xml:space="preserve">V sestavě </t>
    </r>
    <r>
      <rPr>
        <b/>
        <sz val="8"/>
        <rFont val="Arial CE"/>
        <charset val="238"/>
      </rPr>
      <t>Rekapitulace rekonstrukce</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</si>
  <si>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</si>
  <si>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</si>
  <si>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rekonstrukce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</si>
  <si>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</si>
  <si>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</si>
  <si>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t>
  </si>
  <si>
    <t>Stavební objekt pozemní</t>
  </si>
  <si>
    <t>Stavební objekt inženýrský</t>
  </si>
  <si>
    <t>PRO</t>
  </si>
  <si>
    <t>Provozní soubor</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</si>
  <si>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</si>
  <si>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</si>
  <si>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</si>
  <si>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</si>
  <si>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</si>
  <si>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rekonstrukce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</si>
  <si>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</si>
  <si>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</si>
  <si>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</si>
  <si>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</si>
  <si>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</si>
  <si>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</si>
  <si>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</si>
  <si>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</si>
  <si>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</si>
  <si>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</si>
  <si>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</si>
  <si>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</si>
  <si>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</si>
  <si>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</si>
  <si>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</si>
  <si>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</si>
  <si>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</si>
  <si>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</si>
  <si>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</si>
  <si>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</si>
  <si>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</si>
  <si>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</si>
  <si>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</si>
  <si>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</si>
  <si>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</si>
  <si>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</si>
  <si>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</si>
  <si>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</si>
  <si>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</si>
  <si>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</si>
  <si>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</si>
  <si>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</si>
  <si>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</si>
  <si>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</si>
  <si>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</si>
  <si>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</si>
  <si>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</si>
  <si>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</si>
  <si>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</si>
  <si>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</si>
  <si>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</si>
  <si>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</si>
  <si>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</si>
  <si>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</si>
  <si>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</si>
  <si>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</si>
  <si>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</si>
  <si>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</si>
  <si>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</si>
  <si>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</si>
  <si>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</si>
  <si>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</si>
  <si>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</si>
  <si>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</si>
  <si>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</si>
  <si>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</si>
  <si>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</si>
  <si>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</si>
  <si>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</si>
  <si>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</si>
  <si>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</si>
  <si>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</si>
  <si>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</si>
  <si>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</si>
  <si>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</si>
  <si>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</si>
  <si>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</si>
  <si>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</si>
  <si>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</si>
  <si>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</si>
  <si>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</si>
  <si>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</si>
  <si>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</si>
  <si>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</si>
  <si>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</si>
  <si>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</si>
  <si>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</si>
  <si>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</si>
  <si>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</si>
  <si>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</si>
  <si>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</si>
  <si>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</si>
  <si>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</si>
  <si>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</si>
  <si>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</si>
  <si>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</si>
  <si>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</si>
  <si>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</si>
  <si>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</si>
  <si>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</si>
  <si>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</si>
  <si>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</si>
  <si>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</si>
  <si>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</si>
  <si>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</si>
  <si>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</si>
  <si>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</si>
  <si>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</si>
  <si>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</si>
  <si>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</si>
  <si>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</si>
  <si>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</si>
  <si>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</si>
  <si>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</si>
  <si>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</si>
  <si>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</si>
  <si>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</si>
  <si>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</si>
  <si>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</si>
  <si>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</si>
  <si>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</si>
  <si>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</si>
  <si>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</si>
  <si>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</si>
  <si>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</si>
  <si>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</si>
  <si>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</si>
  <si>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</si>
  <si>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</si>
  <si>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</si>
  <si>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</si>
  <si>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</si>
  <si>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</si>
  <si>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</si>
  <si>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</si>
  <si>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</si>
  <si>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</si>
  <si>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</si>
  <si>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</si>
  <si>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</si>
  <si>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</si>
  <si>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</si>
  <si>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</si>
  <si>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</si>
  <si>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</si>
  <si>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</si>
  <si>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</si>
  <si>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</si>
  <si>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</si>
  <si>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</si>
  <si>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</si>
  <si>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</si>
  <si>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</si>
  <si>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</si>
  <si>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</si>
  <si>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</si>
  <si>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</si>
  <si>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</si>
  <si>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</si>
  <si>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</si>
  <si>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</si>
  <si>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</si>
  <si>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</si>
  <si>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</si>
  <si>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</si>
  <si>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</si>
  <si>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</si>
  <si>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</si>
  <si>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</si>
  <si>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</si>
  <si>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</si>
  <si>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zajištění průjezdů z ulic mimo hranice řešeného území, překrytí ocel. deskami pro pojezd - výkopy přípojek</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</si>
  <si>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 Jsou-li v dokumentaci uvedeny konkrétní názvy výrobců, nebo se dokumentace odkazuje na konkrétní katalogová a objednací čísla, jedná se o příklad reprezentující minimální požadovaný estetický, kvalitativní a technický standard.</t>
  </si>
  <si>
    <t>Pitné fontánky nerezové G 1/2" dodávka a montáž pítka včetně odtokové vaničky, výkopů,  betonového základu a napojení na sítě</t>
  </si>
  <si>
    <t>Prvek "HB1" - Typová nerezová polokoule „boule“ integrovaná do zpevněné / travnaté plochy</t>
  </si>
  <si>
    <t>Prvek "HB2" - Typová nerezová polokoule „boule“ integrovaná do zpevněné / travnaté plochy</t>
  </si>
  <si>
    <t>Prvek "HT1" - Typová venkovní trampolína integrovaná do dopadové plochy</t>
  </si>
  <si>
    <t>Prvek "HT2" - Typová venkovní trampolína integrovaná do dopadové plochy</t>
  </si>
  <si>
    <t>stupeň schodišťový nosný ŽB 250x33x15cm včetně nájezdu kočárků</t>
  </si>
  <si>
    <t>Kladení dlažby z betonových zámkových dlaždic pozemních komunikací s ložem z vápencové drti 2-5mm tl. do 50 mm, s vyplněním spár čedičovou drtí 1-3mm, dle technologického předpisu výrobce dlažby, s dvojitým hutněním vibrováním a se smetením přebytečného materiálu na krajnici tl. 100 mm skupiny A, pro plochy přes 300 m2</t>
  </si>
  <si>
    <t>dlažba vsakovací 240/160/100 přírodní</t>
  </si>
  <si>
    <t>dlažba vsakovací 240x160x100 barevná</t>
  </si>
  <si>
    <t>Kladení dlažby z betonových zámkových dlaždic pozemních komunikací s ložem z vápencové drti 2-5mm tl. do 50 mm, s vyplněním spár čedičovou drtí 1-3mm, dle technologického předpisu výrobce dlažby, s dvojitým hutněním vibrováním a se smetením přebytečného materiálu na krajnici tl. 80 mm skupiny A, pro plochy Příplatek k cenám za dlažbu z prvků dvou barev</t>
  </si>
  <si>
    <t>Kladení dlažby z betonových zámkových dlaždic pozemních komunikací s ložem z vápencové drti 2-5mm tl. do 50 mm, s vyplněním spár čedičovou drtí 1-3mm, dle technologického předpisu výrobce dlažby, s dvojitým hutněním vibrováním a se smetením přebytečného materiálu na krajnici tl. 80 mm skupiny A, pro plochy přes 300 m2</t>
  </si>
  <si>
    <t>Kladení dlažby z betonových zámkových dlaždic pozemních komunikací s ložem z vápencové drti 2-5mm tl. do 50 mm, s vyplněním spár čedičovou drtí 1-3mm, dle technologického předpisu výrobce dlažby, s dvojitým hutněním vibrováním a se smetením přebytečného materiálu na krajnici tl. 80 mm skupiny A, pro plochy přes 100 do 300 m2</t>
  </si>
  <si>
    <t>Osazení ocelového obrubníku</t>
  </si>
  <si>
    <t>Venkovní lité pryžové povrchy na betonový podklad dvouvrstvé tloušťky 17 mm s impregnací podkladu, prováděné ručně plochy do 300 m2 jedna barva červená</t>
  </si>
  <si>
    <t>Kryt z prostého betonu CB komunikací pro pěší tl. 150 mm, C25/30 XF3 S3, striáž, včetně pomalování herními motivy</t>
  </si>
  <si>
    <t>Poznámka k položce:_x000D_
charakteristika produktu:_x000D_
se zkosenou hranou (1+2) x 1,5 mm_x000D_
s pevně zabudovanými distančníky_x000D_
průsakuschopný dlažební systém z mezerovitého porobetonu za použití speciálních receptu_x000D_
jedná se o povrch s abZ (DIBt schválení) k ošetření a prosakování na vozovkách dešťovou kanalizací, použitelné až do Bk 1,8_x000D_
bezpečná a protiskluzná, průsakový povrch s koeficientem odtoku ψm=0,00, koeficient vsaku Kv = 1,5*10-5 m/s - 10*10-5 m/s</t>
  </si>
  <si>
    <t>Poznámka k položce:_x000D_
charakteristika produktu:_x000D_
se zkosenou hranou (1+2) x 1,5 mm_x000D_
s pevně zabudovanými distančníky_x000D_
průsakuschopný dlažební systém z mezerovitého porobetonu za použití speciálních receptu_x000D_
jedná se o povrch s abZ (DIBt schválení) k ošetření a prosakování na vozovkách dešťovou kanalizací, použitelné až do Bk 1,8_x000D_
bezpečná a protiskluzná, průsakový povrch s koeficientem odtoku ψm=0,00; koeficient vsaku Kv = 1,5*10-5 m/s - 10*10-5 m/s</t>
  </si>
  <si>
    <t xml:space="preserve">Poznámka k položce:_x000D_
charakteristika produktu:_x000D_
se zkosenou hranou (1+2) x 1,5 mm_x000D_
s pevně zabudovanými distančníky_x000D_
průsakuschopný dlažební systém z mezerovitého porobetonu za použití speciálních receptu_x000D_
jedná se o povrch s abZ (DIBt schválení) k ošetření a prosakování na vozovkách dešťovou kanalizací, použitelné až do Bk 1,8_x000D_
bezpečná a protiskluzná, průsakový povrch s koeficientem odtoku ψm=0,00, koeficient vsaku Kv = 1,5*10-5 m/s - 10*10-5 m/s </t>
  </si>
  <si>
    <t>Poznámka k položce:_x000D_
charakteristika produktu:
se zkosenou hranou (1+2) x 1,5 mm_x000D_
s pevně zabudovanými distančníky_x000D_
průsakuschopný dlažební systém z mezerovitého porobetonu za použití speciálních receptu_x000D_
jedná se o povrch s abZ (DIBt schválení) k ošetření a prosakování na vozovkách dešťovou kanalizací, použitelné až do Bk 1,8_x000D_
bezpečná a protiskluzná, průsakový povrch s koeficientem odtoku ψm=0,00, koeficient vsaku Kv = 1,5*10-5 m/s - 10*10-5 m/s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</si>
</sst>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CC"/>
        <bgColor indexed="64"/>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415">
    <xf numFmtId="0" fontId="0" fillId="0" borderId="0" xfId="0"/>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6" fillId="0" borderId="6" xfId="0" applyFont="1" applyBorder="1" applyAlignment="1">
      <alignment horizontal="left" vertical="center"/>
    </xf>
    <xf numFmtId="0" fontId="1" fillId="0" borderId="4" xfId="0" applyFont="1" applyBorder="1" applyAlignment="1">
      <alignment vertical="center"/>
    </xf>
    <xf numFmtId="0" fontId="0" fillId="3" borderId="0" xfId="0" applyFont="1" applyFill="1" applyAlignment="1">
      <alignment vertical="center"/>
    </xf>
    <xf numFmtId="0" fontId="4" fillId="3" borderId="7" xfId="0" applyFont="1" applyFill="1" applyBorder="1" applyAlignment="1">
      <alignment horizontal="left" vertical="center"/>
    </xf>
    <xf numFmtId="0" fontId="4" fillId="3"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4" borderId="8" xfId="0" applyFont="1" applyFill="1" applyBorder="1" applyAlignment="1">
      <alignment vertical="center"/>
    </xf>
    <xf numFmtId="0" fontId="20" fillId="4" borderId="9" xfId="0" applyFont="1" applyFill="1" applyBorder="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4" fillId="0" borderId="0" xfId="0" applyFont="1" applyAlignment="1">
      <alignment horizontal="center" vertical="center"/>
    </xf>
    <xf numFmtId="4" fontId="18" fillId="0" borderId="15"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6"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0" fillId="0" borderId="0" xfId="0" applyProtection="1"/>
    <xf numFmtId="0" fontId="28"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Border="1" applyAlignment="1">
      <alignment vertical="center" wrapText="1"/>
    </xf>
    <xf numFmtId="0" fontId="6" fillId="0" borderId="4" xfId="0" applyFont="1" applyBorder="1" applyAlignment="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Border="1" applyAlignment="1">
      <alignment horizontal="center" vertical="center" wrapText="1"/>
    </xf>
    <xf numFmtId="166" fontId="30" fillId="0" borderId="13" xfId="0" applyNumberFormat="1" applyFont="1" applyBorder="1" applyAlignment="1"/>
    <xf numFmtId="166" fontId="30" fillId="0" borderId="14" xfId="0" applyNumberFormat="1" applyFont="1" applyBorder="1" applyAlignment="1"/>
    <xf numFmtId="4" fontId="31"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center" vertical="center"/>
    </xf>
    <xf numFmtId="166" fontId="21" fillId="0" borderId="0" xfId="0" applyNumberFormat="1" applyFont="1" applyBorder="1" applyAlignment="1">
      <alignment vertical="center"/>
    </xf>
    <xf numFmtId="166" fontId="21" fillId="0" borderId="16" xfId="0" applyNumberFormat="1" applyFont="1" applyBorder="1" applyAlignment="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40"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1"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2"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4" fillId="0" borderId="1" xfId="0" applyFont="1" applyBorder="1" applyAlignment="1">
      <alignment horizontal="left" vertical="center"/>
    </xf>
    <xf numFmtId="0" fontId="39" fillId="0" borderId="1" xfId="0" applyFont="1" applyBorder="1" applyAlignment="1">
      <alignment horizontal="center" vertical="center"/>
    </xf>
    <xf numFmtId="0" fontId="39" fillId="0" borderId="0" xfId="0" applyFont="1" applyAlignment="1">
      <alignment horizontal="left" vertical="center"/>
    </xf>
    <xf numFmtId="0" fontId="40"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1"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1" xfId="0" applyFont="1" applyBorder="1" applyAlignment="1">
      <alignment horizontal="left" vertical="center"/>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40" fillId="0" borderId="30" xfId="0" applyFont="1" applyBorder="1" applyAlignment="1">
      <alignment horizontal="left" vertical="center"/>
    </xf>
    <xf numFmtId="0" fontId="40"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center" vertical="center"/>
    </xf>
    <xf numFmtId="0" fontId="42" fillId="0" borderId="0" xfId="0" applyFont="1" applyAlignment="1">
      <alignment vertical="center"/>
    </xf>
    <xf numFmtId="0" fontId="38" fillId="0" borderId="1" xfId="0" applyFont="1" applyBorder="1" applyAlignment="1">
      <alignment vertical="center"/>
    </xf>
    <xf numFmtId="0" fontId="42" fillId="0" borderId="29" xfId="0" applyFont="1" applyBorder="1" applyAlignment="1">
      <alignment vertical="center"/>
    </xf>
    <xf numFmtId="0" fontId="38" fillId="0" borderId="29" xfId="0" applyFont="1" applyBorder="1" applyAlignment="1">
      <alignment vertical="center"/>
    </xf>
    <xf numFmtId="0" fontId="39" fillId="0" borderId="1" xfId="0" applyFont="1"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2"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xf numFmtId="0" fontId="26" fillId="0" borderId="0" xfId="0" applyFont="1" applyAlignment="1">
      <alignment vertical="center"/>
    </xf>
    <xf numFmtId="0" fontId="2" fillId="0" borderId="0" xfId="0" applyFont="1" applyAlignment="1">
      <alignment vertical="center"/>
    </xf>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0" fillId="3" borderId="8" xfId="0" applyFont="1" applyFill="1" applyBorder="1" applyAlignment="1">
      <alignment vertical="center"/>
    </xf>
    <xf numFmtId="0" fontId="0" fillId="0" borderId="6" xfId="0" applyFont="1" applyBorder="1" applyAlignment="1">
      <alignment vertical="center"/>
    </xf>
    <xf numFmtId="0" fontId="0" fillId="0" borderId="0" xfId="0" applyFont="1" applyAlignment="1">
      <alignment vertical="center"/>
    </xf>
    <xf numFmtId="0" fontId="1" fillId="0" borderId="0" xfId="0" applyFont="1" applyAlignment="1">
      <alignment horizontal="left" vertical="center"/>
    </xf>
    <xf numFmtId="4" fontId="20" fillId="5" borderId="23" xfId="0" applyNumberFormat="1" applyFont="1" applyFill="1" applyBorder="1" applyAlignment="1" applyProtection="1">
      <alignment vertical="center"/>
      <protection locked="0"/>
    </xf>
    <xf numFmtId="4" fontId="34" fillId="5" borderId="23" xfId="0" applyNumberFormat="1" applyFont="1" applyFill="1" applyBorder="1" applyAlignment="1" applyProtection="1">
      <alignment vertical="center"/>
      <protection locked="0"/>
    </xf>
    <xf numFmtId="0" fontId="0" fillId="0" borderId="2" xfId="0" applyBorder="1" applyProtection="1"/>
    <xf numFmtId="0" fontId="0" fillId="0" borderId="3" xfId="0" applyBorder="1" applyProtection="1"/>
    <xf numFmtId="0" fontId="0" fillId="0" borderId="4" xfId="0" applyBorder="1" applyProtection="1"/>
    <xf numFmtId="0" fontId="15"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0" xfId="0" applyFont="1" applyAlignment="1" applyProtection="1">
      <alignment vertical="center"/>
    </xf>
    <xf numFmtId="0" fontId="0" fillId="0" borderId="4" xfId="0" applyFont="1" applyBorder="1"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wrapText="1"/>
    </xf>
    <xf numFmtId="0" fontId="0" fillId="0" borderId="4" xfId="0" applyFont="1" applyBorder="1" applyAlignment="1" applyProtection="1">
      <alignment vertical="center" wrapText="1"/>
    </xf>
    <xf numFmtId="0" fontId="0" fillId="0" borderId="13" xfId="0" applyFont="1" applyBorder="1" applyAlignment="1" applyProtection="1">
      <alignment vertical="center"/>
    </xf>
    <xf numFmtId="0" fontId="16" fillId="0" borderId="0" xfId="0" applyFont="1" applyAlignment="1" applyProtection="1">
      <alignment horizontal="left" vertical="center"/>
    </xf>
    <xf numFmtId="4" fontId="22" fillId="0" borderId="0" xfId="0" applyNumberFormat="1" applyFont="1" applyAlignment="1" applyProtection="1">
      <alignment vertical="center"/>
    </xf>
    <xf numFmtId="0" fontId="1" fillId="0" borderId="0" xfId="0" applyFont="1" applyAlignment="1" applyProtection="1">
      <alignment horizontal="right" vertical="center"/>
    </xf>
    <xf numFmtId="0" fontId="19"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4" borderId="0" xfId="0" applyFont="1" applyFill="1" applyAlignment="1" applyProtection="1">
      <alignment vertical="center"/>
    </xf>
    <xf numFmtId="0" fontId="4" fillId="4" borderId="7" xfId="0" applyFont="1" applyFill="1" applyBorder="1" applyAlignment="1" applyProtection="1">
      <alignment horizontal="left" vertical="center"/>
    </xf>
    <xf numFmtId="0" fontId="0" fillId="4" borderId="8" xfId="0" applyFont="1" applyFill="1" applyBorder="1" applyAlignment="1" applyProtection="1">
      <alignment vertical="center"/>
    </xf>
    <xf numFmtId="0" fontId="4" fillId="4" borderId="8" xfId="0" applyFont="1" applyFill="1" applyBorder="1" applyAlignment="1" applyProtection="1">
      <alignment horizontal="right" vertical="center"/>
    </xf>
    <xf numFmtId="0" fontId="4" fillId="4" borderId="8" xfId="0" applyFont="1" applyFill="1" applyBorder="1" applyAlignment="1" applyProtection="1">
      <alignment horizontal="center" vertical="center"/>
    </xf>
    <xf numFmtId="4" fontId="4" fillId="4" borderId="8" xfId="0" applyNumberFormat="1" applyFont="1" applyFill="1" applyBorder="1" applyAlignment="1" applyProtection="1">
      <alignment vertical="center"/>
    </xf>
    <xf numFmtId="0" fontId="0" fillId="4"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0" xfId="0" applyFont="1" applyAlignment="1" applyProtection="1">
      <alignment vertical="center"/>
    </xf>
    <xf numFmtId="0" fontId="6" fillId="0" borderId="4" xfId="0" applyFont="1" applyBorder="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7" fillId="0" borderId="0" xfId="0" applyFont="1" applyAlignment="1" applyProtection="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0" fillId="0" borderId="0" xfId="0" applyFont="1" applyAlignment="1" applyProtection="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9" xfId="0" applyFont="1" applyFill="1" applyBorder="1" applyAlignment="1" applyProtection="1">
      <alignment horizontal="center" vertical="center" wrapText="1"/>
    </xf>
    <xf numFmtId="0" fontId="22" fillId="0" borderId="0" xfId="0" applyFont="1" applyAlignment="1" applyProtection="1">
      <alignment horizontal="left" vertical="center"/>
    </xf>
    <xf numFmtId="4" fontId="22" fillId="0" borderId="0" xfId="0" applyNumberFormat="1" applyFont="1" applyAlignment="1" applyProtection="1"/>
    <xf numFmtId="0" fontId="8" fillId="0" borderId="0" xfId="0" applyFont="1" applyAlignment="1" applyProtection="1"/>
    <xf numFmtId="0" fontId="8" fillId="0" borderId="4" xfId="0" applyFont="1" applyBorder="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0" borderId="23" xfId="0" applyNumberFormat="1" applyFont="1" applyBorder="1" applyAlignment="1" applyProtection="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9" fillId="0" borderId="0" xfId="0" applyFont="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10" fillId="0" borderId="0" xfId="0" applyFont="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1" fillId="0" borderId="0" xfId="0" applyFont="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0" fillId="0" borderId="0" xfId="0" applyFont="1" applyAlignment="1" applyProtection="1">
      <alignment horizontal="left" vertical="center"/>
    </xf>
    <xf numFmtId="0" fontId="28" fillId="0" borderId="0" xfId="0" applyFont="1" applyAlignment="1" applyProtection="1">
      <alignment horizontal="left" vertical="center"/>
    </xf>
    <xf numFmtId="0" fontId="0" fillId="0" borderId="4" xfId="0" applyBorder="1" applyAlignment="1" applyProtection="1">
      <alignment vertical="center"/>
    </xf>
    <xf numFmtId="0" fontId="0" fillId="0" borderId="0" xfId="0" applyAlignment="1" applyProtection="1">
      <alignment vertical="center"/>
    </xf>
    <xf numFmtId="0" fontId="0" fillId="0" borderId="4" xfId="0" applyBorder="1" applyAlignment="1" applyProtection="1">
      <alignment vertical="center" wrapText="1"/>
    </xf>
    <xf numFmtId="0" fontId="0" fillId="0" borderId="0" xfId="0" applyAlignment="1" applyProtection="1">
      <alignment vertical="center" wrapText="1"/>
    </xf>
    <xf numFmtId="0" fontId="0" fillId="0" borderId="4" xfId="0"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0" xfId="0" applyAlignment="1" applyProtection="1">
      <alignment horizontal="center" vertical="center" wrapText="1"/>
    </xf>
    <xf numFmtId="0" fontId="0" fillId="0" borderId="12" xfId="0" applyFont="1" applyBorder="1" applyAlignment="1" applyProtection="1">
      <alignment vertical="center"/>
    </xf>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pplyProtection="1">
      <alignment vertical="center"/>
    </xf>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pplyProtection="1">
      <alignment horizontal="left" vertical="center"/>
    </xf>
    <xf numFmtId="4" fontId="0" fillId="0" borderId="0" xfId="0" applyNumberFormat="1" applyFont="1" applyAlignment="1" applyProtection="1">
      <alignmen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0" borderId="23" xfId="0" applyNumberFormat="1" applyFont="1" applyBorder="1" applyAlignment="1" applyProtection="1">
      <alignment vertical="center"/>
    </xf>
    <xf numFmtId="0" fontId="35" fillId="0" borderId="4" xfId="0" applyFont="1" applyBorder="1" applyAlignment="1" applyProtection="1">
      <alignment vertical="center"/>
    </xf>
    <xf numFmtId="0" fontId="34" fillId="0" borderId="15" xfId="0" applyFont="1" applyBorder="1" applyAlignment="1" applyProtection="1">
      <alignment horizontal="left" vertical="center"/>
    </xf>
    <xf numFmtId="0" fontId="34" fillId="0" borderId="0" xfId="0" applyFont="1" applyBorder="1" applyAlignment="1" applyProtection="1">
      <alignment horizontal="center" vertical="center"/>
    </xf>
    <xf numFmtId="0" fontId="21" fillId="0" borderId="20" xfId="0" applyFont="1" applyBorder="1" applyAlignment="1" applyProtection="1">
      <alignment horizontal="left" vertical="center"/>
    </xf>
    <xf numFmtId="0" fontId="21" fillId="0" borderId="21" xfId="0" applyFont="1" applyBorder="1" applyAlignment="1" applyProtection="1">
      <alignment horizontal="center"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0" fontId="0" fillId="0" borderId="15" xfId="0" applyFont="1" applyBorder="1" applyAlignment="1" applyProtection="1">
      <alignment vertical="center"/>
    </xf>
    <xf numFmtId="0" fontId="0" fillId="0" borderId="0" xfId="0" applyBorder="1" applyAlignment="1" applyProtection="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2" fillId="0" borderId="0" xfId="0" applyFont="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0" fillId="0" borderId="0" xfId="0" applyFont="1" applyFill="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4" fontId="2" fillId="0" borderId="0" xfId="0" applyNumberFormat="1" applyFont="1" applyAlignment="1">
      <alignment horizontal="left" vertical="center"/>
    </xf>
    <xf numFmtId="0" fontId="0" fillId="0" borderId="0" xfId="0" applyProtection="1">
      <protection locked="0"/>
    </xf>
    <xf numFmtId="0" fontId="0" fillId="0" borderId="4" xfId="0" applyBorder="1" applyProtection="1">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0" fillId="0" borderId="0" xfId="0" applyFont="1" applyAlignment="1" applyProtection="1">
      <alignment horizontal="left" vertical="center"/>
      <protection locked="0"/>
    </xf>
    <xf numFmtId="4" fontId="26" fillId="0" borderId="0" xfId="0" applyNumberFormat="1" applyFont="1" applyAlignment="1">
      <alignment vertical="center"/>
    </xf>
    <xf numFmtId="0" fontId="26"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4" borderId="8" xfId="0" applyFont="1" applyFill="1" applyBorder="1" applyAlignment="1">
      <alignment horizontal="center" vertical="center"/>
    </xf>
    <xf numFmtId="0" fontId="20" fillId="4" borderId="8"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0" fontId="20" fillId="4" borderId="8" xfId="0" applyFont="1" applyFill="1" applyBorder="1" applyAlignment="1">
      <alignment horizontal="righ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4" fontId="22" fillId="0" borderId="0" xfId="0" applyNumberFormat="1" applyFont="1" applyAlignment="1">
      <alignment vertical="center"/>
    </xf>
    <xf numFmtId="4" fontId="17" fillId="0" borderId="0" xfId="0" applyNumberFormat="1" applyFont="1" applyAlignment="1">
      <alignment vertical="center"/>
    </xf>
    <xf numFmtId="0" fontId="1" fillId="0" borderId="0" xfId="0" applyFont="1" applyAlignment="1">
      <alignment vertical="center"/>
    </xf>
    <xf numFmtId="4" fontId="22" fillId="0" borderId="0" xfId="0" applyNumberFormat="1" applyFont="1" applyAlignment="1">
      <alignment horizontal="right" vertical="center"/>
    </xf>
    <xf numFmtId="0" fontId="2" fillId="0" borderId="0" xfId="0" applyFont="1" applyAlignment="1">
      <alignment horizontal="left" vertical="center"/>
    </xf>
    <xf numFmtId="0" fontId="3" fillId="0" borderId="0" xfId="0" applyFont="1" applyAlignment="1">
      <alignment horizontal="left" vertical="top" wrapText="1"/>
    </xf>
    <xf numFmtId="164" fontId="1"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4" fontId="4" fillId="3" borderId="8" xfId="0" applyNumberFormat="1" applyFont="1" applyFill="1" applyBorder="1" applyAlignment="1">
      <alignment vertical="center"/>
    </xf>
    <xf numFmtId="0" fontId="0" fillId="3" borderId="8" xfId="0" applyFont="1" applyFill="1" applyBorder="1" applyAlignment="1">
      <alignment vertical="center"/>
    </xf>
    <xf numFmtId="0" fontId="0" fillId="3" borderId="9" xfId="0" applyFont="1" applyFill="1" applyBorder="1" applyAlignment="1">
      <alignment vertical="center"/>
    </xf>
    <xf numFmtId="0" fontId="4" fillId="3" borderId="8" xfId="0" applyFont="1" applyFill="1" applyBorder="1" applyAlignment="1">
      <alignment horizontal="left" vertical="center"/>
    </xf>
    <xf numFmtId="0" fontId="2" fillId="0" borderId="0" xfId="0" applyFont="1" applyAlignment="1">
      <alignment horizontal="left" vertical="center" wrapText="1"/>
    </xf>
    <xf numFmtId="4" fontId="16"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25" fillId="0" borderId="0" xfId="0" applyFont="1" applyAlignment="1">
      <alignment horizontal="left" vertical="center" wrapText="1"/>
    </xf>
    <xf numFmtId="0" fontId="20" fillId="4" borderId="7" xfId="0" applyFont="1" applyFill="1" applyBorder="1" applyAlignment="1">
      <alignment horizontal="center" vertical="center"/>
    </xf>
    <xf numFmtId="0" fontId="3" fillId="0" borderId="0" xfId="0" applyFont="1" applyAlignment="1" applyProtection="1">
      <alignment horizontal="left" vertical="center" wrapText="1"/>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14" fillId="2" borderId="0" xfId="0" applyFont="1" applyFill="1" applyAlignment="1" applyProtection="1">
      <alignment horizontal="center" vertical="center"/>
    </xf>
    <xf numFmtId="0" fontId="0" fillId="0" borderId="0" xfId="0" applyProtection="1"/>
    <xf numFmtId="0" fontId="39" fillId="0" borderId="1" xfId="0" applyFont="1" applyBorder="1" applyAlignment="1">
      <alignment horizontal="left" vertical="center" wrapText="1"/>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8" fillId="0" borderId="29" xfId="0" applyFont="1" applyBorder="1" applyAlignment="1">
      <alignment horizontal="left" wrapText="1"/>
    </xf>
    <xf numFmtId="49" fontId="39" fillId="0" borderId="1" xfId="0" applyNumberFormat="1"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left" vertical="center"/>
    </xf>
    <xf numFmtId="0" fontId="38" fillId="0" borderId="29" xfId="0" applyFont="1" applyBorder="1" applyAlignment="1">
      <alignment horizontal="left"/>
    </xf>
  </cellXfs>
  <cellStyles count="2">
    <cellStyle name="Hypertextový odkaz" xfId="1" builtinId="8"/>
    <cellStyle name="Normální" xfId="0" builtinId="0" customBuiltin="1"/>
  </cellStyles>
  <dxfs count="0"/>
  <tableStyles count="0"/>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6"/>
  <sheetViews>
    <sheetView windowProtection="1" showGridLines="0" tabSelected="1" workbookViewId="0">
      <selection activeCell="A2" sqref="A2"/>
    </sheetView>
  </sheetViews>
  <sheetFormatPr defaultRowHeight="11.25"/>
  <cols>
    <col min="1" max="1" width="8.33203125" style="204" customWidth="1"/>
    <col min="2" max="2" width="1.6640625" style="204" customWidth="1"/>
    <col min="3" max="3" width="4.1640625" style="204" customWidth="1"/>
    <col min="4" max="33" width="2.6640625" style="204" customWidth="1"/>
    <col min="34" max="34" width="3.33203125" style="204" customWidth="1"/>
    <col min="35" max="35" width="31.6640625" style="204" customWidth="1"/>
    <col min="36" max="37" width="2.5" style="204" customWidth="1"/>
    <col min="38" max="38" width="8.33203125" style="204" customWidth="1"/>
    <col min="39" max="39" width="3.33203125" style="204" customWidth="1"/>
    <col min="40" max="40" width="13.33203125" style="204" customWidth="1"/>
    <col min="41" max="41" width="7.5" style="204" customWidth="1"/>
    <col min="42" max="42" width="4.1640625" style="204" customWidth="1"/>
    <col min="43" max="43" width="15.6640625" style="204" customWidth="1"/>
    <col min="44" max="44" width="13.6640625" style="204" customWidth="1"/>
    <col min="45" max="47" width="25.83203125" style="204" hidden="1" customWidth="1"/>
    <col min="48" max="49" width="21.6640625" style="204" hidden="1" customWidth="1"/>
    <col min="50" max="51" width="25" style="204" hidden="1" customWidth="1"/>
    <col min="52" max="52" width="21.6640625" style="204" hidden="1" customWidth="1"/>
    <col min="53" max="53" width="19.1640625" style="204" hidden="1" customWidth="1"/>
    <col min="54" max="54" width="25" style="204" hidden="1" customWidth="1"/>
    <col min="55" max="55" width="21.6640625" style="204" hidden="1" customWidth="1"/>
    <col min="56" max="56" width="19.1640625" style="204" hidden="1" customWidth="1"/>
    <col min="57" max="57" width="66.5" style="204" customWidth="1"/>
    <col min="58" max="70" width="9.33203125" style="204"/>
    <col min="71" max="91" width="9.33203125" style="204" hidden="1"/>
    <col min="92" max="16384" width="9.33203125" style="204"/>
  </cols>
  <sheetData>
    <row r="1" spans="1:74">
      <c r="A1" s="14" t="s">
        <v>0</v>
      </c>
      <c r="AZ1" s="14" t="s">
        <v>1</v>
      </c>
      <c r="BA1" s="14" t="s">
        <v>2</v>
      </c>
      <c r="BB1" s="14" t="s">
        <v>3</v>
      </c>
      <c r="BT1" s="14" t="s">
        <v>4</v>
      </c>
      <c r="BU1" s="14" t="s">
        <v>4</v>
      </c>
      <c r="BV1" s="14" t="s">
        <v>5</v>
      </c>
    </row>
    <row r="2" spans="1:74" ht="36.950000000000003" customHeight="1">
      <c r="AR2" s="373" t="s">
        <v>6</v>
      </c>
      <c r="AS2" s="374"/>
      <c r="AT2" s="374"/>
      <c r="AU2" s="374"/>
      <c r="AV2" s="374"/>
      <c r="AW2" s="374"/>
      <c r="AX2" s="374"/>
      <c r="AY2" s="374"/>
      <c r="AZ2" s="374"/>
      <c r="BA2" s="374"/>
      <c r="BB2" s="374"/>
      <c r="BC2" s="374"/>
      <c r="BD2" s="374"/>
      <c r="BE2" s="374"/>
      <c r="BS2" s="15" t="s">
        <v>7</v>
      </c>
      <c r="BT2" s="15" t="s">
        <v>8</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7</v>
      </c>
      <c r="BT3" s="15" t="s">
        <v>9</v>
      </c>
    </row>
    <row r="4" spans="1:74" ht="24.95" customHeight="1">
      <c r="B4" s="18"/>
      <c r="D4" s="19" t="s">
        <v>10</v>
      </c>
      <c r="AR4" s="18"/>
      <c r="AS4" s="20" t="s">
        <v>11</v>
      </c>
      <c r="BS4" s="15" t="s">
        <v>12</v>
      </c>
    </row>
    <row r="5" spans="1:74" ht="12" customHeight="1">
      <c r="B5" s="18"/>
      <c r="D5" s="21" t="s">
        <v>13</v>
      </c>
      <c r="K5" s="384" t="s">
        <v>14</v>
      </c>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R5" s="18"/>
      <c r="BS5" s="15" t="s">
        <v>7</v>
      </c>
    </row>
    <row r="6" spans="1:74" ht="36.950000000000003" customHeight="1">
      <c r="B6" s="18"/>
      <c r="D6" s="22" t="s">
        <v>15</v>
      </c>
      <c r="K6" s="385" t="s">
        <v>16</v>
      </c>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R6" s="18"/>
      <c r="BS6" s="15" t="s">
        <v>7</v>
      </c>
    </row>
    <row r="7" spans="1:74" ht="12" customHeight="1">
      <c r="B7" s="18"/>
      <c r="D7" s="211" t="s">
        <v>17</v>
      </c>
      <c r="K7" s="206" t="s">
        <v>3</v>
      </c>
      <c r="AK7" s="211" t="s">
        <v>18</v>
      </c>
      <c r="AN7" s="206" t="s">
        <v>3</v>
      </c>
      <c r="AR7" s="18"/>
      <c r="BS7" s="15" t="s">
        <v>7</v>
      </c>
    </row>
    <row r="8" spans="1:74" ht="12" customHeight="1">
      <c r="B8" s="18"/>
      <c r="D8" s="211" t="s">
        <v>19</v>
      </c>
      <c r="K8" s="206" t="s">
        <v>20</v>
      </c>
      <c r="AK8" s="211" t="s">
        <v>21</v>
      </c>
      <c r="AN8" s="360">
        <v>44391</v>
      </c>
      <c r="AR8" s="18"/>
      <c r="BS8" s="15" t="s">
        <v>7</v>
      </c>
    </row>
    <row r="9" spans="1:74" ht="14.45" customHeight="1">
      <c r="B9" s="18"/>
      <c r="AR9" s="18"/>
      <c r="BS9" s="15" t="s">
        <v>7</v>
      </c>
    </row>
    <row r="10" spans="1:74" ht="12" customHeight="1">
      <c r="B10" s="18"/>
      <c r="D10" s="211" t="s">
        <v>22</v>
      </c>
      <c r="AK10" s="211" t="s">
        <v>23</v>
      </c>
      <c r="AN10" s="206" t="s">
        <v>3</v>
      </c>
      <c r="AR10" s="18"/>
      <c r="BS10" s="15" t="s">
        <v>7</v>
      </c>
    </row>
    <row r="11" spans="1:74" ht="18.399999999999999" customHeight="1">
      <c r="B11" s="18"/>
      <c r="E11" s="206" t="s">
        <v>24</v>
      </c>
      <c r="AK11" s="211" t="s">
        <v>25</v>
      </c>
      <c r="AN11" s="206" t="s">
        <v>3</v>
      </c>
      <c r="AR11" s="18"/>
      <c r="BS11" s="15" t="s">
        <v>7</v>
      </c>
    </row>
    <row r="12" spans="1:74" ht="6.95" customHeight="1">
      <c r="B12" s="18"/>
      <c r="AR12" s="18"/>
      <c r="BS12" s="15" t="s">
        <v>7</v>
      </c>
    </row>
    <row r="13" spans="1:74" s="361" customFormat="1" ht="12" customHeight="1">
      <c r="B13" s="362"/>
      <c r="D13" s="363" t="s">
        <v>26</v>
      </c>
      <c r="AK13" s="363" t="s">
        <v>23</v>
      </c>
      <c r="AN13" s="364" t="s">
        <v>3</v>
      </c>
      <c r="AR13" s="362"/>
      <c r="BS13" s="365" t="s">
        <v>7</v>
      </c>
    </row>
    <row r="14" spans="1:74" s="361" customFormat="1" ht="12.75">
      <c r="B14" s="362"/>
      <c r="E14" s="364" t="s">
        <v>27</v>
      </c>
      <c r="AK14" s="363" t="s">
        <v>25</v>
      </c>
      <c r="AN14" s="364" t="s">
        <v>3</v>
      </c>
      <c r="AR14" s="362"/>
      <c r="BS14" s="365" t="s">
        <v>7</v>
      </c>
    </row>
    <row r="15" spans="1:74" ht="6.95" customHeight="1">
      <c r="B15" s="18"/>
      <c r="AR15" s="18"/>
      <c r="BS15" s="15" t="s">
        <v>4</v>
      </c>
    </row>
    <row r="16" spans="1:74" ht="12" customHeight="1">
      <c r="B16" s="18"/>
      <c r="D16" s="211" t="s">
        <v>28</v>
      </c>
      <c r="AK16" s="211" t="s">
        <v>23</v>
      </c>
      <c r="AN16" s="206" t="s">
        <v>3</v>
      </c>
      <c r="AR16" s="18"/>
      <c r="BS16" s="15" t="s">
        <v>4</v>
      </c>
    </row>
    <row r="17" spans="1:71" ht="18.399999999999999" customHeight="1">
      <c r="B17" s="18"/>
      <c r="E17" s="206" t="s">
        <v>29</v>
      </c>
      <c r="AK17" s="211" t="s">
        <v>25</v>
      </c>
      <c r="AN17" s="206" t="s">
        <v>3</v>
      </c>
      <c r="AR17" s="18"/>
      <c r="BS17" s="15" t="s">
        <v>30</v>
      </c>
    </row>
    <row r="18" spans="1:71" ht="6.95" customHeight="1">
      <c r="B18" s="18"/>
      <c r="AR18" s="18"/>
      <c r="BS18" s="15" t="s">
        <v>7</v>
      </c>
    </row>
    <row r="19" spans="1:71" ht="12" customHeight="1">
      <c r="B19" s="18"/>
      <c r="D19" s="211" t="s">
        <v>31</v>
      </c>
      <c r="AK19" s="211" t="s">
        <v>23</v>
      </c>
      <c r="AN19" s="206" t="s">
        <v>32</v>
      </c>
      <c r="AR19" s="18"/>
      <c r="BS19" s="15" t="s">
        <v>7</v>
      </c>
    </row>
    <row r="20" spans="1:71" ht="18.399999999999999" customHeight="1">
      <c r="B20" s="18"/>
      <c r="E20" s="206" t="s">
        <v>33</v>
      </c>
      <c r="AK20" s="211" t="s">
        <v>25</v>
      </c>
      <c r="AN20" s="206" t="s">
        <v>34</v>
      </c>
      <c r="AR20" s="18"/>
      <c r="BS20" s="15" t="s">
        <v>4</v>
      </c>
    </row>
    <row r="21" spans="1:71" ht="6.95" customHeight="1">
      <c r="B21" s="18"/>
      <c r="AR21" s="18"/>
    </row>
    <row r="22" spans="1:71" ht="12" customHeight="1">
      <c r="B22" s="18"/>
      <c r="D22" s="211" t="s">
        <v>35</v>
      </c>
      <c r="AR22" s="18"/>
    </row>
    <row r="23" spans="1:71" ht="67.5" customHeight="1">
      <c r="B23" s="18"/>
      <c r="E23" s="393" t="s">
        <v>2347</v>
      </c>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R23" s="18"/>
    </row>
    <row r="24" spans="1:71" ht="6.95" customHeight="1">
      <c r="B24" s="18"/>
      <c r="AR24" s="18"/>
    </row>
    <row r="25" spans="1:71" ht="6.95" customHeight="1">
      <c r="B25" s="18"/>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R25" s="18"/>
    </row>
    <row r="26" spans="1:71" s="2" customFormat="1" ht="25.9" customHeight="1">
      <c r="A26" s="210"/>
      <c r="B26" s="25"/>
      <c r="C26" s="210"/>
      <c r="D26" s="26" t="s">
        <v>36</v>
      </c>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394">
        <f>ROUND(AG54,2)</f>
        <v>0</v>
      </c>
      <c r="AL26" s="395"/>
      <c r="AM26" s="395"/>
      <c r="AN26" s="395"/>
      <c r="AO26" s="395"/>
      <c r="AP26" s="210"/>
      <c r="AQ26" s="210"/>
      <c r="AR26" s="25"/>
      <c r="BE26" s="210"/>
    </row>
    <row r="27" spans="1:71" s="2" customFormat="1" ht="6.95" customHeight="1">
      <c r="A27" s="210"/>
      <c r="B27" s="25"/>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5"/>
      <c r="BE27" s="210"/>
    </row>
    <row r="28" spans="1:71" s="2" customFormat="1" ht="12.75">
      <c r="A28" s="210"/>
      <c r="B28" s="25"/>
      <c r="C28" s="210"/>
      <c r="D28" s="210"/>
      <c r="E28" s="210"/>
      <c r="F28" s="210"/>
      <c r="G28" s="210"/>
      <c r="H28" s="210"/>
      <c r="I28" s="210"/>
      <c r="J28" s="210"/>
      <c r="K28" s="210"/>
      <c r="L28" s="396" t="s">
        <v>37</v>
      </c>
      <c r="M28" s="396"/>
      <c r="N28" s="396"/>
      <c r="O28" s="396"/>
      <c r="P28" s="396"/>
      <c r="Q28" s="210"/>
      <c r="R28" s="210"/>
      <c r="S28" s="210"/>
      <c r="T28" s="210"/>
      <c r="U28" s="210"/>
      <c r="V28" s="210"/>
      <c r="W28" s="396" t="s">
        <v>38</v>
      </c>
      <c r="X28" s="396"/>
      <c r="Y28" s="396"/>
      <c r="Z28" s="396"/>
      <c r="AA28" s="396"/>
      <c r="AB28" s="396"/>
      <c r="AC28" s="396"/>
      <c r="AD28" s="396"/>
      <c r="AE28" s="396"/>
      <c r="AF28" s="210"/>
      <c r="AG28" s="210"/>
      <c r="AH28" s="210"/>
      <c r="AI28" s="210"/>
      <c r="AJ28" s="210"/>
      <c r="AK28" s="396" t="s">
        <v>39</v>
      </c>
      <c r="AL28" s="396"/>
      <c r="AM28" s="396"/>
      <c r="AN28" s="396"/>
      <c r="AO28" s="396"/>
      <c r="AP28" s="210"/>
      <c r="AQ28" s="210"/>
      <c r="AR28" s="25"/>
      <c r="BE28" s="210"/>
    </row>
    <row r="29" spans="1:71" s="205" customFormat="1" ht="14.45" customHeight="1">
      <c r="B29" s="27"/>
      <c r="D29" s="211" t="s">
        <v>40</v>
      </c>
      <c r="F29" s="211" t="s">
        <v>41</v>
      </c>
      <c r="L29" s="386">
        <v>0.21</v>
      </c>
      <c r="M29" s="382"/>
      <c r="N29" s="382"/>
      <c r="O29" s="382"/>
      <c r="P29" s="382"/>
      <c r="W29" s="381">
        <f>ROUND(AZ54, 2)</f>
        <v>0</v>
      </c>
      <c r="X29" s="382"/>
      <c r="Y29" s="382"/>
      <c r="Z29" s="382"/>
      <c r="AA29" s="382"/>
      <c r="AB29" s="382"/>
      <c r="AC29" s="382"/>
      <c r="AD29" s="382"/>
      <c r="AE29" s="382"/>
      <c r="AK29" s="381">
        <f>ROUND(AV54, 2)</f>
        <v>0</v>
      </c>
      <c r="AL29" s="382"/>
      <c r="AM29" s="382"/>
      <c r="AN29" s="382"/>
      <c r="AO29" s="382"/>
      <c r="AR29" s="27"/>
    </row>
    <row r="30" spans="1:71" s="205" customFormat="1" ht="14.45" customHeight="1">
      <c r="B30" s="27"/>
      <c r="F30" s="211" t="s">
        <v>42</v>
      </c>
      <c r="L30" s="386">
        <v>0.15</v>
      </c>
      <c r="M30" s="382"/>
      <c r="N30" s="382"/>
      <c r="O30" s="382"/>
      <c r="P30" s="382"/>
      <c r="W30" s="381">
        <f>ROUND(BA54, 2)</f>
        <v>0</v>
      </c>
      <c r="X30" s="382"/>
      <c r="Y30" s="382"/>
      <c r="Z30" s="382"/>
      <c r="AA30" s="382"/>
      <c r="AB30" s="382"/>
      <c r="AC30" s="382"/>
      <c r="AD30" s="382"/>
      <c r="AE30" s="382"/>
      <c r="AK30" s="381">
        <f>ROUND(AW54, 2)</f>
        <v>0</v>
      </c>
      <c r="AL30" s="382"/>
      <c r="AM30" s="382"/>
      <c r="AN30" s="382"/>
      <c r="AO30" s="382"/>
      <c r="AR30" s="27"/>
    </row>
    <row r="31" spans="1:71" s="205" customFormat="1" ht="14.45" hidden="1" customHeight="1">
      <c r="B31" s="27"/>
      <c r="F31" s="211" t="s">
        <v>43</v>
      </c>
      <c r="L31" s="386">
        <v>0.21</v>
      </c>
      <c r="M31" s="382"/>
      <c r="N31" s="382"/>
      <c r="O31" s="382"/>
      <c r="P31" s="382"/>
      <c r="W31" s="381">
        <f>ROUND(BB54, 2)</f>
        <v>0</v>
      </c>
      <c r="X31" s="382"/>
      <c r="Y31" s="382"/>
      <c r="Z31" s="382"/>
      <c r="AA31" s="382"/>
      <c r="AB31" s="382"/>
      <c r="AC31" s="382"/>
      <c r="AD31" s="382"/>
      <c r="AE31" s="382"/>
      <c r="AK31" s="381">
        <v>0</v>
      </c>
      <c r="AL31" s="382"/>
      <c r="AM31" s="382"/>
      <c r="AN31" s="382"/>
      <c r="AO31" s="382"/>
      <c r="AR31" s="27"/>
    </row>
    <row r="32" spans="1:71" s="205" customFormat="1" ht="14.45" hidden="1" customHeight="1">
      <c r="B32" s="27"/>
      <c r="F32" s="211" t="s">
        <v>44</v>
      </c>
      <c r="L32" s="386">
        <v>0.15</v>
      </c>
      <c r="M32" s="382"/>
      <c r="N32" s="382"/>
      <c r="O32" s="382"/>
      <c r="P32" s="382"/>
      <c r="W32" s="381">
        <f>ROUND(BC54, 2)</f>
        <v>0</v>
      </c>
      <c r="X32" s="382"/>
      <c r="Y32" s="382"/>
      <c r="Z32" s="382"/>
      <c r="AA32" s="382"/>
      <c r="AB32" s="382"/>
      <c r="AC32" s="382"/>
      <c r="AD32" s="382"/>
      <c r="AE32" s="382"/>
      <c r="AK32" s="381">
        <v>0</v>
      </c>
      <c r="AL32" s="382"/>
      <c r="AM32" s="382"/>
      <c r="AN32" s="382"/>
      <c r="AO32" s="382"/>
      <c r="AR32" s="27"/>
    </row>
    <row r="33" spans="1:57" s="205" customFormat="1" ht="14.45" hidden="1" customHeight="1">
      <c r="B33" s="27"/>
      <c r="F33" s="211" t="s">
        <v>45</v>
      </c>
      <c r="L33" s="386">
        <v>0</v>
      </c>
      <c r="M33" s="382"/>
      <c r="N33" s="382"/>
      <c r="O33" s="382"/>
      <c r="P33" s="382"/>
      <c r="W33" s="381">
        <f>ROUND(BD54, 2)</f>
        <v>0</v>
      </c>
      <c r="X33" s="382"/>
      <c r="Y33" s="382"/>
      <c r="Z33" s="382"/>
      <c r="AA33" s="382"/>
      <c r="AB33" s="382"/>
      <c r="AC33" s="382"/>
      <c r="AD33" s="382"/>
      <c r="AE33" s="382"/>
      <c r="AK33" s="381">
        <v>0</v>
      </c>
      <c r="AL33" s="382"/>
      <c r="AM33" s="382"/>
      <c r="AN33" s="382"/>
      <c r="AO33" s="382"/>
      <c r="AR33" s="27"/>
    </row>
    <row r="34" spans="1:57" s="2" customFormat="1" ht="6.95" customHeight="1">
      <c r="A34" s="210"/>
      <c r="B34" s="25"/>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5"/>
      <c r="BE34" s="210"/>
    </row>
    <row r="35" spans="1:57" s="2" customFormat="1" ht="25.9" customHeight="1">
      <c r="A35" s="210"/>
      <c r="B35" s="25"/>
      <c r="C35" s="28"/>
      <c r="D35" s="29" t="s">
        <v>46</v>
      </c>
      <c r="E35" s="208"/>
      <c r="F35" s="208"/>
      <c r="G35" s="208"/>
      <c r="H35" s="208"/>
      <c r="I35" s="208"/>
      <c r="J35" s="208"/>
      <c r="K35" s="208"/>
      <c r="L35" s="208"/>
      <c r="M35" s="208"/>
      <c r="N35" s="208"/>
      <c r="O35" s="208"/>
      <c r="P35" s="208"/>
      <c r="Q35" s="208"/>
      <c r="R35" s="208"/>
      <c r="S35" s="208"/>
      <c r="T35" s="30" t="s">
        <v>47</v>
      </c>
      <c r="U35" s="208"/>
      <c r="V35" s="208"/>
      <c r="W35" s="208"/>
      <c r="X35" s="392" t="s">
        <v>48</v>
      </c>
      <c r="Y35" s="390"/>
      <c r="Z35" s="390"/>
      <c r="AA35" s="390"/>
      <c r="AB35" s="390"/>
      <c r="AC35" s="208"/>
      <c r="AD35" s="208"/>
      <c r="AE35" s="208"/>
      <c r="AF35" s="208"/>
      <c r="AG35" s="208"/>
      <c r="AH35" s="208"/>
      <c r="AI35" s="208"/>
      <c r="AJ35" s="208"/>
      <c r="AK35" s="389">
        <f>SUM(AK26:AK33)</f>
        <v>0</v>
      </c>
      <c r="AL35" s="390"/>
      <c r="AM35" s="390"/>
      <c r="AN35" s="390"/>
      <c r="AO35" s="391"/>
      <c r="AP35" s="28"/>
      <c r="AQ35" s="28"/>
      <c r="AR35" s="25"/>
      <c r="BE35" s="210"/>
    </row>
    <row r="36" spans="1:57" s="2" customFormat="1" ht="6.95" customHeight="1">
      <c r="A36" s="210"/>
      <c r="B36" s="25"/>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5"/>
      <c r="BE36" s="210"/>
    </row>
    <row r="37" spans="1:57" s="2" customFormat="1" ht="6.95" customHeight="1">
      <c r="A37" s="210"/>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25"/>
      <c r="BE37" s="210"/>
    </row>
    <row r="41" spans="1:57" s="2" customFormat="1" ht="6.95" customHeight="1">
      <c r="A41" s="210"/>
      <c r="B41" s="33"/>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25"/>
      <c r="BE41" s="210"/>
    </row>
    <row r="42" spans="1:57" s="2" customFormat="1" ht="24.95" customHeight="1">
      <c r="A42" s="210"/>
      <c r="B42" s="25"/>
      <c r="C42" s="19" t="s">
        <v>49</v>
      </c>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5"/>
      <c r="BE42" s="210"/>
    </row>
    <row r="43" spans="1:57" s="2" customFormat="1" ht="6.95" customHeight="1">
      <c r="A43" s="210"/>
      <c r="B43" s="25"/>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5"/>
      <c r="BE43" s="210"/>
    </row>
    <row r="44" spans="1:57" s="203" customFormat="1" ht="12" customHeight="1">
      <c r="B44" s="35"/>
      <c r="C44" s="211" t="s">
        <v>13</v>
      </c>
      <c r="L44" s="203" t="str">
        <f>K5</f>
        <v>2021-06-06</v>
      </c>
      <c r="AR44" s="35"/>
    </row>
    <row r="45" spans="1:57" s="207" customFormat="1" ht="36.950000000000003" customHeight="1">
      <c r="B45" s="36"/>
      <c r="C45" s="37" t="s">
        <v>15</v>
      </c>
      <c r="L45" s="387" t="str">
        <f>K6</f>
        <v>Revitalizace Chaplinova náměstí, sídliště Barrandov</v>
      </c>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R45" s="36"/>
    </row>
    <row r="46" spans="1:57" s="2" customFormat="1" ht="6.95" customHeight="1">
      <c r="A46" s="210"/>
      <c r="B46" s="25"/>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5"/>
      <c r="BE46" s="210"/>
    </row>
    <row r="47" spans="1:57" s="2" customFormat="1" ht="12" customHeight="1">
      <c r="A47" s="210"/>
      <c r="B47" s="25"/>
      <c r="C47" s="211" t="s">
        <v>19</v>
      </c>
      <c r="D47" s="210"/>
      <c r="E47" s="210"/>
      <c r="F47" s="210"/>
      <c r="G47" s="210"/>
      <c r="H47" s="210"/>
      <c r="I47" s="210"/>
      <c r="J47" s="210"/>
      <c r="K47" s="210"/>
      <c r="L47" s="38" t="str">
        <f>IF(K8="","",K8)</f>
        <v>k.ú. Hlubočepy</v>
      </c>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1" t="s">
        <v>21</v>
      </c>
      <c r="AJ47" s="210"/>
      <c r="AK47" s="210"/>
      <c r="AL47" s="210"/>
      <c r="AM47" s="368">
        <f>IF(AN8= "","",AN8)</f>
        <v>44391</v>
      </c>
      <c r="AN47" s="368"/>
      <c r="AO47" s="210"/>
      <c r="AP47" s="210"/>
      <c r="AQ47" s="210"/>
      <c r="AR47" s="25"/>
      <c r="BE47" s="210"/>
    </row>
    <row r="48" spans="1:57" s="2" customFormat="1" ht="6.95" customHeight="1">
      <c r="A48" s="210"/>
      <c r="B48" s="25"/>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5"/>
      <c r="BE48" s="210"/>
    </row>
    <row r="49" spans="1:91" s="2" customFormat="1" ht="15.2" customHeight="1">
      <c r="A49" s="210"/>
      <c r="B49" s="25"/>
      <c r="C49" s="211" t="s">
        <v>22</v>
      </c>
      <c r="D49" s="210"/>
      <c r="E49" s="210"/>
      <c r="F49" s="210"/>
      <c r="G49" s="210"/>
      <c r="H49" s="210"/>
      <c r="I49" s="210"/>
      <c r="J49" s="210"/>
      <c r="K49" s="210"/>
      <c r="L49" s="203" t="str">
        <f>IF(E11= "","",E11)</f>
        <v>Městská část Praha 5</v>
      </c>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1" t="s">
        <v>28</v>
      </c>
      <c r="AJ49" s="210"/>
      <c r="AK49" s="210"/>
      <c r="AL49" s="210"/>
      <c r="AM49" s="369" t="str">
        <f>IF(E17="","",E17)</f>
        <v xml:space="preserve">AND, spol. s r.o. </v>
      </c>
      <c r="AN49" s="370"/>
      <c r="AO49" s="370"/>
      <c r="AP49" s="370"/>
      <c r="AQ49" s="210"/>
      <c r="AR49" s="25"/>
      <c r="AS49" s="376" t="s">
        <v>50</v>
      </c>
      <c r="AT49" s="377"/>
      <c r="AU49" s="39"/>
      <c r="AV49" s="39"/>
      <c r="AW49" s="39"/>
      <c r="AX49" s="39"/>
      <c r="AY49" s="39"/>
      <c r="AZ49" s="39"/>
      <c r="BA49" s="39"/>
      <c r="BB49" s="39"/>
      <c r="BC49" s="39"/>
      <c r="BD49" s="40"/>
      <c r="BE49" s="210"/>
    </row>
    <row r="50" spans="1:91" s="2" customFormat="1" ht="25.7" customHeight="1">
      <c r="A50" s="210"/>
      <c r="B50" s="25"/>
      <c r="C50" s="211" t="s">
        <v>26</v>
      </c>
      <c r="D50" s="210"/>
      <c r="E50" s="210"/>
      <c r="F50" s="210"/>
      <c r="G50" s="210"/>
      <c r="H50" s="210"/>
      <c r="I50" s="210"/>
      <c r="J50" s="210"/>
      <c r="K50" s="210"/>
      <c r="L50" s="203" t="str">
        <f>IF(E14="","",E14)</f>
        <v xml:space="preserve"> </v>
      </c>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1" t="s">
        <v>31</v>
      </c>
      <c r="AJ50" s="210"/>
      <c r="AK50" s="210"/>
      <c r="AL50" s="210"/>
      <c r="AM50" s="369" t="str">
        <f>IF(E20="","",E20)</f>
        <v>STAVEBNÍ ROZPOČTY s.r.o.</v>
      </c>
      <c r="AN50" s="370"/>
      <c r="AO50" s="370"/>
      <c r="AP50" s="370"/>
      <c r="AQ50" s="210"/>
      <c r="AR50" s="25"/>
      <c r="AS50" s="378"/>
      <c r="AT50" s="379"/>
      <c r="AU50" s="41"/>
      <c r="AV50" s="41"/>
      <c r="AW50" s="41"/>
      <c r="AX50" s="41"/>
      <c r="AY50" s="41"/>
      <c r="AZ50" s="41"/>
      <c r="BA50" s="41"/>
      <c r="BB50" s="41"/>
      <c r="BC50" s="41"/>
      <c r="BD50" s="42"/>
      <c r="BE50" s="210"/>
    </row>
    <row r="51" spans="1:91" s="2" customFormat="1" ht="10.9" customHeight="1">
      <c r="A51" s="210"/>
      <c r="B51" s="25"/>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5"/>
      <c r="AS51" s="378"/>
      <c r="AT51" s="379"/>
      <c r="AU51" s="41"/>
      <c r="AV51" s="41"/>
      <c r="AW51" s="41"/>
      <c r="AX51" s="41"/>
      <c r="AY51" s="41"/>
      <c r="AZ51" s="41"/>
      <c r="BA51" s="41"/>
      <c r="BB51" s="41"/>
      <c r="BC51" s="41"/>
      <c r="BD51" s="42"/>
      <c r="BE51" s="210"/>
    </row>
    <row r="52" spans="1:91" s="2" customFormat="1" ht="29.25" customHeight="1">
      <c r="A52" s="210"/>
      <c r="B52" s="25"/>
      <c r="C52" s="398" t="s">
        <v>51</v>
      </c>
      <c r="D52" s="372"/>
      <c r="E52" s="372"/>
      <c r="F52" s="372"/>
      <c r="G52" s="372"/>
      <c r="H52" s="43"/>
      <c r="I52" s="371" t="s">
        <v>52</v>
      </c>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5" t="s">
        <v>53</v>
      </c>
      <c r="AH52" s="372"/>
      <c r="AI52" s="372"/>
      <c r="AJ52" s="372"/>
      <c r="AK52" s="372"/>
      <c r="AL52" s="372"/>
      <c r="AM52" s="372"/>
      <c r="AN52" s="371" t="s">
        <v>54</v>
      </c>
      <c r="AO52" s="372"/>
      <c r="AP52" s="372"/>
      <c r="AQ52" s="44" t="s">
        <v>55</v>
      </c>
      <c r="AR52" s="25"/>
      <c r="AS52" s="45" t="s">
        <v>56</v>
      </c>
      <c r="AT52" s="46" t="s">
        <v>57</v>
      </c>
      <c r="AU52" s="46" t="s">
        <v>58</v>
      </c>
      <c r="AV52" s="46" t="s">
        <v>59</v>
      </c>
      <c r="AW52" s="46" t="s">
        <v>60</v>
      </c>
      <c r="AX52" s="46" t="s">
        <v>61</v>
      </c>
      <c r="AY52" s="46" t="s">
        <v>62</v>
      </c>
      <c r="AZ52" s="46" t="s">
        <v>63</v>
      </c>
      <c r="BA52" s="46" t="s">
        <v>64</v>
      </c>
      <c r="BB52" s="46" t="s">
        <v>65</v>
      </c>
      <c r="BC52" s="46" t="s">
        <v>66</v>
      </c>
      <c r="BD52" s="47" t="s">
        <v>67</v>
      </c>
      <c r="BE52" s="210"/>
    </row>
    <row r="53" spans="1:91" s="2" customFormat="1" ht="10.9" customHeight="1">
      <c r="A53" s="210"/>
      <c r="B53" s="25"/>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5"/>
      <c r="AS53" s="48"/>
      <c r="AT53" s="49"/>
      <c r="AU53" s="49"/>
      <c r="AV53" s="49"/>
      <c r="AW53" s="49"/>
      <c r="AX53" s="49"/>
      <c r="AY53" s="49"/>
      <c r="AZ53" s="49"/>
      <c r="BA53" s="49"/>
      <c r="BB53" s="49"/>
      <c r="BC53" s="49"/>
      <c r="BD53" s="50"/>
      <c r="BE53" s="210"/>
    </row>
    <row r="54" spans="1:91" s="3" customFormat="1" ht="32.450000000000003" customHeight="1">
      <c r="B54" s="51"/>
      <c r="C54" s="52" t="s">
        <v>68</v>
      </c>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383">
        <f>ROUND(SUM(AG55:AG64),2)</f>
        <v>0</v>
      </c>
      <c r="AH54" s="383"/>
      <c r="AI54" s="383"/>
      <c r="AJ54" s="383"/>
      <c r="AK54" s="383"/>
      <c r="AL54" s="383"/>
      <c r="AM54" s="383"/>
      <c r="AN54" s="380">
        <f t="shared" ref="AN54:AN64" si="0">SUM(AG54,AT54)</f>
        <v>0</v>
      </c>
      <c r="AO54" s="380"/>
      <c r="AP54" s="380"/>
      <c r="AQ54" s="54" t="s">
        <v>3</v>
      </c>
      <c r="AR54" s="51"/>
      <c r="AS54" s="55">
        <f>ROUND(SUM(AS55:AS64),2)</f>
        <v>0</v>
      </c>
      <c r="AT54" s="56">
        <f t="shared" ref="AT54:AT64" si="1">ROUND(SUM(AV54:AW54),2)</f>
        <v>0</v>
      </c>
      <c r="AU54" s="57">
        <f>ROUND(SUM(AU55:AU64),5)</f>
        <v>8289.2779599999994</v>
      </c>
      <c r="AV54" s="56">
        <f>ROUND(AZ54*L29,2)</f>
        <v>0</v>
      </c>
      <c r="AW54" s="56">
        <f>ROUND(BA54*L30,2)</f>
        <v>0</v>
      </c>
      <c r="AX54" s="56">
        <f>ROUND(BB54*L29,2)</f>
        <v>0</v>
      </c>
      <c r="AY54" s="56">
        <f>ROUND(BC54*L30,2)</f>
        <v>0</v>
      </c>
      <c r="AZ54" s="56">
        <f>ROUND(SUM(AZ55:AZ64),2)</f>
        <v>0</v>
      </c>
      <c r="BA54" s="56">
        <f>ROUND(SUM(BA55:BA64),2)</f>
        <v>0</v>
      </c>
      <c r="BB54" s="56">
        <f>ROUND(SUM(BB55:BB64),2)</f>
        <v>0</v>
      </c>
      <c r="BC54" s="56">
        <f>ROUND(SUM(BC55:BC64),2)</f>
        <v>0</v>
      </c>
      <c r="BD54" s="58">
        <f>ROUND(SUM(BD55:BD64),2)</f>
        <v>0</v>
      </c>
      <c r="BS54" s="59" t="s">
        <v>69</v>
      </c>
      <c r="BT54" s="59" t="s">
        <v>70</v>
      </c>
      <c r="BU54" s="60" t="s">
        <v>71</v>
      </c>
      <c r="BV54" s="59" t="s">
        <v>72</v>
      </c>
      <c r="BW54" s="59" t="s">
        <v>5</v>
      </c>
      <c r="BX54" s="59" t="s">
        <v>73</v>
      </c>
      <c r="CL54" s="59" t="s">
        <v>3</v>
      </c>
    </row>
    <row r="55" spans="1:91" s="4" customFormat="1" ht="16.5" customHeight="1">
      <c r="A55" s="61" t="s">
        <v>74</v>
      </c>
      <c r="B55" s="62"/>
      <c r="C55" s="63"/>
      <c r="D55" s="397" t="s">
        <v>75</v>
      </c>
      <c r="E55" s="397"/>
      <c r="F55" s="397"/>
      <c r="G55" s="397"/>
      <c r="H55" s="397"/>
      <c r="I55" s="202"/>
      <c r="J55" s="397" t="s">
        <v>76</v>
      </c>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66">
        <f>'IO 01 - Příprava území'!J30</f>
        <v>0</v>
      </c>
      <c r="AH55" s="367"/>
      <c r="AI55" s="367"/>
      <c r="AJ55" s="367"/>
      <c r="AK55" s="367"/>
      <c r="AL55" s="367"/>
      <c r="AM55" s="367"/>
      <c r="AN55" s="366">
        <f t="shared" si="0"/>
        <v>0</v>
      </c>
      <c r="AO55" s="367"/>
      <c r="AP55" s="367"/>
      <c r="AQ55" s="64" t="s">
        <v>77</v>
      </c>
      <c r="AR55" s="62"/>
      <c r="AS55" s="65">
        <v>0</v>
      </c>
      <c r="AT55" s="66">
        <f t="shared" si="1"/>
        <v>0</v>
      </c>
      <c r="AU55" s="67">
        <f>'IO 01 - Příprava území'!P90</f>
        <v>620.70260799999983</v>
      </c>
      <c r="AV55" s="66">
        <f>'IO 01 - Příprava území'!J33</f>
        <v>0</v>
      </c>
      <c r="AW55" s="66">
        <f>'IO 01 - Příprava území'!J34</f>
        <v>0</v>
      </c>
      <c r="AX55" s="66">
        <f>'IO 01 - Příprava území'!J35</f>
        <v>0</v>
      </c>
      <c r="AY55" s="66">
        <f>'IO 01 - Příprava území'!J36</f>
        <v>0</v>
      </c>
      <c r="AZ55" s="66">
        <f>'IO 01 - Příprava území'!F33</f>
        <v>0</v>
      </c>
      <c r="BA55" s="66">
        <f>'IO 01 - Příprava území'!F34</f>
        <v>0</v>
      </c>
      <c r="BB55" s="66">
        <f>'IO 01 - Příprava území'!F35</f>
        <v>0</v>
      </c>
      <c r="BC55" s="66">
        <f>'IO 01 - Příprava území'!F36</f>
        <v>0</v>
      </c>
      <c r="BD55" s="68">
        <f>'IO 01 - Příprava území'!F37</f>
        <v>0</v>
      </c>
      <c r="BT55" s="69" t="s">
        <v>78</v>
      </c>
      <c r="BV55" s="69" t="s">
        <v>72</v>
      </c>
      <c r="BW55" s="69" t="s">
        <v>79</v>
      </c>
      <c r="BX55" s="69" t="s">
        <v>5</v>
      </c>
      <c r="CL55" s="69" t="s">
        <v>3</v>
      </c>
      <c r="CM55" s="69" t="s">
        <v>80</v>
      </c>
    </row>
    <row r="56" spans="1:91" s="4" customFormat="1" ht="33.75" customHeight="1">
      <c r="A56" s="61" t="s">
        <v>74</v>
      </c>
      <c r="B56" s="62"/>
      <c r="C56" s="63"/>
      <c r="D56" s="397" t="s">
        <v>81</v>
      </c>
      <c r="E56" s="397"/>
      <c r="F56" s="397"/>
      <c r="G56" s="397"/>
      <c r="H56" s="397"/>
      <c r="I56" s="202"/>
      <c r="J56" s="397" t="s">
        <v>82</v>
      </c>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66">
        <f>'IO 02 - Asanace dřevin, p...'!J30</f>
        <v>0</v>
      </c>
      <c r="AH56" s="367"/>
      <c r="AI56" s="367"/>
      <c r="AJ56" s="367"/>
      <c r="AK56" s="367"/>
      <c r="AL56" s="367"/>
      <c r="AM56" s="367"/>
      <c r="AN56" s="366">
        <f t="shared" si="0"/>
        <v>0</v>
      </c>
      <c r="AO56" s="367"/>
      <c r="AP56" s="367"/>
      <c r="AQ56" s="64" t="s">
        <v>77</v>
      </c>
      <c r="AR56" s="62"/>
      <c r="AS56" s="65">
        <v>0</v>
      </c>
      <c r="AT56" s="66">
        <f t="shared" si="1"/>
        <v>0</v>
      </c>
      <c r="AU56" s="67">
        <f>'IO 02 - Asanace dřevin, p...'!P87</f>
        <v>0</v>
      </c>
      <c r="AV56" s="66">
        <f>'IO 02 - Asanace dřevin, p...'!J33</f>
        <v>0</v>
      </c>
      <c r="AW56" s="66">
        <f>'IO 02 - Asanace dřevin, p...'!J34</f>
        <v>0</v>
      </c>
      <c r="AX56" s="66">
        <f>'IO 02 - Asanace dřevin, p...'!J35</f>
        <v>0</v>
      </c>
      <c r="AY56" s="66">
        <f>'IO 02 - Asanace dřevin, p...'!J36</f>
        <v>0</v>
      </c>
      <c r="AZ56" s="66">
        <f>'IO 02 - Asanace dřevin, p...'!F33</f>
        <v>0</v>
      </c>
      <c r="BA56" s="66">
        <f>'IO 02 - Asanace dřevin, p...'!F34</f>
        <v>0</v>
      </c>
      <c r="BB56" s="66">
        <f>'IO 02 - Asanace dřevin, p...'!F35</f>
        <v>0</v>
      </c>
      <c r="BC56" s="66">
        <f>'IO 02 - Asanace dřevin, p...'!F36</f>
        <v>0</v>
      </c>
      <c r="BD56" s="68">
        <f>'IO 02 - Asanace dřevin, p...'!F37</f>
        <v>0</v>
      </c>
      <c r="BT56" s="69" t="s">
        <v>78</v>
      </c>
      <c r="BV56" s="69" t="s">
        <v>72</v>
      </c>
      <c r="BW56" s="69" t="s">
        <v>83</v>
      </c>
      <c r="BX56" s="69" t="s">
        <v>5</v>
      </c>
      <c r="CL56" s="69" t="s">
        <v>3</v>
      </c>
      <c r="CM56" s="69" t="s">
        <v>80</v>
      </c>
    </row>
    <row r="57" spans="1:91" s="4" customFormat="1" ht="29.25" customHeight="1">
      <c r="A57" s="61" t="s">
        <v>74</v>
      </c>
      <c r="B57" s="62"/>
      <c r="C57" s="63"/>
      <c r="D57" s="397" t="s">
        <v>84</v>
      </c>
      <c r="E57" s="397"/>
      <c r="F57" s="397"/>
      <c r="G57" s="397"/>
      <c r="H57" s="397"/>
      <c r="I57" s="202"/>
      <c r="J57" s="397" t="s">
        <v>85</v>
      </c>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66">
        <f>'IO 03 - Komunikace a teré...'!J30</f>
        <v>0</v>
      </c>
      <c r="AH57" s="367"/>
      <c r="AI57" s="367"/>
      <c r="AJ57" s="367"/>
      <c r="AK57" s="367"/>
      <c r="AL57" s="367"/>
      <c r="AM57" s="367"/>
      <c r="AN57" s="366">
        <f t="shared" si="0"/>
        <v>0</v>
      </c>
      <c r="AO57" s="367"/>
      <c r="AP57" s="367"/>
      <c r="AQ57" s="64" t="s">
        <v>77</v>
      </c>
      <c r="AR57" s="62"/>
      <c r="AS57" s="65">
        <v>0</v>
      </c>
      <c r="AT57" s="66">
        <f t="shared" si="1"/>
        <v>0</v>
      </c>
      <c r="AU57" s="67">
        <f>'IO 03 - Komunikace a teré...'!P88</f>
        <v>7299.8042890000006</v>
      </c>
      <c r="AV57" s="66">
        <f>'IO 03 - Komunikace a teré...'!J33</f>
        <v>0</v>
      </c>
      <c r="AW57" s="66">
        <f>'IO 03 - Komunikace a teré...'!J34</f>
        <v>0</v>
      </c>
      <c r="AX57" s="66">
        <f>'IO 03 - Komunikace a teré...'!J35</f>
        <v>0</v>
      </c>
      <c r="AY57" s="66">
        <f>'IO 03 - Komunikace a teré...'!J36</f>
        <v>0</v>
      </c>
      <c r="AZ57" s="66">
        <f>'IO 03 - Komunikace a teré...'!F33</f>
        <v>0</v>
      </c>
      <c r="BA57" s="66">
        <f>'IO 03 - Komunikace a teré...'!F34</f>
        <v>0</v>
      </c>
      <c r="BB57" s="66">
        <f>'IO 03 - Komunikace a teré...'!F35</f>
        <v>0</v>
      </c>
      <c r="BC57" s="66">
        <f>'IO 03 - Komunikace a teré...'!F36</f>
        <v>0</v>
      </c>
      <c r="BD57" s="68">
        <f>'IO 03 - Komunikace a teré...'!F37</f>
        <v>0</v>
      </c>
      <c r="BT57" s="69" t="s">
        <v>78</v>
      </c>
      <c r="BV57" s="69" t="s">
        <v>72</v>
      </c>
      <c r="BW57" s="69" t="s">
        <v>86</v>
      </c>
      <c r="BX57" s="69" t="s">
        <v>5</v>
      </c>
      <c r="CL57" s="69" t="s">
        <v>3</v>
      </c>
      <c r="CM57" s="69" t="s">
        <v>80</v>
      </c>
    </row>
    <row r="58" spans="1:91" s="4" customFormat="1" ht="16.5" customHeight="1">
      <c r="A58" s="61" t="s">
        <v>74</v>
      </c>
      <c r="B58" s="62"/>
      <c r="C58" s="63"/>
      <c r="D58" s="397" t="s">
        <v>87</v>
      </c>
      <c r="E58" s="397"/>
      <c r="F58" s="397"/>
      <c r="G58" s="397"/>
      <c r="H58" s="397"/>
      <c r="I58" s="202"/>
      <c r="J58" s="397" t="s">
        <v>88</v>
      </c>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66">
        <f>'IO 04 - Odvodnění a vsako...'!J30</f>
        <v>0</v>
      </c>
      <c r="AH58" s="367"/>
      <c r="AI58" s="367"/>
      <c r="AJ58" s="367"/>
      <c r="AK58" s="367"/>
      <c r="AL58" s="367"/>
      <c r="AM58" s="367"/>
      <c r="AN58" s="366">
        <f t="shared" si="0"/>
        <v>0</v>
      </c>
      <c r="AO58" s="367"/>
      <c r="AP58" s="367"/>
      <c r="AQ58" s="64" t="s">
        <v>77</v>
      </c>
      <c r="AR58" s="62"/>
      <c r="AS58" s="65">
        <v>0</v>
      </c>
      <c r="AT58" s="66">
        <f t="shared" si="1"/>
        <v>0</v>
      </c>
      <c r="AU58" s="67">
        <f>'IO 04 - Odvodnění a vsako...'!P85</f>
        <v>0</v>
      </c>
      <c r="AV58" s="66">
        <f>'IO 04 - Odvodnění a vsako...'!J33</f>
        <v>0</v>
      </c>
      <c r="AW58" s="66">
        <f>'IO 04 - Odvodnění a vsako...'!J34</f>
        <v>0</v>
      </c>
      <c r="AX58" s="66">
        <f>'IO 04 - Odvodnění a vsako...'!J35</f>
        <v>0</v>
      </c>
      <c r="AY58" s="66">
        <f>'IO 04 - Odvodnění a vsako...'!J36</f>
        <v>0</v>
      </c>
      <c r="AZ58" s="66">
        <f>'IO 04 - Odvodnění a vsako...'!F33</f>
        <v>0</v>
      </c>
      <c r="BA58" s="66">
        <f>'IO 04 - Odvodnění a vsako...'!F34</f>
        <v>0</v>
      </c>
      <c r="BB58" s="66">
        <f>'IO 04 - Odvodnění a vsako...'!F35</f>
        <v>0</v>
      </c>
      <c r="BC58" s="66">
        <f>'IO 04 - Odvodnění a vsako...'!F36</f>
        <v>0</v>
      </c>
      <c r="BD58" s="68">
        <f>'IO 04 - Odvodnění a vsako...'!F37</f>
        <v>0</v>
      </c>
      <c r="BT58" s="69" t="s">
        <v>78</v>
      </c>
      <c r="BV58" s="69" t="s">
        <v>72</v>
      </c>
      <c r="BW58" s="69" t="s">
        <v>89</v>
      </c>
      <c r="BX58" s="69" t="s">
        <v>5</v>
      </c>
      <c r="CL58" s="69" t="s">
        <v>3</v>
      </c>
      <c r="CM58" s="69" t="s">
        <v>80</v>
      </c>
    </row>
    <row r="59" spans="1:91" s="4" customFormat="1" ht="16.5" customHeight="1">
      <c r="A59" s="61" t="s">
        <v>74</v>
      </c>
      <c r="B59" s="62"/>
      <c r="C59" s="63"/>
      <c r="D59" s="397" t="s">
        <v>90</v>
      </c>
      <c r="E59" s="397"/>
      <c r="F59" s="397"/>
      <c r="G59" s="397"/>
      <c r="H59" s="397"/>
      <c r="I59" s="202"/>
      <c r="J59" s="397" t="s">
        <v>91</v>
      </c>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66">
        <f>'IO 05 - Úprava a obnova v...'!J30</f>
        <v>0</v>
      </c>
      <c r="AH59" s="367"/>
      <c r="AI59" s="367"/>
      <c r="AJ59" s="367"/>
      <c r="AK59" s="367"/>
      <c r="AL59" s="367"/>
      <c r="AM59" s="367"/>
      <c r="AN59" s="366">
        <f t="shared" si="0"/>
        <v>0</v>
      </c>
      <c r="AO59" s="367"/>
      <c r="AP59" s="367"/>
      <c r="AQ59" s="64" t="s">
        <v>77</v>
      </c>
      <c r="AR59" s="62"/>
      <c r="AS59" s="65">
        <v>0</v>
      </c>
      <c r="AT59" s="66">
        <f t="shared" si="1"/>
        <v>0</v>
      </c>
      <c r="AU59" s="67">
        <f>'IO 05 - Úprava a obnova v...'!P90</f>
        <v>0</v>
      </c>
      <c r="AV59" s="66">
        <f>'IO 05 - Úprava a obnova v...'!J33</f>
        <v>0</v>
      </c>
      <c r="AW59" s="66">
        <f>'IO 05 - Úprava a obnova v...'!J34</f>
        <v>0</v>
      </c>
      <c r="AX59" s="66">
        <f>'IO 05 - Úprava a obnova v...'!J35</f>
        <v>0</v>
      </c>
      <c r="AY59" s="66">
        <f>'IO 05 - Úprava a obnova v...'!J36</f>
        <v>0</v>
      </c>
      <c r="AZ59" s="66">
        <f>'IO 05 - Úprava a obnova v...'!F33</f>
        <v>0</v>
      </c>
      <c r="BA59" s="66">
        <f>'IO 05 - Úprava a obnova v...'!F34</f>
        <v>0</v>
      </c>
      <c r="BB59" s="66">
        <f>'IO 05 - Úprava a obnova v...'!F35</f>
        <v>0</v>
      </c>
      <c r="BC59" s="66">
        <f>'IO 05 - Úprava a obnova v...'!F36</f>
        <v>0</v>
      </c>
      <c r="BD59" s="68">
        <f>'IO 05 - Úprava a obnova v...'!F37</f>
        <v>0</v>
      </c>
      <c r="BT59" s="69" t="s">
        <v>78</v>
      </c>
      <c r="BV59" s="69" t="s">
        <v>72</v>
      </c>
      <c r="BW59" s="69" t="s">
        <v>92</v>
      </c>
      <c r="BX59" s="69" t="s">
        <v>5</v>
      </c>
      <c r="CL59" s="69" t="s">
        <v>3</v>
      </c>
      <c r="CM59" s="69" t="s">
        <v>80</v>
      </c>
    </row>
    <row r="60" spans="1:91" s="4" customFormat="1" ht="16.5" customHeight="1">
      <c r="A60" s="61" t="s">
        <v>74</v>
      </c>
      <c r="B60" s="62"/>
      <c r="C60" s="63"/>
      <c r="D60" s="397" t="s">
        <v>93</v>
      </c>
      <c r="E60" s="397"/>
      <c r="F60" s="397"/>
      <c r="G60" s="397"/>
      <c r="H60" s="397"/>
      <c r="I60" s="202"/>
      <c r="J60" s="397" t="s">
        <v>94</v>
      </c>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66">
        <f>'IO 06 - Napojení na vodov...'!J30</f>
        <v>0</v>
      </c>
      <c r="AH60" s="367"/>
      <c r="AI60" s="367"/>
      <c r="AJ60" s="367"/>
      <c r="AK60" s="367"/>
      <c r="AL60" s="367"/>
      <c r="AM60" s="367"/>
      <c r="AN60" s="366">
        <f t="shared" si="0"/>
        <v>0</v>
      </c>
      <c r="AO60" s="367"/>
      <c r="AP60" s="367"/>
      <c r="AQ60" s="64" t="s">
        <v>77</v>
      </c>
      <c r="AR60" s="62"/>
      <c r="AS60" s="65">
        <v>0</v>
      </c>
      <c r="AT60" s="66">
        <f t="shared" si="1"/>
        <v>0</v>
      </c>
      <c r="AU60" s="67">
        <f>'IO 06 - Napojení na vodov...'!P89</f>
        <v>165.02534700000001</v>
      </c>
      <c r="AV60" s="66">
        <f>'IO 06 - Napojení na vodov...'!J33</f>
        <v>0</v>
      </c>
      <c r="AW60" s="66">
        <f>'IO 06 - Napojení na vodov...'!J34</f>
        <v>0</v>
      </c>
      <c r="AX60" s="66">
        <f>'IO 06 - Napojení na vodov...'!J35</f>
        <v>0</v>
      </c>
      <c r="AY60" s="66">
        <f>'IO 06 - Napojení na vodov...'!J36</f>
        <v>0</v>
      </c>
      <c r="AZ60" s="66">
        <f>'IO 06 - Napojení na vodov...'!F33</f>
        <v>0</v>
      </c>
      <c r="BA60" s="66">
        <f>'IO 06 - Napojení na vodov...'!F34</f>
        <v>0</v>
      </c>
      <c r="BB60" s="66">
        <f>'IO 06 - Napojení na vodov...'!F35</f>
        <v>0</v>
      </c>
      <c r="BC60" s="66">
        <f>'IO 06 - Napojení na vodov...'!F36</f>
        <v>0</v>
      </c>
      <c r="BD60" s="68">
        <f>'IO 06 - Napojení na vodov...'!F37</f>
        <v>0</v>
      </c>
      <c r="BT60" s="69" t="s">
        <v>78</v>
      </c>
      <c r="BV60" s="69" t="s">
        <v>72</v>
      </c>
      <c r="BW60" s="69" t="s">
        <v>95</v>
      </c>
      <c r="BX60" s="69" t="s">
        <v>5</v>
      </c>
      <c r="CL60" s="69" t="s">
        <v>3</v>
      </c>
      <c r="CM60" s="69" t="s">
        <v>80</v>
      </c>
    </row>
    <row r="61" spans="1:91" s="4" customFormat="1" ht="16.5" customHeight="1">
      <c r="A61" s="61" t="s">
        <v>74</v>
      </c>
      <c r="B61" s="62"/>
      <c r="C61" s="63"/>
      <c r="D61" s="397" t="s">
        <v>96</v>
      </c>
      <c r="E61" s="397"/>
      <c r="F61" s="397"/>
      <c r="G61" s="397"/>
      <c r="H61" s="397"/>
      <c r="I61" s="202"/>
      <c r="J61" s="397" t="s">
        <v>97</v>
      </c>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66">
        <f>'IO 07 - Závlahový systém'!J30</f>
        <v>0</v>
      </c>
      <c r="AH61" s="367"/>
      <c r="AI61" s="367"/>
      <c r="AJ61" s="367"/>
      <c r="AK61" s="367"/>
      <c r="AL61" s="367"/>
      <c r="AM61" s="367"/>
      <c r="AN61" s="366">
        <f t="shared" si="0"/>
        <v>0</v>
      </c>
      <c r="AO61" s="367"/>
      <c r="AP61" s="367"/>
      <c r="AQ61" s="64" t="s">
        <v>77</v>
      </c>
      <c r="AR61" s="62"/>
      <c r="AS61" s="65">
        <v>0</v>
      </c>
      <c r="AT61" s="66">
        <f t="shared" si="1"/>
        <v>0</v>
      </c>
      <c r="AU61" s="67">
        <f>'IO 07 - Závlahový systém'!P84</f>
        <v>0</v>
      </c>
      <c r="AV61" s="66">
        <f>'IO 07 - Závlahový systém'!J33</f>
        <v>0</v>
      </c>
      <c r="AW61" s="66">
        <f>'IO 07 - Závlahový systém'!J34</f>
        <v>0</v>
      </c>
      <c r="AX61" s="66">
        <f>'IO 07 - Závlahový systém'!J35</f>
        <v>0</v>
      </c>
      <c r="AY61" s="66">
        <f>'IO 07 - Závlahový systém'!J36</f>
        <v>0</v>
      </c>
      <c r="AZ61" s="66">
        <f>'IO 07 - Závlahový systém'!F33</f>
        <v>0</v>
      </c>
      <c r="BA61" s="66">
        <f>'IO 07 - Závlahový systém'!F34</f>
        <v>0</v>
      </c>
      <c r="BB61" s="66">
        <f>'IO 07 - Závlahový systém'!F35</f>
        <v>0</v>
      </c>
      <c r="BC61" s="66">
        <f>'IO 07 - Závlahový systém'!F36</f>
        <v>0</v>
      </c>
      <c r="BD61" s="68">
        <f>'IO 07 - Závlahový systém'!F37</f>
        <v>0</v>
      </c>
      <c r="BT61" s="69" t="s">
        <v>78</v>
      </c>
      <c r="BV61" s="69" t="s">
        <v>72</v>
      </c>
      <c r="BW61" s="69" t="s">
        <v>98</v>
      </c>
      <c r="BX61" s="69" t="s">
        <v>5</v>
      </c>
      <c r="CL61" s="69" t="s">
        <v>3</v>
      </c>
      <c r="CM61" s="69" t="s">
        <v>80</v>
      </c>
    </row>
    <row r="62" spans="1:91" s="4" customFormat="1" ht="16.5" customHeight="1">
      <c r="A62" s="61" t="s">
        <v>74</v>
      </c>
      <c r="B62" s="62"/>
      <c r="C62" s="63"/>
      <c r="D62" s="397" t="s">
        <v>99</v>
      </c>
      <c r="E62" s="397"/>
      <c r="F62" s="397"/>
      <c r="G62" s="397"/>
      <c r="H62" s="397"/>
      <c r="I62" s="202"/>
      <c r="J62" s="397" t="s">
        <v>100</v>
      </c>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66">
        <f>'IO 08 - Mobiliář a herní ...'!J30</f>
        <v>0</v>
      </c>
      <c r="AH62" s="367"/>
      <c r="AI62" s="367"/>
      <c r="AJ62" s="367"/>
      <c r="AK62" s="367"/>
      <c r="AL62" s="367"/>
      <c r="AM62" s="367"/>
      <c r="AN62" s="366">
        <f t="shared" si="0"/>
        <v>0</v>
      </c>
      <c r="AO62" s="367"/>
      <c r="AP62" s="367"/>
      <c r="AQ62" s="64" t="s">
        <v>77</v>
      </c>
      <c r="AR62" s="62"/>
      <c r="AS62" s="65">
        <v>0</v>
      </c>
      <c r="AT62" s="66">
        <f t="shared" si="1"/>
        <v>0</v>
      </c>
      <c r="AU62" s="67">
        <f>'IO 08 - Mobiliář a herní ...'!P81</f>
        <v>161.12800000000001</v>
      </c>
      <c r="AV62" s="66">
        <f>'IO 08 - Mobiliář a herní ...'!J33</f>
        <v>0</v>
      </c>
      <c r="AW62" s="66">
        <f>'IO 08 - Mobiliář a herní ...'!J34</f>
        <v>0</v>
      </c>
      <c r="AX62" s="66">
        <f>'IO 08 - Mobiliář a herní ...'!J35</f>
        <v>0</v>
      </c>
      <c r="AY62" s="66">
        <f>'IO 08 - Mobiliář a herní ...'!J36</f>
        <v>0</v>
      </c>
      <c r="AZ62" s="66">
        <f>'IO 08 - Mobiliář a herní ...'!F33</f>
        <v>0</v>
      </c>
      <c r="BA62" s="66">
        <f>'IO 08 - Mobiliář a herní ...'!F34</f>
        <v>0</v>
      </c>
      <c r="BB62" s="66">
        <f>'IO 08 - Mobiliář a herní ...'!F35</f>
        <v>0</v>
      </c>
      <c r="BC62" s="66">
        <f>'IO 08 - Mobiliář a herní ...'!F36</f>
        <v>0</v>
      </c>
      <c r="BD62" s="68">
        <f>'IO 08 - Mobiliář a herní ...'!F37</f>
        <v>0</v>
      </c>
      <c r="BT62" s="69" t="s">
        <v>78</v>
      </c>
      <c r="BV62" s="69" t="s">
        <v>72</v>
      </c>
      <c r="BW62" s="69" t="s">
        <v>101</v>
      </c>
      <c r="BX62" s="69" t="s">
        <v>5</v>
      </c>
      <c r="CL62" s="69" t="s">
        <v>3</v>
      </c>
      <c r="CM62" s="69" t="s">
        <v>80</v>
      </c>
    </row>
    <row r="63" spans="1:91" s="4" customFormat="1" ht="24.75" customHeight="1">
      <c r="A63" s="61" t="s">
        <v>74</v>
      </c>
      <c r="B63" s="62"/>
      <c r="C63" s="63"/>
      <c r="D63" s="397" t="s">
        <v>102</v>
      </c>
      <c r="E63" s="397"/>
      <c r="F63" s="397"/>
      <c r="G63" s="397"/>
      <c r="H63" s="397"/>
      <c r="I63" s="202"/>
      <c r="J63" s="397" t="s">
        <v>103</v>
      </c>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66">
        <f>'IO 09 - Drobné stavební o...'!J30</f>
        <v>0</v>
      </c>
      <c r="AH63" s="367"/>
      <c r="AI63" s="367"/>
      <c r="AJ63" s="367"/>
      <c r="AK63" s="367"/>
      <c r="AL63" s="367"/>
      <c r="AM63" s="367"/>
      <c r="AN63" s="366">
        <f t="shared" si="0"/>
        <v>0</v>
      </c>
      <c r="AO63" s="367"/>
      <c r="AP63" s="367"/>
      <c r="AQ63" s="64" t="s">
        <v>77</v>
      </c>
      <c r="AR63" s="62"/>
      <c r="AS63" s="65">
        <v>0</v>
      </c>
      <c r="AT63" s="66">
        <f t="shared" si="1"/>
        <v>0</v>
      </c>
      <c r="AU63" s="67">
        <f>'IO 09 - Drobné stavební o...'!P84</f>
        <v>42.617720000000006</v>
      </c>
      <c r="AV63" s="66">
        <f>'IO 09 - Drobné stavební o...'!J33</f>
        <v>0</v>
      </c>
      <c r="AW63" s="66">
        <f>'IO 09 - Drobné stavební o...'!J34</f>
        <v>0</v>
      </c>
      <c r="AX63" s="66">
        <f>'IO 09 - Drobné stavební o...'!J35</f>
        <v>0</v>
      </c>
      <c r="AY63" s="66">
        <f>'IO 09 - Drobné stavební o...'!J36</f>
        <v>0</v>
      </c>
      <c r="AZ63" s="66">
        <f>'IO 09 - Drobné stavební o...'!F33</f>
        <v>0</v>
      </c>
      <c r="BA63" s="66">
        <f>'IO 09 - Drobné stavební o...'!F34</f>
        <v>0</v>
      </c>
      <c r="BB63" s="66">
        <f>'IO 09 - Drobné stavební o...'!F35</f>
        <v>0</v>
      </c>
      <c r="BC63" s="66">
        <f>'IO 09 - Drobné stavební o...'!F36</f>
        <v>0</v>
      </c>
      <c r="BD63" s="68">
        <f>'IO 09 - Drobné stavební o...'!F37</f>
        <v>0</v>
      </c>
      <c r="BT63" s="69" t="s">
        <v>78</v>
      </c>
      <c r="BV63" s="69" t="s">
        <v>72</v>
      </c>
      <c r="BW63" s="69" t="s">
        <v>104</v>
      </c>
      <c r="BX63" s="69" t="s">
        <v>5</v>
      </c>
      <c r="CL63" s="69" t="s">
        <v>3</v>
      </c>
      <c r="CM63" s="69" t="s">
        <v>80</v>
      </c>
    </row>
    <row r="64" spans="1:91" s="4" customFormat="1" ht="16.5" customHeight="1">
      <c r="A64" s="61" t="s">
        <v>74</v>
      </c>
      <c r="B64" s="62"/>
      <c r="C64" s="63"/>
      <c r="D64" s="397" t="s">
        <v>105</v>
      </c>
      <c r="E64" s="397"/>
      <c r="F64" s="397"/>
      <c r="G64" s="397"/>
      <c r="H64" s="397"/>
      <c r="I64" s="202"/>
      <c r="J64" s="397" t="s">
        <v>106</v>
      </c>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66">
        <f>'VON - Vedlejší a ostatní ...'!J30</f>
        <v>0</v>
      </c>
      <c r="AH64" s="367"/>
      <c r="AI64" s="367"/>
      <c r="AJ64" s="367"/>
      <c r="AK64" s="367"/>
      <c r="AL64" s="367"/>
      <c r="AM64" s="367"/>
      <c r="AN64" s="366">
        <f t="shared" si="0"/>
        <v>0</v>
      </c>
      <c r="AO64" s="367"/>
      <c r="AP64" s="367"/>
      <c r="AQ64" s="64" t="s">
        <v>105</v>
      </c>
      <c r="AR64" s="62"/>
      <c r="AS64" s="70">
        <v>0</v>
      </c>
      <c r="AT64" s="71">
        <f t="shared" si="1"/>
        <v>0</v>
      </c>
      <c r="AU64" s="72">
        <f>'VON - Vedlejší a ostatní ...'!P80</f>
        <v>0</v>
      </c>
      <c r="AV64" s="71">
        <f>'VON - Vedlejší a ostatní ...'!J33</f>
        <v>0</v>
      </c>
      <c r="AW64" s="71">
        <f>'VON - Vedlejší a ostatní ...'!J34</f>
        <v>0</v>
      </c>
      <c r="AX64" s="71">
        <f>'VON - Vedlejší a ostatní ...'!J35</f>
        <v>0</v>
      </c>
      <c r="AY64" s="71">
        <f>'VON - Vedlejší a ostatní ...'!J36</f>
        <v>0</v>
      </c>
      <c r="AZ64" s="71">
        <f>'VON - Vedlejší a ostatní ...'!F33</f>
        <v>0</v>
      </c>
      <c r="BA64" s="71">
        <f>'VON - Vedlejší a ostatní ...'!F34</f>
        <v>0</v>
      </c>
      <c r="BB64" s="71">
        <f>'VON - Vedlejší a ostatní ...'!F35</f>
        <v>0</v>
      </c>
      <c r="BC64" s="71">
        <f>'VON - Vedlejší a ostatní ...'!F36</f>
        <v>0</v>
      </c>
      <c r="BD64" s="73">
        <f>'VON - Vedlejší a ostatní ...'!F37</f>
        <v>0</v>
      </c>
      <c r="BT64" s="69" t="s">
        <v>78</v>
      </c>
      <c r="BV64" s="69" t="s">
        <v>72</v>
      </c>
      <c r="BW64" s="69" t="s">
        <v>107</v>
      </c>
      <c r="BX64" s="69" t="s">
        <v>5</v>
      </c>
      <c r="CL64" s="69" t="s">
        <v>3</v>
      </c>
      <c r="CM64" s="69" t="s">
        <v>80</v>
      </c>
    </row>
    <row r="65" spans="1:57" s="2" customFormat="1" ht="30" customHeight="1">
      <c r="A65" s="210"/>
      <c r="B65" s="25"/>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5"/>
      <c r="AS65" s="210"/>
      <c r="AT65" s="210"/>
      <c r="AU65" s="210"/>
      <c r="AV65" s="210"/>
      <c r="AW65" s="210"/>
      <c r="AX65" s="210"/>
      <c r="AY65" s="210"/>
      <c r="AZ65" s="210"/>
      <c r="BA65" s="210"/>
      <c r="BB65" s="210"/>
      <c r="BC65" s="210"/>
      <c r="BD65" s="210"/>
      <c r="BE65" s="210"/>
    </row>
    <row r="66" spans="1:57" s="2" customFormat="1" ht="6.95" customHeight="1">
      <c r="A66" s="210"/>
      <c r="B66" s="31"/>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25"/>
      <c r="AS66" s="210"/>
      <c r="AT66" s="210"/>
      <c r="AU66" s="210"/>
      <c r="AV66" s="210"/>
      <c r="AW66" s="210"/>
      <c r="AX66" s="210"/>
      <c r="AY66" s="210"/>
      <c r="AZ66" s="210"/>
      <c r="BA66" s="210"/>
      <c r="BB66" s="210"/>
      <c r="BC66" s="210"/>
      <c r="BD66" s="210"/>
      <c r="BE66" s="210"/>
    </row>
  </sheetData>
  <sheetProtection password="CC12" sheet="1" objects="1" scenarios="1"/>
  <mergeCells count="76">
    <mergeCell ref="D58:H58"/>
    <mergeCell ref="D59:H59"/>
    <mergeCell ref="D55:H55"/>
    <mergeCell ref="D60:H60"/>
    <mergeCell ref="D57:H57"/>
    <mergeCell ref="D56:H56"/>
    <mergeCell ref="D62:H62"/>
    <mergeCell ref="D63:H63"/>
    <mergeCell ref="D64:H64"/>
    <mergeCell ref="D61:H61"/>
    <mergeCell ref="I52:AF52"/>
    <mergeCell ref="J62:AF62"/>
    <mergeCell ref="J63:AF63"/>
    <mergeCell ref="J60:AF60"/>
    <mergeCell ref="J59:AF59"/>
    <mergeCell ref="J58:AF58"/>
    <mergeCell ref="J57:AF57"/>
    <mergeCell ref="J61:AF61"/>
    <mergeCell ref="J64:AF64"/>
    <mergeCell ref="J56:AF56"/>
    <mergeCell ref="J55:AF55"/>
    <mergeCell ref="C52:G52"/>
    <mergeCell ref="L29:P29"/>
    <mergeCell ref="W29:AE29"/>
    <mergeCell ref="AK29:AO29"/>
    <mergeCell ref="AK30:AO30"/>
    <mergeCell ref="L30:P30"/>
    <mergeCell ref="W30:AE30"/>
    <mergeCell ref="E23:AN23"/>
    <mergeCell ref="AK26:AO26"/>
    <mergeCell ref="L28:P28"/>
    <mergeCell ref="W28:AE28"/>
    <mergeCell ref="AK28:AO28"/>
    <mergeCell ref="L31:P31"/>
    <mergeCell ref="L32:P32"/>
    <mergeCell ref="W32:AE32"/>
    <mergeCell ref="AK32:AO32"/>
    <mergeCell ref="L45:AO45"/>
    <mergeCell ref="W31:AE31"/>
    <mergeCell ref="L33:P33"/>
    <mergeCell ref="W33:AE33"/>
    <mergeCell ref="AK33:AO33"/>
    <mergeCell ref="AK35:AO35"/>
    <mergeCell ref="X35:AB35"/>
    <mergeCell ref="AR2:BE2"/>
    <mergeCell ref="AG63:AM63"/>
    <mergeCell ref="AG62:AM62"/>
    <mergeCell ref="AG52:AM52"/>
    <mergeCell ref="AG57:AM57"/>
    <mergeCell ref="AG55:AM55"/>
    <mergeCell ref="AG60:AM60"/>
    <mergeCell ref="AG61:AM61"/>
    <mergeCell ref="AG59:AM59"/>
    <mergeCell ref="AG56:AM56"/>
    <mergeCell ref="AS49:AT51"/>
    <mergeCell ref="AN54:AP54"/>
    <mergeCell ref="AK31:AO31"/>
    <mergeCell ref="AG54:AM54"/>
    <mergeCell ref="K5:AO5"/>
    <mergeCell ref="K6:AO6"/>
    <mergeCell ref="AG64:AM64"/>
    <mergeCell ref="AG58:AM58"/>
    <mergeCell ref="AM47:AN47"/>
    <mergeCell ref="AM49:AP49"/>
    <mergeCell ref="AM50:AP50"/>
    <mergeCell ref="AN64:AP64"/>
    <mergeCell ref="AN63:AP63"/>
    <mergeCell ref="AN56:AP56"/>
    <mergeCell ref="AN62:AP62"/>
    <mergeCell ref="AN52:AP52"/>
    <mergeCell ref="AN61:AP61"/>
    <mergeCell ref="AN58:AP58"/>
    <mergeCell ref="AN60:AP60"/>
    <mergeCell ref="AN59:AP59"/>
    <mergeCell ref="AN55:AP55"/>
    <mergeCell ref="AN57:AP57"/>
  </mergeCells>
  <hyperlinks>
    <hyperlink ref="A55" location="'IO 01 - Příprava území'!C2" display="/"/>
    <hyperlink ref="A56" location="'IO 02 - Asanace dřevin, p...'!C2" display="/"/>
    <hyperlink ref="A57" location="'IO 03 - Komunikace a teré...'!C2" display="/"/>
    <hyperlink ref="A58" location="'IO 04 - Odvodnění a vsako...'!C2" display="/"/>
    <hyperlink ref="A59" location="'IO 05 - Úprava a obnova v...'!C2" display="/"/>
    <hyperlink ref="A60" location="'IO 06 - Napojení na vodov...'!C2" display="/"/>
    <hyperlink ref="A61" location="'IO 07 - Závlahový systém'!C2" display="/"/>
    <hyperlink ref="A62" location="'IO 08 - Mobiliář a herní ...'!C2" display="/"/>
    <hyperlink ref="A63" location="'IO 09 - Drobné stavební o...'!C2" display="/"/>
    <hyperlink ref="A64" location="'VON - Vedlejší a ostatn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1"/>
  <sheetViews>
    <sheetView windowProtection="1" showGridLines="0" workbookViewId="0">
      <selection activeCell="F109" sqref="F10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74"/>
      <c r="B1" s="74"/>
      <c r="C1" s="74"/>
      <c r="D1" s="74"/>
      <c r="E1" s="74"/>
      <c r="F1" s="74"/>
      <c r="G1" s="74"/>
      <c r="H1" s="74"/>
      <c r="I1" s="74"/>
      <c r="J1" s="74"/>
      <c r="K1" s="74"/>
    </row>
    <row r="2" spans="1:46" s="1" customFormat="1" ht="36.950000000000003" customHeight="1">
      <c r="A2" s="74"/>
      <c r="B2" s="74"/>
      <c r="C2" s="74"/>
      <c r="D2" s="74"/>
      <c r="E2" s="74"/>
      <c r="F2" s="74"/>
      <c r="G2" s="74"/>
      <c r="H2" s="74"/>
      <c r="I2" s="74"/>
      <c r="J2" s="74"/>
      <c r="K2" s="74"/>
      <c r="L2" s="373" t="s">
        <v>6</v>
      </c>
      <c r="M2" s="374"/>
      <c r="N2" s="374"/>
      <c r="O2" s="374"/>
      <c r="P2" s="374"/>
      <c r="Q2" s="374"/>
      <c r="R2" s="374"/>
      <c r="S2" s="374"/>
      <c r="T2" s="374"/>
      <c r="U2" s="374"/>
      <c r="V2" s="374"/>
      <c r="AT2" s="15" t="s">
        <v>79</v>
      </c>
    </row>
    <row r="3" spans="1:46" s="1" customFormat="1" ht="6.95" customHeight="1">
      <c r="A3" s="74"/>
      <c r="B3" s="214"/>
      <c r="C3" s="215"/>
      <c r="D3" s="215"/>
      <c r="E3" s="215"/>
      <c r="F3" s="215"/>
      <c r="G3" s="215"/>
      <c r="H3" s="215"/>
      <c r="I3" s="215"/>
      <c r="J3" s="215"/>
      <c r="K3" s="215"/>
      <c r="L3" s="18"/>
      <c r="AT3" s="15" t="s">
        <v>80</v>
      </c>
    </row>
    <row r="4" spans="1:46" s="1" customFormat="1" ht="24.95" customHeight="1">
      <c r="A4" s="74"/>
      <c r="B4" s="216"/>
      <c r="C4" s="74"/>
      <c r="D4" s="217" t="s">
        <v>108</v>
      </c>
      <c r="E4" s="74"/>
      <c r="F4" s="74"/>
      <c r="G4" s="74"/>
      <c r="H4" s="74"/>
      <c r="I4" s="74"/>
      <c r="J4" s="74"/>
      <c r="K4" s="74"/>
      <c r="L4" s="18"/>
      <c r="M4" s="75" t="s">
        <v>11</v>
      </c>
      <c r="AT4" s="15" t="s">
        <v>4</v>
      </c>
    </row>
    <row r="5" spans="1:46" s="1" customFormat="1" ht="6.95" customHeight="1">
      <c r="A5" s="74"/>
      <c r="B5" s="216"/>
      <c r="C5" s="74"/>
      <c r="D5" s="74"/>
      <c r="E5" s="74"/>
      <c r="F5" s="74"/>
      <c r="G5" s="74"/>
      <c r="H5" s="74"/>
      <c r="I5" s="74"/>
      <c r="J5" s="74"/>
      <c r="K5" s="74"/>
      <c r="L5" s="18"/>
    </row>
    <row r="6" spans="1:46" s="1" customFormat="1" ht="12" customHeight="1">
      <c r="A6" s="74"/>
      <c r="B6" s="216"/>
      <c r="C6" s="74"/>
      <c r="D6" s="218" t="s">
        <v>15</v>
      </c>
      <c r="E6" s="74"/>
      <c r="F6" s="74"/>
      <c r="G6" s="74"/>
      <c r="H6" s="74"/>
      <c r="I6" s="74"/>
      <c r="J6" s="74"/>
      <c r="K6" s="74"/>
      <c r="L6" s="18"/>
    </row>
    <row r="7" spans="1:46" s="1" customFormat="1" ht="16.5" customHeight="1">
      <c r="A7" s="74"/>
      <c r="B7" s="216"/>
      <c r="C7" s="74"/>
      <c r="D7" s="74"/>
      <c r="E7" s="401" t="str">
        <f>'Rekapitulace zakázky'!K6</f>
        <v>Revitalizace Chaplinova náměstí, sídliště Barrandov</v>
      </c>
      <c r="F7" s="402"/>
      <c r="G7" s="402"/>
      <c r="H7" s="402"/>
      <c r="I7" s="74"/>
      <c r="J7" s="74"/>
      <c r="K7" s="74"/>
      <c r="L7" s="18"/>
    </row>
    <row r="8" spans="1:46" s="2" customFormat="1" ht="12" customHeight="1">
      <c r="A8" s="219"/>
      <c r="B8" s="220"/>
      <c r="C8" s="219"/>
      <c r="D8" s="218" t="s">
        <v>109</v>
      </c>
      <c r="E8" s="219"/>
      <c r="F8" s="219"/>
      <c r="G8" s="219"/>
      <c r="H8" s="219"/>
      <c r="I8" s="219"/>
      <c r="J8" s="219"/>
      <c r="K8" s="219"/>
      <c r="L8" s="76"/>
      <c r="S8" s="24"/>
      <c r="T8" s="24"/>
      <c r="U8" s="24"/>
      <c r="V8" s="24"/>
      <c r="W8" s="24"/>
      <c r="X8" s="24"/>
      <c r="Y8" s="24"/>
      <c r="Z8" s="24"/>
      <c r="AA8" s="24"/>
      <c r="AB8" s="24"/>
      <c r="AC8" s="24"/>
      <c r="AD8" s="24"/>
      <c r="AE8" s="24"/>
    </row>
    <row r="9" spans="1:46" s="2" customFormat="1" ht="16.5" customHeight="1">
      <c r="A9" s="219"/>
      <c r="B9" s="220"/>
      <c r="C9" s="219"/>
      <c r="D9" s="219"/>
      <c r="E9" s="399" t="s">
        <v>110</v>
      </c>
      <c r="F9" s="400"/>
      <c r="G9" s="400"/>
      <c r="H9" s="400"/>
      <c r="I9" s="219"/>
      <c r="J9" s="219"/>
      <c r="K9" s="219"/>
      <c r="L9" s="76"/>
      <c r="S9" s="24"/>
      <c r="T9" s="24"/>
      <c r="U9" s="24"/>
      <c r="V9" s="24"/>
      <c r="W9" s="24"/>
      <c r="X9" s="24"/>
      <c r="Y9" s="24"/>
      <c r="Z9" s="24"/>
      <c r="AA9" s="24"/>
      <c r="AB9" s="24"/>
      <c r="AC9" s="24"/>
      <c r="AD9" s="24"/>
      <c r="AE9" s="24"/>
    </row>
    <row r="10" spans="1:46" s="2" customFormat="1">
      <c r="A10" s="219"/>
      <c r="B10" s="220"/>
      <c r="C10" s="219"/>
      <c r="D10" s="219"/>
      <c r="E10" s="219"/>
      <c r="F10" s="219"/>
      <c r="G10" s="219"/>
      <c r="H10" s="219"/>
      <c r="I10" s="219"/>
      <c r="J10" s="219"/>
      <c r="K10" s="219"/>
      <c r="L10" s="76"/>
      <c r="S10" s="24"/>
      <c r="T10" s="24"/>
      <c r="U10" s="24"/>
      <c r="V10" s="24"/>
      <c r="W10" s="24"/>
      <c r="X10" s="24"/>
      <c r="Y10" s="24"/>
      <c r="Z10" s="24"/>
      <c r="AA10" s="24"/>
      <c r="AB10" s="24"/>
      <c r="AC10" s="24"/>
      <c r="AD10" s="24"/>
      <c r="AE10" s="24"/>
    </row>
    <row r="11" spans="1:46" s="2" customFormat="1" ht="12" customHeight="1">
      <c r="A11" s="219"/>
      <c r="B11" s="220"/>
      <c r="C11" s="219"/>
      <c r="D11" s="218" t="s">
        <v>17</v>
      </c>
      <c r="E11" s="219"/>
      <c r="F11" s="221" t="s">
        <v>3</v>
      </c>
      <c r="G11" s="219"/>
      <c r="H11" s="219"/>
      <c r="I11" s="218" t="s">
        <v>18</v>
      </c>
      <c r="J11" s="221" t="s">
        <v>3</v>
      </c>
      <c r="K11" s="219"/>
      <c r="L11" s="76"/>
      <c r="S11" s="24"/>
      <c r="T11" s="24"/>
      <c r="U11" s="24"/>
      <c r="V11" s="24"/>
      <c r="W11" s="24"/>
      <c r="X11" s="24"/>
      <c r="Y11" s="24"/>
      <c r="Z11" s="24"/>
      <c r="AA11" s="24"/>
      <c r="AB11" s="24"/>
      <c r="AC11" s="24"/>
      <c r="AD11" s="24"/>
      <c r="AE11" s="24"/>
    </row>
    <row r="12" spans="1:46" s="2" customFormat="1" ht="12" customHeight="1">
      <c r="A12" s="219"/>
      <c r="B12" s="220"/>
      <c r="C12" s="219"/>
      <c r="D12" s="218" t="s">
        <v>19</v>
      </c>
      <c r="E12" s="219"/>
      <c r="F12" s="221" t="s">
        <v>20</v>
      </c>
      <c r="G12" s="219"/>
      <c r="H12" s="219"/>
      <c r="I12" s="218" t="s">
        <v>21</v>
      </c>
      <c r="J12" s="222">
        <f>'Rekapitulace zakázky'!AN8</f>
        <v>44391</v>
      </c>
      <c r="K12" s="219"/>
      <c r="L12" s="76"/>
      <c r="S12" s="24"/>
      <c r="T12" s="24"/>
      <c r="U12" s="24"/>
      <c r="V12" s="24"/>
      <c r="W12" s="24"/>
      <c r="X12" s="24"/>
      <c r="Y12" s="24"/>
      <c r="Z12" s="24"/>
      <c r="AA12" s="24"/>
      <c r="AB12" s="24"/>
      <c r="AC12" s="24"/>
      <c r="AD12" s="24"/>
      <c r="AE12" s="24"/>
    </row>
    <row r="13" spans="1:46" s="2" customFormat="1" ht="10.9" customHeight="1">
      <c r="A13" s="219"/>
      <c r="B13" s="220"/>
      <c r="C13" s="219"/>
      <c r="D13" s="219"/>
      <c r="E13" s="219"/>
      <c r="F13" s="219"/>
      <c r="G13" s="219"/>
      <c r="H13" s="219"/>
      <c r="I13" s="219"/>
      <c r="J13" s="219"/>
      <c r="K13" s="219"/>
      <c r="L13" s="76"/>
      <c r="S13" s="24"/>
      <c r="T13" s="24"/>
      <c r="U13" s="24"/>
      <c r="V13" s="24"/>
      <c r="W13" s="24"/>
      <c r="X13" s="24"/>
      <c r="Y13" s="24"/>
      <c r="Z13" s="24"/>
      <c r="AA13" s="24"/>
      <c r="AB13" s="24"/>
      <c r="AC13" s="24"/>
      <c r="AD13" s="24"/>
      <c r="AE13" s="24"/>
    </row>
    <row r="14" spans="1:46" s="2" customFormat="1" ht="12" customHeight="1">
      <c r="A14" s="219"/>
      <c r="B14" s="220"/>
      <c r="C14" s="219"/>
      <c r="D14" s="218" t="s">
        <v>22</v>
      </c>
      <c r="E14" s="219"/>
      <c r="F14" s="219"/>
      <c r="G14" s="219"/>
      <c r="H14" s="219"/>
      <c r="I14" s="218" t="s">
        <v>23</v>
      </c>
      <c r="J14" s="221" t="s">
        <v>3</v>
      </c>
      <c r="K14" s="219"/>
      <c r="L14" s="76"/>
      <c r="S14" s="24"/>
      <c r="T14" s="24"/>
      <c r="U14" s="24"/>
      <c r="V14" s="24"/>
      <c r="W14" s="24"/>
      <c r="X14" s="24"/>
      <c r="Y14" s="24"/>
      <c r="Z14" s="24"/>
      <c r="AA14" s="24"/>
      <c r="AB14" s="24"/>
      <c r="AC14" s="24"/>
      <c r="AD14" s="24"/>
      <c r="AE14" s="24"/>
    </row>
    <row r="15" spans="1:46" s="2" customFormat="1" ht="18" customHeight="1">
      <c r="A15" s="219"/>
      <c r="B15" s="220"/>
      <c r="C15" s="219"/>
      <c r="D15" s="219"/>
      <c r="E15" s="221" t="s">
        <v>24</v>
      </c>
      <c r="F15" s="219"/>
      <c r="G15" s="219"/>
      <c r="H15" s="219"/>
      <c r="I15" s="218" t="s">
        <v>25</v>
      </c>
      <c r="J15" s="221" t="s">
        <v>3</v>
      </c>
      <c r="K15" s="219"/>
      <c r="L15" s="76"/>
      <c r="S15" s="24"/>
      <c r="T15" s="24"/>
      <c r="U15" s="24"/>
      <c r="V15" s="24"/>
      <c r="W15" s="24"/>
      <c r="X15" s="24"/>
      <c r="Y15" s="24"/>
      <c r="Z15" s="24"/>
      <c r="AA15" s="24"/>
      <c r="AB15" s="24"/>
      <c r="AC15" s="24"/>
      <c r="AD15" s="24"/>
      <c r="AE15" s="24"/>
    </row>
    <row r="16" spans="1:46" s="2" customFormat="1" ht="6.95" customHeight="1">
      <c r="A16" s="219"/>
      <c r="B16" s="220"/>
      <c r="C16" s="219"/>
      <c r="D16" s="219"/>
      <c r="E16" s="219"/>
      <c r="F16" s="219"/>
      <c r="G16" s="219"/>
      <c r="H16" s="219"/>
      <c r="I16" s="219"/>
      <c r="J16" s="219"/>
      <c r="K16" s="219"/>
      <c r="L16" s="76"/>
      <c r="S16" s="24"/>
      <c r="T16" s="24"/>
      <c r="U16" s="24"/>
      <c r="V16" s="24"/>
      <c r="W16" s="24"/>
      <c r="X16" s="24"/>
      <c r="Y16" s="24"/>
      <c r="Z16" s="24"/>
      <c r="AA16" s="24"/>
      <c r="AB16" s="24"/>
      <c r="AC16" s="24"/>
      <c r="AD16" s="24"/>
      <c r="AE16" s="24"/>
    </row>
    <row r="17" spans="1:31" s="2" customFormat="1" ht="12" customHeight="1">
      <c r="A17" s="219"/>
      <c r="B17" s="220"/>
      <c r="C17" s="219"/>
      <c r="D17" s="218" t="s">
        <v>26</v>
      </c>
      <c r="E17" s="219"/>
      <c r="F17" s="219"/>
      <c r="G17" s="219"/>
      <c r="H17" s="219"/>
      <c r="I17" s="218" t="s">
        <v>23</v>
      </c>
      <c r="J17" s="221" t="str">
        <f>'Rekapitulace zakázky'!AN13</f>
        <v/>
      </c>
      <c r="K17" s="219"/>
      <c r="L17" s="76"/>
      <c r="S17" s="24"/>
      <c r="T17" s="24"/>
      <c r="U17" s="24"/>
      <c r="V17" s="24"/>
      <c r="W17" s="24"/>
      <c r="X17" s="24"/>
      <c r="Y17" s="24"/>
      <c r="Z17" s="24"/>
      <c r="AA17" s="24"/>
      <c r="AB17" s="24"/>
      <c r="AC17" s="24"/>
      <c r="AD17" s="24"/>
      <c r="AE17" s="24"/>
    </row>
    <row r="18" spans="1:31" s="2" customFormat="1" ht="18" customHeight="1">
      <c r="A18" s="219"/>
      <c r="B18" s="220"/>
      <c r="C18" s="219"/>
      <c r="D18" s="219"/>
      <c r="E18" s="403" t="str">
        <f>'Rekapitulace zakázky'!E14</f>
        <v xml:space="preserve"> </v>
      </c>
      <c r="F18" s="403"/>
      <c r="G18" s="403"/>
      <c r="H18" s="403"/>
      <c r="I18" s="218" t="s">
        <v>25</v>
      </c>
      <c r="J18" s="221" t="str">
        <f>'Rekapitulace zakázky'!AN14</f>
        <v/>
      </c>
      <c r="K18" s="219"/>
      <c r="L18" s="76"/>
      <c r="S18" s="24"/>
      <c r="T18" s="24"/>
      <c r="U18" s="24"/>
      <c r="V18" s="24"/>
      <c r="W18" s="24"/>
      <c r="X18" s="24"/>
      <c r="Y18" s="24"/>
      <c r="Z18" s="24"/>
      <c r="AA18" s="24"/>
      <c r="AB18" s="24"/>
      <c r="AC18" s="24"/>
      <c r="AD18" s="24"/>
      <c r="AE18" s="24"/>
    </row>
    <row r="19" spans="1:31" s="2" customFormat="1" ht="6.95" customHeight="1">
      <c r="A19" s="219"/>
      <c r="B19" s="220"/>
      <c r="C19" s="219"/>
      <c r="D19" s="219"/>
      <c r="E19" s="219"/>
      <c r="F19" s="219"/>
      <c r="G19" s="219"/>
      <c r="H19" s="219"/>
      <c r="I19" s="219"/>
      <c r="J19" s="219"/>
      <c r="K19" s="219"/>
      <c r="L19" s="76"/>
      <c r="S19" s="24"/>
      <c r="T19" s="24"/>
      <c r="U19" s="24"/>
      <c r="V19" s="24"/>
      <c r="W19" s="24"/>
      <c r="X19" s="24"/>
      <c r="Y19" s="24"/>
      <c r="Z19" s="24"/>
      <c r="AA19" s="24"/>
      <c r="AB19" s="24"/>
      <c r="AC19" s="24"/>
      <c r="AD19" s="24"/>
      <c r="AE19" s="24"/>
    </row>
    <row r="20" spans="1:31" s="2" customFormat="1" ht="12" customHeight="1">
      <c r="A20" s="219"/>
      <c r="B20" s="220"/>
      <c r="C20" s="219"/>
      <c r="D20" s="218" t="s">
        <v>28</v>
      </c>
      <c r="E20" s="219"/>
      <c r="F20" s="219"/>
      <c r="G20" s="219"/>
      <c r="H20" s="219"/>
      <c r="I20" s="218" t="s">
        <v>23</v>
      </c>
      <c r="J20" s="221" t="s">
        <v>3</v>
      </c>
      <c r="K20" s="219"/>
      <c r="L20" s="76"/>
      <c r="S20" s="24"/>
      <c r="T20" s="24"/>
      <c r="U20" s="24"/>
      <c r="V20" s="24"/>
      <c r="W20" s="24"/>
      <c r="X20" s="24"/>
      <c r="Y20" s="24"/>
      <c r="Z20" s="24"/>
      <c r="AA20" s="24"/>
      <c r="AB20" s="24"/>
      <c r="AC20" s="24"/>
      <c r="AD20" s="24"/>
      <c r="AE20" s="24"/>
    </row>
    <row r="21" spans="1:31" s="2" customFormat="1" ht="18" customHeight="1">
      <c r="A21" s="219"/>
      <c r="B21" s="220"/>
      <c r="C21" s="219"/>
      <c r="D21" s="219"/>
      <c r="E21" s="221" t="s">
        <v>29</v>
      </c>
      <c r="F21" s="219"/>
      <c r="G21" s="219"/>
      <c r="H21" s="219"/>
      <c r="I21" s="218" t="s">
        <v>25</v>
      </c>
      <c r="J21" s="221" t="s">
        <v>3</v>
      </c>
      <c r="K21" s="219"/>
      <c r="L21" s="76"/>
      <c r="S21" s="24"/>
      <c r="T21" s="24"/>
      <c r="U21" s="24"/>
      <c r="V21" s="24"/>
      <c r="W21" s="24"/>
      <c r="X21" s="24"/>
      <c r="Y21" s="24"/>
      <c r="Z21" s="24"/>
      <c r="AA21" s="24"/>
      <c r="AB21" s="24"/>
      <c r="AC21" s="24"/>
      <c r="AD21" s="24"/>
      <c r="AE21" s="24"/>
    </row>
    <row r="22" spans="1:31" s="2" customFormat="1" ht="6.95" customHeight="1">
      <c r="A22" s="219"/>
      <c r="B22" s="220"/>
      <c r="C22" s="219"/>
      <c r="D22" s="219"/>
      <c r="E22" s="219"/>
      <c r="F22" s="219"/>
      <c r="G22" s="219"/>
      <c r="H22" s="219"/>
      <c r="I22" s="219"/>
      <c r="J22" s="219"/>
      <c r="K22" s="219"/>
      <c r="L22" s="76"/>
      <c r="S22" s="24"/>
      <c r="T22" s="24"/>
      <c r="U22" s="24"/>
      <c r="V22" s="24"/>
      <c r="W22" s="24"/>
      <c r="X22" s="24"/>
      <c r="Y22" s="24"/>
      <c r="Z22" s="24"/>
      <c r="AA22" s="24"/>
      <c r="AB22" s="24"/>
      <c r="AC22" s="24"/>
      <c r="AD22" s="24"/>
      <c r="AE22" s="24"/>
    </row>
    <row r="23" spans="1:31" s="2" customFormat="1" ht="12" customHeight="1">
      <c r="A23" s="219"/>
      <c r="B23" s="220"/>
      <c r="C23" s="219"/>
      <c r="D23" s="218" t="s">
        <v>31</v>
      </c>
      <c r="E23" s="219"/>
      <c r="F23" s="219"/>
      <c r="G23" s="219"/>
      <c r="H23" s="219"/>
      <c r="I23" s="218" t="s">
        <v>23</v>
      </c>
      <c r="J23" s="221" t="s">
        <v>32</v>
      </c>
      <c r="K23" s="219"/>
      <c r="L23" s="76"/>
      <c r="S23" s="24"/>
      <c r="T23" s="24"/>
      <c r="U23" s="24"/>
      <c r="V23" s="24"/>
      <c r="W23" s="24"/>
      <c r="X23" s="24"/>
      <c r="Y23" s="24"/>
      <c r="Z23" s="24"/>
      <c r="AA23" s="24"/>
      <c r="AB23" s="24"/>
      <c r="AC23" s="24"/>
      <c r="AD23" s="24"/>
      <c r="AE23" s="24"/>
    </row>
    <row r="24" spans="1:31" s="2" customFormat="1" ht="18" customHeight="1">
      <c r="A24" s="219"/>
      <c r="B24" s="220"/>
      <c r="C24" s="219"/>
      <c r="D24" s="219"/>
      <c r="E24" s="221" t="s">
        <v>33</v>
      </c>
      <c r="F24" s="219"/>
      <c r="G24" s="219"/>
      <c r="H24" s="219"/>
      <c r="I24" s="218" t="s">
        <v>25</v>
      </c>
      <c r="J24" s="221" t="s">
        <v>34</v>
      </c>
      <c r="K24" s="219"/>
      <c r="L24" s="76"/>
      <c r="S24" s="24"/>
      <c r="T24" s="24"/>
      <c r="U24" s="24"/>
      <c r="V24" s="24"/>
      <c r="W24" s="24"/>
      <c r="X24" s="24"/>
      <c r="Y24" s="24"/>
      <c r="Z24" s="24"/>
      <c r="AA24" s="24"/>
      <c r="AB24" s="24"/>
      <c r="AC24" s="24"/>
      <c r="AD24" s="24"/>
      <c r="AE24" s="24"/>
    </row>
    <row r="25" spans="1:31" s="2" customFormat="1" ht="6.95" customHeight="1">
      <c r="A25" s="219"/>
      <c r="B25" s="220"/>
      <c r="C25" s="219"/>
      <c r="D25" s="219"/>
      <c r="E25" s="219"/>
      <c r="F25" s="219"/>
      <c r="G25" s="219"/>
      <c r="H25" s="219"/>
      <c r="I25" s="219"/>
      <c r="J25" s="219"/>
      <c r="K25" s="219"/>
      <c r="L25" s="76"/>
      <c r="S25" s="24"/>
      <c r="T25" s="24"/>
      <c r="U25" s="24"/>
      <c r="V25" s="24"/>
      <c r="W25" s="24"/>
      <c r="X25" s="24"/>
      <c r="Y25" s="24"/>
      <c r="Z25" s="24"/>
      <c r="AA25" s="24"/>
      <c r="AB25" s="24"/>
      <c r="AC25" s="24"/>
      <c r="AD25" s="24"/>
      <c r="AE25" s="24"/>
    </row>
    <row r="26" spans="1:31" s="2" customFormat="1" ht="12" customHeight="1">
      <c r="A26" s="219"/>
      <c r="B26" s="220"/>
      <c r="C26" s="219"/>
      <c r="D26" s="218" t="s">
        <v>35</v>
      </c>
      <c r="E26" s="219"/>
      <c r="F26" s="219"/>
      <c r="G26" s="219"/>
      <c r="H26" s="219"/>
      <c r="I26" s="219"/>
      <c r="J26" s="219"/>
      <c r="K26" s="219"/>
      <c r="L26" s="76"/>
      <c r="S26" s="24"/>
      <c r="T26" s="24"/>
      <c r="U26" s="24"/>
      <c r="V26" s="24"/>
      <c r="W26" s="24"/>
      <c r="X26" s="24"/>
      <c r="Y26" s="24"/>
      <c r="Z26" s="24"/>
      <c r="AA26" s="24"/>
      <c r="AB26" s="24"/>
      <c r="AC26" s="24"/>
      <c r="AD26" s="24"/>
      <c r="AE26" s="24"/>
    </row>
    <row r="27" spans="1:31" s="5" customFormat="1" ht="16.5" customHeight="1">
      <c r="A27" s="223"/>
      <c r="B27" s="224"/>
      <c r="C27" s="223"/>
      <c r="D27" s="223"/>
      <c r="E27" s="404" t="s">
        <v>3</v>
      </c>
      <c r="F27" s="404"/>
      <c r="G27" s="404"/>
      <c r="H27" s="404"/>
      <c r="I27" s="223"/>
      <c r="J27" s="223"/>
      <c r="K27" s="223"/>
      <c r="L27" s="78"/>
      <c r="S27" s="77"/>
      <c r="T27" s="77"/>
      <c r="U27" s="77"/>
      <c r="V27" s="77"/>
      <c r="W27" s="77"/>
      <c r="X27" s="77"/>
      <c r="Y27" s="77"/>
      <c r="Z27" s="77"/>
      <c r="AA27" s="77"/>
      <c r="AB27" s="77"/>
      <c r="AC27" s="77"/>
      <c r="AD27" s="77"/>
      <c r="AE27" s="77"/>
    </row>
    <row r="28" spans="1:31" s="2" customFormat="1" ht="6.95" customHeight="1">
      <c r="A28" s="219"/>
      <c r="B28" s="220"/>
      <c r="C28" s="219"/>
      <c r="D28" s="219"/>
      <c r="E28" s="219"/>
      <c r="F28" s="219"/>
      <c r="G28" s="219"/>
      <c r="H28" s="219"/>
      <c r="I28" s="219"/>
      <c r="J28" s="219"/>
      <c r="K28" s="219"/>
      <c r="L28" s="76"/>
      <c r="S28" s="24"/>
      <c r="T28" s="24"/>
      <c r="U28" s="24"/>
      <c r="V28" s="24"/>
      <c r="W28" s="24"/>
      <c r="X28" s="24"/>
      <c r="Y28" s="24"/>
      <c r="Z28" s="24"/>
      <c r="AA28" s="24"/>
      <c r="AB28" s="24"/>
      <c r="AC28" s="24"/>
      <c r="AD28" s="24"/>
      <c r="AE28" s="24"/>
    </row>
    <row r="29" spans="1:31" s="2" customFormat="1" ht="6.95" customHeight="1">
      <c r="A29" s="219"/>
      <c r="B29" s="220"/>
      <c r="C29" s="219"/>
      <c r="D29" s="225"/>
      <c r="E29" s="225"/>
      <c r="F29" s="225"/>
      <c r="G29" s="225"/>
      <c r="H29" s="225"/>
      <c r="I29" s="225"/>
      <c r="J29" s="225"/>
      <c r="K29" s="225"/>
      <c r="L29" s="76"/>
      <c r="S29" s="24"/>
      <c r="T29" s="24"/>
      <c r="U29" s="24"/>
      <c r="V29" s="24"/>
      <c r="W29" s="24"/>
      <c r="X29" s="24"/>
      <c r="Y29" s="24"/>
      <c r="Z29" s="24"/>
      <c r="AA29" s="24"/>
      <c r="AB29" s="24"/>
      <c r="AC29" s="24"/>
      <c r="AD29" s="24"/>
      <c r="AE29" s="24"/>
    </row>
    <row r="30" spans="1:31" s="2" customFormat="1" ht="25.35" customHeight="1">
      <c r="A30" s="219"/>
      <c r="B30" s="220"/>
      <c r="C30" s="219"/>
      <c r="D30" s="226" t="s">
        <v>36</v>
      </c>
      <c r="E30" s="219"/>
      <c r="F30" s="219"/>
      <c r="G30" s="219"/>
      <c r="H30" s="219"/>
      <c r="I30" s="219"/>
      <c r="J30" s="227">
        <f>ROUND(J90, 2)</f>
        <v>0</v>
      </c>
      <c r="K30" s="219"/>
      <c r="L30" s="76"/>
      <c r="S30" s="24"/>
      <c r="T30" s="24"/>
      <c r="U30" s="24"/>
      <c r="V30" s="24"/>
      <c r="W30" s="24"/>
      <c r="X30" s="24"/>
      <c r="Y30" s="24"/>
      <c r="Z30" s="24"/>
      <c r="AA30" s="24"/>
      <c r="AB30" s="24"/>
      <c r="AC30" s="24"/>
      <c r="AD30" s="24"/>
      <c r="AE30" s="24"/>
    </row>
    <row r="31" spans="1:31" s="2" customFormat="1" ht="6.95" customHeight="1">
      <c r="A31" s="219"/>
      <c r="B31" s="220"/>
      <c r="C31" s="219"/>
      <c r="D31" s="225"/>
      <c r="E31" s="225"/>
      <c r="F31" s="225"/>
      <c r="G31" s="225"/>
      <c r="H31" s="225"/>
      <c r="I31" s="225"/>
      <c r="J31" s="225"/>
      <c r="K31" s="225"/>
      <c r="L31" s="76"/>
      <c r="S31" s="24"/>
      <c r="T31" s="24"/>
      <c r="U31" s="24"/>
      <c r="V31" s="24"/>
      <c r="W31" s="24"/>
      <c r="X31" s="24"/>
      <c r="Y31" s="24"/>
      <c r="Z31" s="24"/>
      <c r="AA31" s="24"/>
      <c r="AB31" s="24"/>
      <c r="AC31" s="24"/>
      <c r="AD31" s="24"/>
      <c r="AE31" s="24"/>
    </row>
    <row r="32" spans="1:31" s="2" customFormat="1" ht="14.45" customHeight="1">
      <c r="A32" s="219"/>
      <c r="B32" s="220"/>
      <c r="C32" s="219"/>
      <c r="D32" s="219"/>
      <c r="E32" s="219"/>
      <c r="F32" s="228" t="s">
        <v>38</v>
      </c>
      <c r="G32" s="219"/>
      <c r="H32" s="219"/>
      <c r="I32" s="228" t="s">
        <v>37</v>
      </c>
      <c r="J32" s="228" t="s">
        <v>39</v>
      </c>
      <c r="K32" s="219"/>
      <c r="L32" s="76"/>
      <c r="S32" s="24"/>
      <c r="T32" s="24"/>
      <c r="U32" s="24"/>
      <c r="V32" s="24"/>
      <c r="W32" s="24"/>
      <c r="X32" s="24"/>
      <c r="Y32" s="24"/>
      <c r="Z32" s="24"/>
      <c r="AA32" s="24"/>
      <c r="AB32" s="24"/>
      <c r="AC32" s="24"/>
      <c r="AD32" s="24"/>
      <c r="AE32" s="24"/>
    </row>
    <row r="33" spans="1:31" s="2" customFormat="1" ht="14.45" customHeight="1">
      <c r="A33" s="219"/>
      <c r="B33" s="220"/>
      <c r="C33" s="219"/>
      <c r="D33" s="229" t="s">
        <v>40</v>
      </c>
      <c r="E33" s="218" t="s">
        <v>41</v>
      </c>
      <c r="F33" s="230">
        <f>ROUND((SUM(BE90:BE140)),  2)</f>
        <v>0</v>
      </c>
      <c r="G33" s="219"/>
      <c r="H33" s="219"/>
      <c r="I33" s="231">
        <v>0.21</v>
      </c>
      <c r="J33" s="230">
        <f>ROUND(((SUM(BE90:BE140))*I33),  2)</f>
        <v>0</v>
      </c>
      <c r="K33" s="219"/>
      <c r="L33" s="76"/>
      <c r="S33" s="24"/>
      <c r="T33" s="24"/>
      <c r="U33" s="24"/>
      <c r="V33" s="24"/>
      <c r="W33" s="24"/>
      <c r="X33" s="24"/>
      <c r="Y33" s="24"/>
      <c r="Z33" s="24"/>
      <c r="AA33" s="24"/>
      <c r="AB33" s="24"/>
      <c r="AC33" s="24"/>
      <c r="AD33" s="24"/>
      <c r="AE33" s="24"/>
    </row>
    <row r="34" spans="1:31" s="2" customFormat="1" ht="14.45" customHeight="1">
      <c r="A34" s="219"/>
      <c r="B34" s="220"/>
      <c r="C34" s="219"/>
      <c r="D34" s="219"/>
      <c r="E34" s="218" t="s">
        <v>42</v>
      </c>
      <c r="F34" s="230">
        <f>ROUND((SUM(BF90:BF140)),  2)</f>
        <v>0</v>
      </c>
      <c r="G34" s="219"/>
      <c r="H34" s="219"/>
      <c r="I34" s="231">
        <v>0.15</v>
      </c>
      <c r="J34" s="230">
        <f>ROUND(((SUM(BF90:BF140))*I34),  2)</f>
        <v>0</v>
      </c>
      <c r="K34" s="219"/>
      <c r="L34" s="76"/>
      <c r="S34" s="24"/>
      <c r="T34" s="24"/>
      <c r="U34" s="24"/>
      <c r="V34" s="24"/>
      <c r="W34" s="24"/>
      <c r="X34" s="24"/>
      <c r="Y34" s="24"/>
      <c r="Z34" s="24"/>
      <c r="AA34" s="24"/>
      <c r="AB34" s="24"/>
      <c r="AC34" s="24"/>
      <c r="AD34" s="24"/>
      <c r="AE34" s="24"/>
    </row>
    <row r="35" spans="1:31" s="2" customFormat="1" ht="14.45" hidden="1" customHeight="1">
      <c r="A35" s="219"/>
      <c r="B35" s="220"/>
      <c r="C35" s="219"/>
      <c r="D35" s="219"/>
      <c r="E35" s="218" t="s">
        <v>43</v>
      </c>
      <c r="F35" s="230">
        <f>ROUND((SUM(BG90:BG140)),  2)</f>
        <v>0</v>
      </c>
      <c r="G35" s="219"/>
      <c r="H35" s="219"/>
      <c r="I35" s="231">
        <v>0.21</v>
      </c>
      <c r="J35" s="230">
        <f>0</f>
        <v>0</v>
      </c>
      <c r="K35" s="219"/>
      <c r="L35" s="76"/>
      <c r="S35" s="24"/>
      <c r="T35" s="24"/>
      <c r="U35" s="24"/>
      <c r="V35" s="24"/>
      <c r="W35" s="24"/>
      <c r="X35" s="24"/>
      <c r="Y35" s="24"/>
      <c r="Z35" s="24"/>
      <c r="AA35" s="24"/>
      <c r="AB35" s="24"/>
      <c r="AC35" s="24"/>
      <c r="AD35" s="24"/>
      <c r="AE35" s="24"/>
    </row>
    <row r="36" spans="1:31" s="2" customFormat="1" ht="14.45" hidden="1" customHeight="1">
      <c r="A36" s="219"/>
      <c r="B36" s="220"/>
      <c r="C36" s="219"/>
      <c r="D36" s="219"/>
      <c r="E36" s="218" t="s">
        <v>44</v>
      </c>
      <c r="F36" s="230">
        <f>ROUND((SUM(BH90:BH140)),  2)</f>
        <v>0</v>
      </c>
      <c r="G36" s="219"/>
      <c r="H36" s="219"/>
      <c r="I36" s="231">
        <v>0.15</v>
      </c>
      <c r="J36" s="230">
        <f>0</f>
        <v>0</v>
      </c>
      <c r="K36" s="219"/>
      <c r="L36" s="76"/>
      <c r="S36" s="24"/>
      <c r="T36" s="24"/>
      <c r="U36" s="24"/>
      <c r="V36" s="24"/>
      <c r="W36" s="24"/>
      <c r="X36" s="24"/>
      <c r="Y36" s="24"/>
      <c r="Z36" s="24"/>
      <c r="AA36" s="24"/>
      <c r="AB36" s="24"/>
      <c r="AC36" s="24"/>
      <c r="AD36" s="24"/>
      <c r="AE36" s="24"/>
    </row>
    <row r="37" spans="1:31" s="2" customFormat="1" ht="14.45" hidden="1" customHeight="1">
      <c r="A37" s="219"/>
      <c r="B37" s="220"/>
      <c r="C37" s="219"/>
      <c r="D37" s="219"/>
      <c r="E37" s="218" t="s">
        <v>45</v>
      </c>
      <c r="F37" s="230">
        <f>ROUND((SUM(BI90:BI140)),  2)</f>
        <v>0</v>
      </c>
      <c r="G37" s="219"/>
      <c r="H37" s="219"/>
      <c r="I37" s="231">
        <v>0</v>
      </c>
      <c r="J37" s="230">
        <f>0</f>
        <v>0</v>
      </c>
      <c r="K37" s="219"/>
      <c r="L37" s="76"/>
      <c r="S37" s="24"/>
      <c r="T37" s="24"/>
      <c r="U37" s="24"/>
      <c r="V37" s="24"/>
      <c r="W37" s="24"/>
      <c r="X37" s="24"/>
      <c r="Y37" s="24"/>
      <c r="Z37" s="24"/>
      <c r="AA37" s="24"/>
      <c r="AB37" s="24"/>
      <c r="AC37" s="24"/>
      <c r="AD37" s="24"/>
      <c r="AE37" s="24"/>
    </row>
    <row r="38" spans="1:31" s="2" customFormat="1" ht="6.95" customHeight="1">
      <c r="A38" s="219"/>
      <c r="B38" s="220"/>
      <c r="C38" s="219"/>
      <c r="D38" s="219"/>
      <c r="E38" s="219"/>
      <c r="F38" s="219"/>
      <c r="G38" s="219"/>
      <c r="H38" s="219"/>
      <c r="I38" s="219"/>
      <c r="J38" s="219"/>
      <c r="K38" s="219"/>
      <c r="L38" s="76"/>
      <c r="S38" s="24"/>
      <c r="T38" s="24"/>
      <c r="U38" s="24"/>
      <c r="V38" s="24"/>
      <c r="W38" s="24"/>
      <c r="X38" s="24"/>
      <c r="Y38" s="24"/>
      <c r="Z38" s="24"/>
      <c r="AA38" s="24"/>
      <c r="AB38" s="24"/>
      <c r="AC38" s="24"/>
      <c r="AD38" s="24"/>
      <c r="AE38" s="24"/>
    </row>
    <row r="39" spans="1:31" s="2" customFormat="1" ht="25.35" customHeight="1">
      <c r="A39" s="219"/>
      <c r="B39" s="220"/>
      <c r="C39" s="232"/>
      <c r="D39" s="233" t="s">
        <v>46</v>
      </c>
      <c r="E39" s="234"/>
      <c r="F39" s="234"/>
      <c r="G39" s="235" t="s">
        <v>47</v>
      </c>
      <c r="H39" s="236" t="s">
        <v>48</v>
      </c>
      <c r="I39" s="234"/>
      <c r="J39" s="237">
        <f>SUM(J30:J37)</f>
        <v>0</v>
      </c>
      <c r="K39" s="238"/>
      <c r="L39" s="76"/>
      <c r="S39" s="24"/>
      <c r="T39" s="24"/>
      <c r="U39" s="24"/>
      <c r="V39" s="24"/>
      <c r="W39" s="24"/>
      <c r="X39" s="24"/>
      <c r="Y39" s="24"/>
      <c r="Z39" s="24"/>
      <c r="AA39" s="24"/>
      <c r="AB39" s="24"/>
      <c r="AC39" s="24"/>
      <c r="AD39" s="24"/>
      <c r="AE39" s="24"/>
    </row>
    <row r="40" spans="1:31" s="2" customFormat="1" ht="14.45" customHeight="1">
      <c r="A40" s="219"/>
      <c r="B40" s="239"/>
      <c r="C40" s="240"/>
      <c r="D40" s="240"/>
      <c r="E40" s="240"/>
      <c r="F40" s="240"/>
      <c r="G40" s="240"/>
      <c r="H40" s="240"/>
      <c r="I40" s="240"/>
      <c r="J40" s="240"/>
      <c r="K40" s="240"/>
      <c r="L40" s="76"/>
      <c r="S40" s="24"/>
      <c r="T40" s="24"/>
      <c r="U40" s="24"/>
      <c r="V40" s="24"/>
      <c r="W40" s="24"/>
      <c r="X40" s="24"/>
      <c r="Y40" s="24"/>
      <c r="Z40" s="24"/>
      <c r="AA40" s="24"/>
      <c r="AB40" s="24"/>
      <c r="AC40" s="24"/>
      <c r="AD40" s="24"/>
      <c r="AE40" s="24"/>
    </row>
    <row r="41" spans="1:31">
      <c r="A41" s="74"/>
      <c r="B41" s="74"/>
      <c r="C41" s="74"/>
      <c r="D41" s="74"/>
      <c r="E41" s="74"/>
      <c r="F41" s="74"/>
      <c r="G41" s="74"/>
      <c r="H41" s="74"/>
      <c r="I41" s="74"/>
      <c r="J41" s="74"/>
      <c r="K41" s="74"/>
    </row>
    <row r="42" spans="1:31">
      <c r="A42" s="74"/>
      <c r="B42" s="74"/>
      <c r="C42" s="74"/>
      <c r="D42" s="74"/>
      <c r="E42" s="74"/>
      <c r="F42" s="74"/>
      <c r="G42" s="74"/>
      <c r="H42" s="74"/>
      <c r="I42" s="74"/>
      <c r="J42" s="74"/>
      <c r="K42" s="74"/>
    </row>
    <row r="43" spans="1:31">
      <c r="A43" s="74"/>
      <c r="B43" s="74"/>
      <c r="C43" s="74"/>
      <c r="D43" s="74"/>
      <c r="E43" s="74"/>
      <c r="F43" s="74"/>
      <c r="G43" s="74"/>
      <c r="H43" s="74"/>
      <c r="I43" s="74"/>
      <c r="J43" s="74"/>
      <c r="K43" s="74"/>
    </row>
    <row r="44" spans="1:31" s="2" customFormat="1" ht="6.95" customHeight="1">
      <c r="A44" s="219"/>
      <c r="B44" s="241"/>
      <c r="C44" s="242"/>
      <c r="D44" s="242"/>
      <c r="E44" s="242"/>
      <c r="F44" s="242"/>
      <c r="G44" s="242"/>
      <c r="H44" s="242"/>
      <c r="I44" s="242"/>
      <c r="J44" s="242"/>
      <c r="K44" s="242"/>
      <c r="L44" s="76"/>
      <c r="S44" s="24"/>
      <c r="T44" s="24"/>
      <c r="U44" s="24"/>
      <c r="V44" s="24"/>
      <c r="W44" s="24"/>
      <c r="X44" s="24"/>
      <c r="Y44" s="24"/>
      <c r="Z44" s="24"/>
      <c r="AA44" s="24"/>
      <c r="AB44" s="24"/>
      <c r="AC44" s="24"/>
      <c r="AD44" s="24"/>
      <c r="AE44" s="24"/>
    </row>
    <row r="45" spans="1:31" s="2" customFormat="1" ht="24.95" customHeight="1">
      <c r="A45" s="219"/>
      <c r="B45" s="220"/>
      <c r="C45" s="217" t="s">
        <v>111</v>
      </c>
      <c r="D45" s="219"/>
      <c r="E45" s="219"/>
      <c r="F45" s="219"/>
      <c r="G45" s="219"/>
      <c r="H45" s="219"/>
      <c r="I45" s="219"/>
      <c r="J45" s="219"/>
      <c r="K45" s="219"/>
      <c r="L45" s="76"/>
      <c r="S45" s="24"/>
      <c r="T45" s="24"/>
      <c r="U45" s="24"/>
      <c r="V45" s="24"/>
      <c r="W45" s="24"/>
      <c r="X45" s="24"/>
      <c r="Y45" s="24"/>
      <c r="Z45" s="24"/>
      <c r="AA45" s="24"/>
      <c r="AB45" s="24"/>
      <c r="AC45" s="24"/>
      <c r="AD45" s="24"/>
      <c r="AE45" s="24"/>
    </row>
    <row r="46" spans="1:31" s="2" customFormat="1" ht="6.95" customHeight="1">
      <c r="A46" s="219"/>
      <c r="B46" s="220"/>
      <c r="C46" s="219"/>
      <c r="D46" s="219"/>
      <c r="E46" s="219"/>
      <c r="F46" s="219"/>
      <c r="G46" s="219"/>
      <c r="H46" s="219"/>
      <c r="I46" s="219"/>
      <c r="J46" s="219"/>
      <c r="K46" s="219"/>
      <c r="L46" s="76"/>
      <c r="S46" s="24"/>
      <c r="T46" s="24"/>
      <c r="U46" s="24"/>
      <c r="V46" s="24"/>
      <c r="W46" s="24"/>
      <c r="X46" s="24"/>
      <c r="Y46" s="24"/>
      <c r="Z46" s="24"/>
      <c r="AA46" s="24"/>
      <c r="AB46" s="24"/>
      <c r="AC46" s="24"/>
      <c r="AD46" s="24"/>
      <c r="AE46" s="24"/>
    </row>
    <row r="47" spans="1:31" s="2" customFormat="1" ht="12" customHeight="1">
      <c r="A47" s="219"/>
      <c r="B47" s="220"/>
      <c r="C47" s="218" t="s">
        <v>15</v>
      </c>
      <c r="D47" s="219"/>
      <c r="E47" s="219"/>
      <c r="F47" s="219"/>
      <c r="G47" s="219"/>
      <c r="H47" s="219"/>
      <c r="I47" s="219"/>
      <c r="J47" s="219"/>
      <c r="K47" s="219"/>
      <c r="L47" s="76"/>
      <c r="S47" s="24"/>
      <c r="T47" s="24"/>
      <c r="U47" s="24"/>
      <c r="V47" s="24"/>
      <c r="W47" s="24"/>
      <c r="X47" s="24"/>
      <c r="Y47" s="24"/>
      <c r="Z47" s="24"/>
      <c r="AA47" s="24"/>
      <c r="AB47" s="24"/>
      <c r="AC47" s="24"/>
      <c r="AD47" s="24"/>
      <c r="AE47" s="24"/>
    </row>
    <row r="48" spans="1:31" s="2" customFormat="1" ht="16.5" customHeight="1">
      <c r="A48" s="219"/>
      <c r="B48" s="220"/>
      <c r="C48" s="219"/>
      <c r="D48" s="219"/>
      <c r="E48" s="401" t="str">
        <f>E7</f>
        <v>Revitalizace Chaplinova náměstí, sídliště Barrandov</v>
      </c>
      <c r="F48" s="402"/>
      <c r="G48" s="402"/>
      <c r="H48" s="402"/>
      <c r="I48" s="219"/>
      <c r="J48" s="219"/>
      <c r="K48" s="219"/>
      <c r="L48" s="76"/>
      <c r="S48" s="24"/>
      <c r="T48" s="24"/>
      <c r="U48" s="24"/>
      <c r="V48" s="24"/>
      <c r="W48" s="24"/>
      <c r="X48" s="24"/>
      <c r="Y48" s="24"/>
      <c r="Z48" s="24"/>
      <c r="AA48" s="24"/>
      <c r="AB48" s="24"/>
      <c r="AC48" s="24"/>
      <c r="AD48" s="24"/>
      <c r="AE48" s="24"/>
    </row>
    <row r="49" spans="1:47" s="2" customFormat="1" ht="12" customHeight="1">
      <c r="A49" s="219"/>
      <c r="B49" s="220"/>
      <c r="C49" s="218" t="s">
        <v>109</v>
      </c>
      <c r="D49" s="219"/>
      <c r="E49" s="219"/>
      <c r="F49" s="219"/>
      <c r="G49" s="219"/>
      <c r="H49" s="219"/>
      <c r="I49" s="219"/>
      <c r="J49" s="219"/>
      <c r="K49" s="219"/>
      <c r="L49" s="76"/>
      <c r="S49" s="24"/>
      <c r="T49" s="24"/>
      <c r="U49" s="24"/>
      <c r="V49" s="24"/>
      <c r="W49" s="24"/>
      <c r="X49" s="24"/>
      <c r="Y49" s="24"/>
      <c r="Z49" s="24"/>
      <c r="AA49" s="24"/>
      <c r="AB49" s="24"/>
      <c r="AC49" s="24"/>
      <c r="AD49" s="24"/>
      <c r="AE49" s="24"/>
    </row>
    <row r="50" spans="1:47" s="2" customFormat="1" ht="16.5" customHeight="1">
      <c r="A50" s="219"/>
      <c r="B50" s="220"/>
      <c r="C50" s="219"/>
      <c r="D50" s="219"/>
      <c r="E50" s="399" t="str">
        <f>E9</f>
        <v>IO 01 - Příprava území</v>
      </c>
      <c r="F50" s="400"/>
      <c r="G50" s="400"/>
      <c r="H50" s="400"/>
      <c r="I50" s="219"/>
      <c r="J50" s="219"/>
      <c r="K50" s="219"/>
      <c r="L50" s="76"/>
      <c r="S50" s="24"/>
      <c r="T50" s="24"/>
      <c r="U50" s="24"/>
      <c r="V50" s="24"/>
      <c r="W50" s="24"/>
      <c r="X50" s="24"/>
      <c r="Y50" s="24"/>
      <c r="Z50" s="24"/>
      <c r="AA50" s="24"/>
      <c r="AB50" s="24"/>
      <c r="AC50" s="24"/>
      <c r="AD50" s="24"/>
      <c r="AE50" s="24"/>
    </row>
    <row r="51" spans="1:47" s="2" customFormat="1" ht="6.95" customHeight="1">
      <c r="A51" s="219"/>
      <c r="B51" s="220"/>
      <c r="C51" s="219"/>
      <c r="D51" s="219"/>
      <c r="E51" s="219"/>
      <c r="F51" s="219"/>
      <c r="G51" s="219"/>
      <c r="H51" s="219"/>
      <c r="I51" s="219"/>
      <c r="J51" s="219"/>
      <c r="K51" s="219"/>
      <c r="L51" s="76"/>
      <c r="S51" s="24"/>
      <c r="T51" s="24"/>
      <c r="U51" s="24"/>
      <c r="V51" s="24"/>
      <c r="W51" s="24"/>
      <c r="X51" s="24"/>
      <c r="Y51" s="24"/>
      <c r="Z51" s="24"/>
      <c r="AA51" s="24"/>
      <c r="AB51" s="24"/>
      <c r="AC51" s="24"/>
      <c r="AD51" s="24"/>
      <c r="AE51" s="24"/>
    </row>
    <row r="52" spans="1:47" s="2" customFormat="1" ht="12" customHeight="1">
      <c r="A52" s="219"/>
      <c r="B52" s="220"/>
      <c r="C52" s="218" t="s">
        <v>19</v>
      </c>
      <c r="D52" s="219"/>
      <c r="E52" s="219"/>
      <c r="F52" s="221" t="str">
        <f>F12</f>
        <v>k.ú. Hlubočepy</v>
      </c>
      <c r="G52" s="219"/>
      <c r="H52" s="219"/>
      <c r="I52" s="218" t="s">
        <v>21</v>
      </c>
      <c r="J52" s="222">
        <f>IF(J12="","",J12)</f>
        <v>44391</v>
      </c>
      <c r="K52" s="219"/>
      <c r="L52" s="76"/>
      <c r="S52" s="24"/>
      <c r="T52" s="24"/>
      <c r="U52" s="24"/>
      <c r="V52" s="24"/>
      <c r="W52" s="24"/>
      <c r="X52" s="24"/>
      <c r="Y52" s="24"/>
      <c r="Z52" s="24"/>
      <c r="AA52" s="24"/>
      <c r="AB52" s="24"/>
      <c r="AC52" s="24"/>
      <c r="AD52" s="24"/>
      <c r="AE52" s="24"/>
    </row>
    <row r="53" spans="1:47" s="2" customFormat="1" ht="6.95" customHeight="1">
      <c r="A53" s="219"/>
      <c r="B53" s="220"/>
      <c r="C53" s="219"/>
      <c r="D53" s="219"/>
      <c r="E53" s="219"/>
      <c r="F53" s="219"/>
      <c r="G53" s="219"/>
      <c r="H53" s="219"/>
      <c r="I53" s="219"/>
      <c r="J53" s="219"/>
      <c r="K53" s="219"/>
      <c r="L53" s="76"/>
      <c r="S53" s="24"/>
      <c r="T53" s="24"/>
      <c r="U53" s="24"/>
      <c r="V53" s="24"/>
      <c r="W53" s="24"/>
      <c r="X53" s="24"/>
      <c r="Y53" s="24"/>
      <c r="Z53" s="24"/>
      <c r="AA53" s="24"/>
      <c r="AB53" s="24"/>
      <c r="AC53" s="24"/>
      <c r="AD53" s="24"/>
      <c r="AE53" s="24"/>
    </row>
    <row r="54" spans="1:47" s="2" customFormat="1" ht="15.2" customHeight="1">
      <c r="A54" s="219"/>
      <c r="B54" s="220"/>
      <c r="C54" s="218" t="s">
        <v>22</v>
      </c>
      <c r="D54" s="219"/>
      <c r="E54" s="219"/>
      <c r="F54" s="221" t="str">
        <f>E15</f>
        <v>Městská část Praha 5</v>
      </c>
      <c r="G54" s="219"/>
      <c r="H54" s="219"/>
      <c r="I54" s="218" t="s">
        <v>28</v>
      </c>
      <c r="J54" s="243" t="str">
        <f>E21</f>
        <v xml:space="preserve">AND, spol. s r.o. </v>
      </c>
      <c r="K54" s="219"/>
      <c r="L54" s="76"/>
      <c r="S54" s="24"/>
      <c r="T54" s="24"/>
      <c r="U54" s="24"/>
      <c r="V54" s="24"/>
      <c r="W54" s="24"/>
      <c r="X54" s="24"/>
      <c r="Y54" s="24"/>
      <c r="Z54" s="24"/>
      <c r="AA54" s="24"/>
      <c r="AB54" s="24"/>
      <c r="AC54" s="24"/>
      <c r="AD54" s="24"/>
      <c r="AE54" s="24"/>
    </row>
    <row r="55" spans="1:47" s="2" customFormat="1" ht="25.7" customHeight="1">
      <c r="A55" s="219"/>
      <c r="B55" s="220"/>
      <c r="C55" s="218" t="s">
        <v>26</v>
      </c>
      <c r="D55" s="219"/>
      <c r="E55" s="219"/>
      <c r="F55" s="221" t="str">
        <f>IF(E18="","",E18)</f>
        <v xml:space="preserve"> </v>
      </c>
      <c r="G55" s="219"/>
      <c r="H55" s="219"/>
      <c r="I55" s="218" t="s">
        <v>31</v>
      </c>
      <c r="J55" s="243" t="str">
        <f>E24</f>
        <v>STAVEBNÍ ROZPOČTY s.r.o.</v>
      </c>
      <c r="K55" s="219"/>
      <c r="L55" s="76"/>
      <c r="S55" s="24"/>
      <c r="T55" s="24"/>
      <c r="U55" s="24"/>
      <c r="V55" s="24"/>
      <c r="W55" s="24"/>
      <c r="X55" s="24"/>
      <c r="Y55" s="24"/>
      <c r="Z55" s="24"/>
      <c r="AA55" s="24"/>
      <c r="AB55" s="24"/>
      <c r="AC55" s="24"/>
      <c r="AD55" s="24"/>
      <c r="AE55" s="24"/>
    </row>
    <row r="56" spans="1:47" s="2" customFormat="1" ht="10.35" customHeight="1">
      <c r="A56" s="219"/>
      <c r="B56" s="220"/>
      <c r="C56" s="219"/>
      <c r="D56" s="219"/>
      <c r="E56" s="219"/>
      <c r="F56" s="219"/>
      <c r="G56" s="219"/>
      <c r="H56" s="219"/>
      <c r="I56" s="219"/>
      <c r="J56" s="219"/>
      <c r="K56" s="219"/>
      <c r="L56" s="76"/>
      <c r="S56" s="24"/>
      <c r="T56" s="24"/>
      <c r="U56" s="24"/>
      <c r="V56" s="24"/>
      <c r="W56" s="24"/>
      <c r="X56" s="24"/>
      <c r="Y56" s="24"/>
      <c r="Z56" s="24"/>
      <c r="AA56" s="24"/>
      <c r="AB56" s="24"/>
      <c r="AC56" s="24"/>
      <c r="AD56" s="24"/>
      <c r="AE56" s="24"/>
    </row>
    <row r="57" spans="1:47" s="2" customFormat="1" ht="29.25" customHeight="1">
      <c r="A57" s="219"/>
      <c r="B57" s="220"/>
      <c r="C57" s="244" t="s">
        <v>112</v>
      </c>
      <c r="D57" s="232"/>
      <c r="E57" s="232"/>
      <c r="F57" s="232"/>
      <c r="G57" s="232"/>
      <c r="H57" s="232"/>
      <c r="I57" s="232"/>
      <c r="J57" s="245" t="s">
        <v>113</v>
      </c>
      <c r="K57" s="232"/>
      <c r="L57" s="76"/>
      <c r="S57" s="24"/>
      <c r="T57" s="24"/>
      <c r="U57" s="24"/>
      <c r="V57" s="24"/>
      <c r="W57" s="24"/>
      <c r="X57" s="24"/>
      <c r="Y57" s="24"/>
      <c r="Z57" s="24"/>
      <c r="AA57" s="24"/>
      <c r="AB57" s="24"/>
      <c r="AC57" s="24"/>
      <c r="AD57" s="24"/>
      <c r="AE57" s="24"/>
    </row>
    <row r="58" spans="1:47" s="2" customFormat="1" ht="10.35" customHeight="1">
      <c r="A58" s="219"/>
      <c r="B58" s="220"/>
      <c r="C58" s="219"/>
      <c r="D58" s="219"/>
      <c r="E58" s="219"/>
      <c r="F58" s="219"/>
      <c r="G58" s="219"/>
      <c r="H58" s="219"/>
      <c r="I58" s="219"/>
      <c r="J58" s="219"/>
      <c r="K58" s="219"/>
      <c r="L58" s="76"/>
      <c r="S58" s="24"/>
      <c r="T58" s="24"/>
      <c r="U58" s="24"/>
      <c r="V58" s="24"/>
      <c r="W58" s="24"/>
      <c r="X58" s="24"/>
      <c r="Y58" s="24"/>
      <c r="Z58" s="24"/>
      <c r="AA58" s="24"/>
      <c r="AB58" s="24"/>
      <c r="AC58" s="24"/>
      <c r="AD58" s="24"/>
      <c r="AE58" s="24"/>
    </row>
    <row r="59" spans="1:47" s="2" customFormat="1" ht="22.9" customHeight="1">
      <c r="A59" s="219"/>
      <c r="B59" s="220"/>
      <c r="C59" s="246" t="s">
        <v>68</v>
      </c>
      <c r="D59" s="219"/>
      <c r="E59" s="219"/>
      <c r="F59" s="219"/>
      <c r="G59" s="219"/>
      <c r="H59" s="219"/>
      <c r="I59" s="219"/>
      <c r="J59" s="227">
        <f>J90</f>
        <v>0</v>
      </c>
      <c r="K59" s="219"/>
      <c r="L59" s="76"/>
      <c r="S59" s="24"/>
      <c r="T59" s="24"/>
      <c r="U59" s="24"/>
      <c r="V59" s="24"/>
      <c r="W59" s="24"/>
      <c r="X59" s="24"/>
      <c r="Y59" s="24"/>
      <c r="Z59" s="24"/>
      <c r="AA59" s="24"/>
      <c r="AB59" s="24"/>
      <c r="AC59" s="24"/>
      <c r="AD59" s="24"/>
      <c r="AE59" s="24"/>
      <c r="AU59" s="15" t="s">
        <v>114</v>
      </c>
    </row>
    <row r="60" spans="1:47" s="6" customFormat="1" ht="24.95" customHeight="1">
      <c r="A60" s="247"/>
      <c r="B60" s="248"/>
      <c r="C60" s="247"/>
      <c r="D60" s="249" t="s">
        <v>115</v>
      </c>
      <c r="E60" s="250"/>
      <c r="F60" s="250"/>
      <c r="G60" s="250"/>
      <c r="H60" s="250"/>
      <c r="I60" s="250"/>
      <c r="J60" s="251">
        <f>J91</f>
        <v>0</v>
      </c>
      <c r="K60" s="247"/>
      <c r="L60" s="79"/>
    </row>
    <row r="61" spans="1:47" s="7" customFormat="1" ht="19.899999999999999" customHeight="1">
      <c r="A61" s="252"/>
      <c r="B61" s="253"/>
      <c r="C61" s="252"/>
      <c r="D61" s="254" t="s">
        <v>116</v>
      </c>
      <c r="E61" s="255"/>
      <c r="F61" s="255"/>
      <c r="G61" s="255"/>
      <c r="H61" s="255"/>
      <c r="I61" s="255"/>
      <c r="J61" s="256">
        <f>J92</f>
        <v>0</v>
      </c>
      <c r="K61" s="252"/>
      <c r="L61" s="80"/>
    </row>
    <row r="62" spans="1:47" s="7" customFormat="1" ht="19.899999999999999" customHeight="1">
      <c r="A62" s="252"/>
      <c r="B62" s="253"/>
      <c r="C62" s="252"/>
      <c r="D62" s="254" t="s">
        <v>117</v>
      </c>
      <c r="E62" s="255"/>
      <c r="F62" s="255"/>
      <c r="G62" s="255"/>
      <c r="H62" s="255"/>
      <c r="I62" s="255"/>
      <c r="J62" s="256">
        <f>J95</f>
        <v>0</v>
      </c>
      <c r="K62" s="252"/>
      <c r="L62" s="80"/>
    </row>
    <row r="63" spans="1:47" s="7" customFormat="1" ht="19.899999999999999" customHeight="1">
      <c r="A63" s="252"/>
      <c r="B63" s="253"/>
      <c r="C63" s="252"/>
      <c r="D63" s="254" t="s">
        <v>118</v>
      </c>
      <c r="E63" s="255"/>
      <c r="F63" s="255"/>
      <c r="G63" s="255"/>
      <c r="H63" s="255"/>
      <c r="I63" s="255"/>
      <c r="J63" s="256">
        <f>J107</f>
        <v>0</v>
      </c>
      <c r="K63" s="252"/>
      <c r="L63" s="80"/>
    </row>
    <row r="64" spans="1:47" s="6" customFormat="1" ht="24.95" customHeight="1">
      <c r="A64" s="247"/>
      <c r="B64" s="248"/>
      <c r="C64" s="247"/>
      <c r="D64" s="249" t="s">
        <v>119</v>
      </c>
      <c r="E64" s="250"/>
      <c r="F64" s="250"/>
      <c r="G64" s="250"/>
      <c r="H64" s="250"/>
      <c r="I64" s="250"/>
      <c r="J64" s="251">
        <f>J115</f>
        <v>0</v>
      </c>
      <c r="K64" s="247"/>
      <c r="L64" s="79"/>
    </row>
    <row r="65" spans="1:31" s="7" customFormat="1" ht="19.899999999999999" customHeight="1">
      <c r="A65" s="252"/>
      <c r="B65" s="253"/>
      <c r="C65" s="252"/>
      <c r="D65" s="254" t="s">
        <v>120</v>
      </c>
      <c r="E65" s="255"/>
      <c r="F65" s="255"/>
      <c r="G65" s="255"/>
      <c r="H65" s="255"/>
      <c r="I65" s="255"/>
      <c r="J65" s="256">
        <f>J116</f>
        <v>0</v>
      </c>
      <c r="K65" s="252"/>
      <c r="L65" s="80"/>
    </row>
    <row r="66" spans="1:31" s="6" customFormat="1" ht="24.95" customHeight="1">
      <c r="A66" s="247"/>
      <c r="B66" s="248"/>
      <c r="C66" s="247"/>
      <c r="D66" s="249" t="s">
        <v>121</v>
      </c>
      <c r="E66" s="250"/>
      <c r="F66" s="250"/>
      <c r="G66" s="250"/>
      <c r="H66" s="250"/>
      <c r="I66" s="250"/>
      <c r="J66" s="251">
        <f>J125</f>
        <v>0</v>
      </c>
      <c r="K66" s="247"/>
      <c r="L66" s="79"/>
    </row>
    <row r="67" spans="1:31" s="7" customFormat="1" ht="19.899999999999999" customHeight="1">
      <c r="A67" s="252"/>
      <c r="B67" s="253"/>
      <c r="C67" s="252"/>
      <c r="D67" s="254" t="s">
        <v>122</v>
      </c>
      <c r="E67" s="255"/>
      <c r="F67" s="255"/>
      <c r="G67" s="255"/>
      <c r="H67" s="255"/>
      <c r="I67" s="255"/>
      <c r="J67" s="256">
        <f>J126</f>
        <v>0</v>
      </c>
      <c r="K67" s="252"/>
      <c r="L67" s="80"/>
    </row>
    <row r="68" spans="1:31" s="7" customFormat="1" ht="19.899999999999999" customHeight="1">
      <c r="A68" s="252"/>
      <c r="B68" s="253"/>
      <c r="C68" s="252"/>
      <c r="D68" s="254" t="s">
        <v>123</v>
      </c>
      <c r="E68" s="255"/>
      <c r="F68" s="255"/>
      <c r="G68" s="255"/>
      <c r="H68" s="255"/>
      <c r="I68" s="255"/>
      <c r="J68" s="256">
        <f>J133</f>
        <v>0</v>
      </c>
      <c r="K68" s="252"/>
      <c r="L68" s="80"/>
    </row>
    <row r="69" spans="1:31" s="7" customFormat="1" ht="19.899999999999999" customHeight="1">
      <c r="A69" s="252"/>
      <c r="B69" s="253"/>
      <c r="C69" s="252"/>
      <c r="D69" s="254" t="s">
        <v>124</v>
      </c>
      <c r="E69" s="255"/>
      <c r="F69" s="255"/>
      <c r="G69" s="255"/>
      <c r="H69" s="255"/>
      <c r="I69" s="255"/>
      <c r="J69" s="256">
        <f>J136</f>
        <v>0</v>
      </c>
      <c r="K69" s="252"/>
      <c r="L69" s="80"/>
    </row>
    <row r="70" spans="1:31" s="7" customFormat="1" ht="19.899999999999999" customHeight="1">
      <c r="A70" s="252"/>
      <c r="B70" s="253"/>
      <c r="C70" s="252"/>
      <c r="D70" s="254" t="s">
        <v>125</v>
      </c>
      <c r="E70" s="255"/>
      <c r="F70" s="255"/>
      <c r="G70" s="255"/>
      <c r="H70" s="255"/>
      <c r="I70" s="255"/>
      <c r="J70" s="256">
        <f>J138</f>
        <v>0</v>
      </c>
      <c r="K70" s="252"/>
      <c r="L70" s="80"/>
    </row>
    <row r="71" spans="1:31" s="2" customFormat="1" ht="21.75" customHeight="1">
      <c r="A71" s="219"/>
      <c r="B71" s="220"/>
      <c r="C71" s="219"/>
      <c r="D71" s="219"/>
      <c r="E71" s="219"/>
      <c r="F71" s="219"/>
      <c r="G71" s="219"/>
      <c r="H71" s="219"/>
      <c r="I71" s="219"/>
      <c r="J71" s="219"/>
      <c r="K71" s="219"/>
      <c r="L71" s="76"/>
      <c r="S71" s="24"/>
      <c r="T71" s="24"/>
      <c r="U71" s="24"/>
      <c r="V71" s="24"/>
      <c r="W71" s="24"/>
      <c r="X71" s="24"/>
      <c r="Y71" s="24"/>
      <c r="Z71" s="24"/>
      <c r="AA71" s="24"/>
      <c r="AB71" s="24"/>
      <c r="AC71" s="24"/>
      <c r="AD71" s="24"/>
      <c r="AE71" s="24"/>
    </row>
    <row r="72" spans="1:31" s="2" customFormat="1" ht="6.95" customHeight="1">
      <c r="A72" s="219"/>
      <c r="B72" s="239"/>
      <c r="C72" s="240"/>
      <c r="D72" s="240"/>
      <c r="E72" s="240"/>
      <c r="F72" s="240"/>
      <c r="G72" s="240"/>
      <c r="H72" s="240"/>
      <c r="I72" s="240"/>
      <c r="J72" s="240"/>
      <c r="K72" s="240"/>
      <c r="L72" s="76"/>
      <c r="S72" s="24"/>
      <c r="T72" s="24"/>
      <c r="U72" s="24"/>
      <c r="V72" s="24"/>
      <c r="W72" s="24"/>
      <c r="X72" s="24"/>
      <c r="Y72" s="24"/>
      <c r="Z72" s="24"/>
      <c r="AA72" s="24"/>
      <c r="AB72" s="24"/>
      <c r="AC72" s="24"/>
      <c r="AD72" s="24"/>
      <c r="AE72" s="24"/>
    </row>
    <row r="73" spans="1:31">
      <c r="A73" s="74"/>
      <c r="B73" s="74"/>
      <c r="C73" s="74"/>
      <c r="D73" s="74"/>
      <c r="E73" s="74"/>
      <c r="F73" s="74"/>
      <c r="G73" s="74"/>
      <c r="H73" s="74"/>
      <c r="I73" s="74"/>
      <c r="J73" s="74"/>
      <c r="K73" s="74"/>
    </row>
    <row r="74" spans="1:31">
      <c r="A74" s="74"/>
      <c r="B74" s="74"/>
      <c r="C74" s="74"/>
      <c r="D74" s="74"/>
      <c r="E74" s="74"/>
      <c r="F74" s="74"/>
      <c r="G74" s="74"/>
      <c r="H74" s="74"/>
      <c r="I74" s="74"/>
      <c r="J74" s="74"/>
      <c r="K74" s="74"/>
    </row>
    <row r="75" spans="1:31">
      <c r="A75" s="74"/>
      <c r="B75" s="74"/>
      <c r="C75" s="74"/>
      <c r="D75" s="74"/>
      <c r="E75" s="74"/>
      <c r="F75" s="74"/>
      <c r="G75" s="74"/>
      <c r="H75" s="74"/>
      <c r="I75" s="74"/>
      <c r="J75" s="74"/>
      <c r="K75" s="74"/>
    </row>
    <row r="76" spans="1:31" s="2" customFormat="1" ht="6.95" customHeight="1">
      <c r="A76" s="219"/>
      <c r="B76" s="241"/>
      <c r="C76" s="242"/>
      <c r="D76" s="242"/>
      <c r="E76" s="242"/>
      <c r="F76" s="242"/>
      <c r="G76" s="242"/>
      <c r="H76" s="242"/>
      <c r="I76" s="242"/>
      <c r="J76" s="242"/>
      <c r="K76" s="242"/>
      <c r="L76" s="76"/>
      <c r="S76" s="24"/>
      <c r="T76" s="24"/>
      <c r="U76" s="24"/>
      <c r="V76" s="24"/>
      <c r="W76" s="24"/>
      <c r="X76" s="24"/>
      <c r="Y76" s="24"/>
      <c r="Z76" s="24"/>
      <c r="AA76" s="24"/>
      <c r="AB76" s="24"/>
      <c r="AC76" s="24"/>
      <c r="AD76" s="24"/>
      <c r="AE76" s="24"/>
    </row>
    <row r="77" spans="1:31" s="2" customFormat="1" ht="24.95" customHeight="1">
      <c r="A77" s="219"/>
      <c r="B77" s="220"/>
      <c r="C77" s="217" t="s">
        <v>126</v>
      </c>
      <c r="D77" s="219"/>
      <c r="E77" s="219"/>
      <c r="F77" s="219"/>
      <c r="G77" s="219"/>
      <c r="H77" s="219"/>
      <c r="I77" s="219"/>
      <c r="J77" s="219"/>
      <c r="K77" s="219"/>
      <c r="L77" s="76"/>
      <c r="S77" s="24"/>
      <c r="T77" s="24"/>
      <c r="U77" s="24"/>
      <c r="V77" s="24"/>
      <c r="W77" s="24"/>
      <c r="X77" s="24"/>
      <c r="Y77" s="24"/>
      <c r="Z77" s="24"/>
      <c r="AA77" s="24"/>
      <c r="AB77" s="24"/>
      <c r="AC77" s="24"/>
      <c r="AD77" s="24"/>
      <c r="AE77" s="24"/>
    </row>
    <row r="78" spans="1:31" s="2" customFormat="1" ht="6.95" customHeight="1">
      <c r="A78" s="219"/>
      <c r="B78" s="220"/>
      <c r="C78" s="219"/>
      <c r="D78" s="219"/>
      <c r="E78" s="219"/>
      <c r="F78" s="219"/>
      <c r="G78" s="219"/>
      <c r="H78" s="219"/>
      <c r="I78" s="219"/>
      <c r="J78" s="219"/>
      <c r="K78" s="219"/>
      <c r="L78" s="76"/>
      <c r="S78" s="24"/>
      <c r="T78" s="24"/>
      <c r="U78" s="24"/>
      <c r="V78" s="24"/>
      <c r="W78" s="24"/>
      <c r="X78" s="24"/>
      <c r="Y78" s="24"/>
      <c r="Z78" s="24"/>
      <c r="AA78" s="24"/>
      <c r="AB78" s="24"/>
      <c r="AC78" s="24"/>
      <c r="AD78" s="24"/>
      <c r="AE78" s="24"/>
    </row>
    <row r="79" spans="1:31" s="2" customFormat="1" ht="12" customHeight="1">
      <c r="A79" s="219"/>
      <c r="B79" s="220"/>
      <c r="C79" s="218" t="s">
        <v>15</v>
      </c>
      <c r="D79" s="219"/>
      <c r="E79" s="219"/>
      <c r="F79" s="219"/>
      <c r="G79" s="219"/>
      <c r="H79" s="219"/>
      <c r="I79" s="219"/>
      <c r="J79" s="219"/>
      <c r="K79" s="219"/>
      <c r="L79" s="76"/>
      <c r="S79" s="24"/>
      <c r="T79" s="24"/>
      <c r="U79" s="24"/>
      <c r="V79" s="24"/>
      <c r="W79" s="24"/>
      <c r="X79" s="24"/>
      <c r="Y79" s="24"/>
      <c r="Z79" s="24"/>
      <c r="AA79" s="24"/>
      <c r="AB79" s="24"/>
      <c r="AC79" s="24"/>
      <c r="AD79" s="24"/>
      <c r="AE79" s="24"/>
    </row>
    <row r="80" spans="1:31" s="2" customFormat="1" ht="16.5" customHeight="1">
      <c r="A80" s="219"/>
      <c r="B80" s="220"/>
      <c r="C80" s="219"/>
      <c r="D80" s="219"/>
      <c r="E80" s="401" t="str">
        <f>E7</f>
        <v>Revitalizace Chaplinova náměstí, sídliště Barrandov</v>
      </c>
      <c r="F80" s="402"/>
      <c r="G80" s="402"/>
      <c r="H80" s="402"/>
      <c r="I80" s="219"/>
      <c r="J80" s="219"/>
      <c r="K80" s="219"/>
      <c r="L80" s="76"/>
      <c r="S80" s="24"/>
      <c r="T80" s="24"/>
      <c r="U80" s="24"/>
      <c r="V80" s="24"/>
      <c r="W80" s="24"/>
      <c r="X80" s="24"/>
      <c r="Y80" s="24"/>
      <c r="Z80" s="24"/>
      <c r="AA80" s="24"/>
      <c r="AB80" s="24"/>
      <c r="AC80" s="24"/>
      <c r="AD80" s="24"/>
      <c r="AE80" s="24"/>
    </row>
    <row r="81" spans="1:65" s="2" customFormat="1" ht="12" customHeight="1">
      <c r="A81" s="219"/>
      <c r="B81" s="220"/>
      <c r="C81" s="218" t="s">
        <v>109</v>
      </c>
      <c r="D81" s="219"/>
      <c r="E81" s="219"/>
      <c r="F81" s="219"/>
      <c r="G81" s="219"/>
      <c r="H81" s="219"/>
      <c r="I81" s="219"/>
      <c r="J81" s="219"/>
      <c r="K81" s="219"/>
      <c r="L81" s="76"/>
      <c r="S81" s="24"/>
      <c r="T81" s="24"/>
      <c r="U81" s="24"/>
      <c r="V81" s="24"/>
      <c r="W81" s="24"/>
      <c r="X81" s="24"/>
      <c r="Y81" s="24"/>
      <c r="Z81" s="24"/>
      <c r="AA81" s="24"/>
      <c r="AB81" s="24"/>
      <c r="AC81" s="24"/>
      <c r="AD81" s="24"/>
      <c r="AE81" s="24"/>
    </row>
    <row r="82" spans="1:65" s="2" customFormat="1" ht="16.5" customHeight="1">
      <c r="A82" s="219"/>
      <c r="B82" s="220"/>
      <c r="C82" s="219"/>
      <c r="D82" s="219"/>
      <c r="E82" s="399" t="str">
        <f>E9</f>
        <v>IO 01 - Příprava území</v>
      </c>
      <c r="F82" s="400"/>
      <c r="G82" s="400"/>
      <c r="H82" s="400"/>
      <c r="I82" s="219"/>
      <c r="J82" s="219"/>
      <c r="K82" s="219"/>
      <c r="L82" s="76"/>
      <c r="S82" s="24"/>
      <c r="T82" s="24"/>
      <c r="U82" s="24"/>
      <c r="V82" s="24"/>
      <c r="W82" s="24"/>
      <c r="X82" s="24"/>
      <c r="Y82" s="24"/>
      <c r="Z82" s="24"/>
      <c r="AA82" s="24"/>
      <c r="AB82" s="24"/>
      <c r="AC82" s="24"/>
      <c r="AD82" s="24"/>
      <c r="AE82" s="24"/>
    </row>
    <row r="83" spans="1:65" s="2" customFormat="1" ht="6.95" customHeight="1">
      <c r="A83" s="219"/>
      <c r="B83" s="220"/>
      <c r="C83" s="219"/>
      <c r="D83" s="219"/>
      <c r="E83" s="219"/>
      <c r="F83" s="219"/>
      <c r="G83" s="219"/>
      <c r="H83" s="219"/>
      <c r="I83" s="219"/>
      <c r="J83" s="219"/>
      <c r="K83" s="219"/>
      <c r="L83" s="76"/>
      <c r="S83" s="24"/>
      <c r="T83" s="24"/>
      <c r="U83" s="24"/>
      <c r="V83" s="24"/>
      <c r="W83" s="24"/>
      <c r="X83" s="24"/>
      <c r="Y83" s="24"/>
      <c r="Z83" s="24"/>
      <c r="AA83" s="24"/>
      <c r="AB83" s="24"/>
      <c r="AC83" s="24"/>
      <c r="AD83" s="24"/>
      <c r="AE83" s="24"/>
    </row>
    <row r="84" spans="1:65" s="2" customFormat="1" ht="12" customHeight="1">
      <c r="A84" s="219"/>
      <c r="B84" s="220"/>
      <c r="C84" s="218" t="s">
        <v>19</v>
      </c>
      <c r="D84" s="219"/>
      <c r="E84" s="219"/>
      <c r="F84" s="221" t="str">
        <f>F12</f>
        <v>k.ú. Hlubočepy</v>
      </c>
      <c r="G84" s="219"/>
      <c r="H84" s="219"/>
      <c r="I84" s="218" t="s">
        <v>21</v>
      </c>
      <c r="J84" s="222">
        <f>IF(J12="","",J12)</f>
        <v>44391</v>
      </c>
      <c r="K84" s="219"/>
      <c r="L84" s="76"/>
      <c r="S84" s="24"/>
      <c r="T84" s="24"/>
      <c r="U84" s="24"/>
      <c r="V84" s="24"/>
      <c r="W84" s="24"/>
      <c r="X84" s="24"/>
      <c r="Y84" s="24"/>
      <c r="Z84" s="24"/>
      <c r="AA84" s="24"/>
      <c r="AB84" s="24"/>
      <c r="AC84" s="24"/>
      <c r="AD84" s="24"/>
      <c r="AE84" s="24"/>
    </row>
    <row r="85" spans="1:65" s="2" customFormat="1" ht="6.95" customHeight="1">
      <c r="A85" s="219"/>
      <c r="B85" s="220"/>
      <c r="C85" s="219"/>
      <c r="D85" s="219"/>
      <c r="E85" s="219"/>
      <c r="F85" s="219"/>
      <c r="G85" s="219"/>
      <c r="H85" s="219"/>
      <c r="I85" s="219"/>
      <c r="J85" s="219"/>
      <c r="K85" s="219"/>
      <c r="L85" s="76"/>
      <c r="S85" s="24"/>
      <c r="T85" s="24"/>
      <c r="U85" s="24"/>
      <c r="V85" s="24"/>
      <c r="W85" s="24"/>
      <c r="X85" s="24"/>
      <c r="Y85" s="24"/>
      <c r="Z85" s="24"/>
      <c r="AA85" s="24"/>
      <c r="AB85" s="24"/>
      <c r="AC85" s="24"/>
      <c r="AD85" s="24"/>
      <c r="AE85" s="24"/>
    </row>
    <row r="86" spans="1:65" s="2" customFormat="1" ht="15.2" customHeight="1">
      <c r="A86" s="219"/>
      <c r="B86" s="220"/>
      <c r="C86" s="218" t="s">
        <v>22</v>
      </c>
      <c r="D86" s="219"/>
      <c r="E86" s="219"/>
      <c r="F86" s="221" t="str">
        <f>E15</f>
        <v>Městská část Praha 5</v>
      </c>
      <c r="G86" s="219"/>
      <c r="H86" s="219"/>
      <c r="I86" s="218" t="s">
        <v>28</v>
      </c>
      <c r="J86" s="243" t="str">
        <f>E21</f>
        <v xml:space="preserve">AND, spol. s r.o. </v>
      </c>
      <c r="K86" s="219"/>
      <c r="L86" s="76"/>
      <c r="S86" s="24"/>
      <c r="T86" s="24"/>
      <c r="U86" s="24"/>
      <c r="V86" s="24"/>
      <c r="W86" s="24"/>
      <c r="X86" s="24"/>
      <c r="Y86" s="24"/>
      <c r="Z86" s="24"/>
      <c r="AA86" s="24"/>
      <c r="AB86" s="24"/>
      <c r="AC86" s="24"/>
      <c r="AD86" s="24"/>
      <c r="AE86" s="24"/>
    </row>
    <row r="87" spans="1:65" s="2" customFormat="1" ht="25.7" customHeight="1">
      <c r="A87" s="219"/>
      <c r="B87" s="220"/>
      <c r="C87" s="218" t="s">
        <v>26</v>
      </c>
      <c r="D87" s="219"/>
      <c r="E87" s="219"/>
      <c r="F87" s="221" t="str">
        <f>IF(E18="","",E18)</f>
        <v xml:space="preserve"> </v>
      </c>
      <c r="G87" s="219"/>
      <c r="H87" s="219"/>
      <c r="I87" s="218" t="s">
        <v>31</v>
      </c>
      <c r="J87" s="243" t="str">
        <f>E24</f>
        <v>STAVEBNÍ ROZPOČTY s.r.o.</v>
      </c>
      <c r="K87" s="219"/>
      <c r="L87" s="76"/>
      <c r="S87" s="24"/>
      <c r="T87" s="24"/>
      <c r="U87" s="24"/>
      <c r="V87" s="24"/>
      <c r="W87" s="24"/>
      <c r="X87" s="24"/>
      <c r="Y87" s="24"/>
      <c r="Z87" s="24"/>
      <c r="AA87" s="24"/>
      <c r="AB87" s="24"/>
      <c r="AC87" s="24"/>
      <c r="AD87" s="24"/>
      <c r="AE87" s="24"/>
    </row>
    <row r="88" spans="1:65" s="2" customFormat="1" ht="10.35" customHeight="1">
      <c r="A88" s="219"/>
      <c r="B88" s="220"/>
      <c r="C88" s="219"/>
      <c r="D88" s="219"/>
      <c r="E88" s="219"/>
      <c r="F88" s="219"/>
      <c r="G88" s="219"/>
      <c r="H88" s="219"/>
      <c r="I88" s="219"/>
      <c r="J88" s="219"/>
      <c r="K88" s="219"/>
      <c r="L88" s="76"/>
      <c r="S88" s="24"/>
      <c r="T88" s="24"/>
      <c r="U88" s="24"/>
      <c r="V88" s="24"/>
      <c r="W88" s="24"/>
      <c r="X88" s="24"/>
      <c r="Y88" s="24"/>
      <c r="Z88" s="24"/>
      <c r="AA88" s="24"/>
      <c r="AB88" s="24"/>
      <c r="AC88" s="24"/>
      <c r="AD88" s="24"/>
      <c r="AE88" s="24"/>
    </row>
    <row r="89" spans="1:65" s="8" customFormat="1" ht="29.25" customHeight="1">
      <c r="A89" s="257"/>
      <c r="B89" s="258"/>
      <c r="C89" s="259" t="s">
        <v>127</v>
      </c>
      <c r="D89" s="260" t="s">
        <v>55</v>
      </c>
      <c r="E89" s="260" t="s">
        <v>51</v>
      </c>
      <c r="F89" s="260" t="s">
        <v>52</v>
      </c>
      <c r="G89" s="260" t="s">
        <v>128</v>
      </c>
      <c r="H89" s="260" t="s">
        <v>129</v>
      </c>
      <c r="I89" s="260" t="s">
        <v>130</v>
      </c>
      <c r="J89" s="260" t="s">
        <v>113</v>
      </c>
      <c r="K89" s="261" t="s">
        <v>131</v>
      </c>
      <c r="L89" s="82"/>
      <c r="M89" s="45" t="s">
        <v>3</v>
      </c>
      <c r="N89" s="46" t="s">
        <v>40</v>
      </c>
      <c r="O89" s="46" t="s">
        <v>132</v>
      </c>
      <c r="P89" s="46" t="s">
        <v>133</v>
      </c>
      <c r="Q89" s="46" t="s">
        <v>134</v>
      </c>
      <c r="R89" s="46" t="s">
        <v>135</v>
      </c>
      <c r="S89" s="46" t="s">
        <v>136</v>
      </c>
      <c r="T89" s="47" t="s">
        <v>137</v>
      </c>
      <c r="U89" s="81"/>
      <c r="V89" s="81"/>
      <c r="W89" s="81"/>
      <c r="X89" s="81"/>
      <c r="Y89" s="81"/>
      <c r="Z89" s="81"/>
      <c r="AA89" s="81"/>
      <c r="AB89" s="81"/>
      <c r="AC89" s="81"/>
      <c r="AD89" s="81"/>
      <c r="AE89" s="81"/>
    </row>
    <row r="90" spans="1:65" s="2" customFormat="1" ht="22.9" customHeight="1">
      <c r="A90" s="219"/>
      <c r="B90" s="220"/>
      <c r="C90" s="262" t="s">
        <v>138</v>
      </c>
      <c r="D90" s="219"/>
      <c r="E90" s="219"/>
      <c r="F90" s="219"/>
      <c r="G90" s="219"/>
      <c r="H90" s="219"/>
      <c r="I90" s="219"/>
      <c r="J90" s="263">
        <f>BK90</f>
        <v>0</v>
      </c>
      <c r="K90" s="219"/>
      <c r="L90" s="25"/>
      <c r="M90" s="48"/>
      <c r="N90" s="39"/>
      <c r="O90" s="49"/>
      <c r="P90" s="83">
        <f>P91+P115+P125</f>
        <v>620.70260799999983</v>
      </c>
      <c r="Q90" s="49"/>
      <c r="R90" s="83">
        <f>R91+R115+R125</f>
        <v>0</v>
      </c>
      <c r="S90" s="49"/>
      <c r="T90" s="84">
        <f>T91+T115+T125</f>
        <v>7.5839999999999996</v>
      </c>
      <c r="U90" s="24"/>
      <c r="V90" s="24"/>
      <c r="W90" s="24"/>
      <c r="X90" s="24"/>
      <c r="Y90" s="24"/>
      <c r="Z90" s="24"/>
      <c r="AA90" s="24"/>
      <c r="AB90" s="24"/>
      <c r="AC90" s="24"/>
      <c r="AD90" s="24"/>
      <c r="AE90" s="24"/>
      <c r="AT90" s="15" t="s">
        <v>69</v>
      </c>
      <c r="AU90" s="15" t="s">
        <v>114</v>
      </c>
      <c r="BK90" s="85">
        <f>BK91+BK115+BK125</f>
        <v>0</v>
      </c>
    </row>
    <row r="91" spans="1:65" s="9" customFormat="1" ht="25.9" customHeight="1">
      <c r="A91" s="264"/>
      <c r="B91" s="265"/>
      <c r="C91" s="264"/>
      <c r="D91" s="266" t="s">
        <v>69</v>
      </c>
      <c r="E91" s="267" t="s">
        <v>139</v>
      </c>
      <c r="F91" s="267" t="s">
        <v>140</v>
      </c>
      <c r="G91" s="264"/>
      <c r="H91" s="264"/>
      <c r="I91" s="264"/>
      <c r="J91" s="268">
        <f>BK91</f>
        <v>0</v>
      </c>
      <c r="K91" s="264"/>
      <c r="L91" s="86"/>
      <c r="M91" s="88"/>
      <c r="N91" s="89"/>
      <c r="O91" s="89"/>
      <c r="P91" s="90">
        <f>P92+P95+P107</f>
        <v>27.696608000000005</v>
      </c>
      <c r="Q91" s="89"/>
      <c r="R91" s="90">
        <f>R92+R95+R107</f>
        <v>0</v>
      </c>
      <c r="S91" s="89"/>
      <c r="T91" s="91">
        <f>T92+T95+T107</f>
        <v>3.6259999999999999</v>
      </c>
      <c r="AR91" s="87" t="s">
        <v>78</v>
      </c>
      <c r="AT91" s="92" t="s">
        <v>69</v>
      </c>
      <c r="AU91" s="92" t="s">
        <v>70</v>
      </c>
      <c r="AY91" s="87" t="s">
        <v>141</v>
      </c>
      <c r="BK91" s="93">
        <f>BK92+BK95+BK107</f>
        <v>0</v>
      </c>
    </row>
    <row r="92" spans="1:65" s="9" customFormat="1" ht="22.9" customHeight="1">
      <c r="A92" s="264"/>
      <c r="B92" s="265"/>
      <c r="C92" s="264"/>
      <c r="D92" s="266" t="s">
        <v>69</v>
      </c>
      <c r="E92" s="269" t="s">
        <v>78</v>
      </c>
      <c r="F92" s="269" t="s">
        <v>142</v>
      </c>
      <c r="G92" s="264"/>
      <c r="H92" s="264"/>
      <c r="I92" s="264"/>
      <c r="J92" s="270">
        <f>BK92</f>
        <v>0</v>
      </c>
      <c r="K92" s="264"/>
      <c r="L92" s="86"/>
      <c r="M92" s="88"/>
      <c r="N92" s="89"/>
      <c r="O92" s="89"/>
      <c r="P92" s="90">
        <f>SUM(P93:P94)</f>
        <v>14.25</v>
      </c>
      <c r="Q92" s="89"/>
      <c r="R92" s="90">
        <f>SUM(R93:R94)</f>
        <v>0</v>
      </c>
      <c r="S92" s="89"/>
      <c r="T92" s="91">
        <f>SUM(T93:T94)</f>
        <v>0</v>
      </c>
      <c r="AR92" s="87" t="s">
        <v>78</v>
      </c>
      <c r="AT92" s="92" t="s">
        <v>69</v>
      </c>
      <c r="AU92" s="92" t="s">
        <v>78</v>
      </c>
      <c r="AY92" s="87" t="s">
        <v>141</v>
      </c>
      <c r="BK92" s="93">
        <f>SUM(BK93:BK94)</f>
        <v>0</v>
      </c>
    </row>
    <row r="93" spans="1:65" s="2" customFormat="1" ht="16.5" customHeight="1">
      <c r="A93" s="219"/>
      <c r="B93" s="220"/>
      <c r="C93" s="271" t="s">
        <v>78</v>
      </c>
      <c r="D93" s="271" t="s">
        <v>143</v>
      </c>
      <c r="E93" s="272" t="s">
        <v>144</v>
      </c>
      <c r="F93" s="273" t="s">
        <v>145</v>
      </c>
      <c r="G93" s="274" t="s">
        <v>146</v>
      </c>
      <c r="H93" s="275">
        <v>950</v>
      </c>
      <c r="I93" s="212"/>
      <c r="J93" s="276">
        <f>ROUND(I93*H93,2)</f>
        <v>0</v>
      </c>
      <c r="K93" s="273" t="s">
        <v>147</v>
      </c>
      <c r="L93" s="25"/>
      <c r="M93" s="94" t="s">
        <v>3</v>
      </c>
      <c r="N93" s="95" t="s">
        <v>41</v>
      </c>
      <c r="O93" s="96">
        <v>1.4999999999999999E-2</v>
      </c>
      <c r="P93" s="96">
        <f>O93*H93</f>
        <v>14.25</v>
      </c>
      <c r="Q93" s="96">
        <v>0</v>
      </c>
      <c r="R93" s="96">
        <f>Q93*H93</f>
        <v>0</v>
      </c>
      <c r="S93" s="96">
        <v>0</v>
      </c>
      <c r="T93" s="97">
        <f>S93*H93</f>
        <v>0</v>
      </c>
      <c r="U93" s="24"/>
      <c r="V93" s="24"/>
      <c r="W93" s="24"/>
      <c r="X93" s="24"/>
      <c r="Y93" s="24"/>
      <c r="Z93" s="24"/>
      <c r="AA93" s="24"/>
      <c r="AB93" s="24"/>
      <c r="AC93" s="24"/>
      <c r="AD93" s="24"/>
      <c r="AE93" s="24"/>
      <c r="AR93" s="98" t="s">
        <v>148</v>
      </c>
      <c r="AT93" s="98" t="s">
        <v>143</v>
      </c>
      <c r="AU93" s="98" t="s">
        <v>80</v>
      </c>
      <c r="AY93" s="15" t="s">
        <v>141</v>
      </c>
      <c r="BE93" s="99">
        <f>IF(N93="základní",J93,0)</f>
        <v>0</v>
      </c>
      <c r="BF93" s="99">
        <f>IF(N93="snížená",J93,0)</f>
        <v>0</v>
      </c>
      <c r="BG93" s="99">
        <f>IF(N93="zákl. přenesená",J93,0)</f>
        <v>0</v>
      </c>
      <c r="BH93" s="99">
        <f>IF(N93="sníž. přenesená",J93,0)</f>
        <v>0</v>
      </c>
      <c r="BI93" s="99">
        <f>IF(N93="nulová",J93,0)</f>
        <v>0</v>
      </c>
      <c r="BJ93" s="15" t="s">
        <v>78</v>
      </c>
      <c r="BK93" s="99">
        <f>ROUND(I93*H93,2)</f>
        <v>0</v>
      </c>
      <c r="BL93" s="15" t="s">
        <v>148</v>
      </c>
      <c r="BM93" s="98" t="s">
        <v>149</v>
      </c>
    </row>
    <row r="94" spans="1:65" s="2" customFormat="1" ht="68.25">
      <c r="A94" s="219"/>
      <c r="B94" s="220"/>
      <c r="C94" s="219"/>
      <c r="D94" s="277" t="s">
        <v>150</v>
      </c>
      <c r="E94" s="219"/>
      <c r="F94" s="278" t="s">
        <v>151</v>
      </c>
      <c r="G94" s="219"/>
      <c r="H94" s="219"/>
      <c r="I94" s="219"/>
      <c r="J94" s="219"/>
      <c r="K94" s="219"/>
      <c r="L94" s="25"/>
      <c r="M94" s="100"/>
      <c r="N94" s="101"/>
      <c r="O94" s="41"/>
      <c r="P94" s="41"/>
      <c r="Q94" s="41"/>
      <c r="R94" s="41"/>
      <c r="S94" s="41"/>
      <c r="T94" s="42"/>
      <c r="U94" s="24"/>
      <c r="V94" s="24"/>
      <c r="W94" s="24"/>
      <c r="X94" s="24"/>
      <c r="Y94" s="24"/>
      <c r="Z94" s="24"/>
      <c r="AA94" s="24"/>
      <c r="AB94" s="24"/>
      <c r="AC94" s="24"/>
      <c r="AD94" s="24"/>
      <c r="AE94" s="24"/>
      <c r="AT94" s="15" t="s">
        <v>150</v>
      </c>
      <c r="AU94" s="15" t="s">
        <v>80</v>
      </c>
    </row>
    <row r="95" spans="1:65" s="9" customFormat="1" ht="22.9" customHeight="1">
      <c r="A95" s="264"/>
      <c r="B95" s="265"/>
      <c r="C95" s="264"/>
      <c r="D95" s="266" t="s">
        <v>69</v>
      </c>
      <c r="E95" s="269" t="s">
        <v>152</v>
      </c>
      <c r="F95" s="269" t="s">
        <v>153</v>
      </c>
      <c r="G95" s="264"/>
      <c r="H95" s="264"/>
      <c r="I95" s="264"/>
      <c r="J95" s="270">
        <f>BK95</f>
        <v>0</v>
      </c>
      <c r="K95" s="264"/>
      <c r="L95" s="86"/>
      <c r="M95" s="88"/>
      <c r="N95" s="89"/>
      <c r="O95" s="89"/>
      <c r="P95" s="90">
        <f>SUM(P96:P106)</f>
        <v>10.322000000000001</v>
      </c>
      <c r="Q95" s="89"/>
      <c r="R95" s="90">
        <f>SUM(R96:R106)</f>
        <v>0</v>
      </c>
      <c r="S95" s="89"/>
      <c r="T95" s="91">
        <f>SUM(T96:T106)</f>
        <v>3.6259999999999999</v>
      </c>
      <c r="AR95" s="87" t="s">
        <v>78</v>
      </c>
      <c r="AT95" s="92" t="s">
        <v>69</v>
      </c>
      <c r="AU95" s="92" t="s">
        <v>78</v>
      </c>
      <c r="AY95" s="87" t="s">
        <v>141</v>
      </c>
      <c r="BK95" s="93">
        <f>SUM(BK96:BK106)</f>
        <v>0</v>
      </c>
    </row>
    <row r="96" spans="1:65" s="2" customFormat="1" ht="16.5" customHeight="1">
      <c r="A96" s="219"/>
      <c r="B96" s="220"/>
      <c r="C96" s="271" t="s">
        <v>80</v>
      </c>
      <c r="D96" s="271" t="s">
        <v>143</v>
      </c>
      <c r="E96" s="272" t="s">
        <v>154</v>
      </c>
      <c r="F96" s="273" t="s">
        <v>155</v>
      </c>
      <c r="G96" s="274" t="s">
        <v>156</v>
      </c>
      <c r="H96" s="275">
        <v>6</v>
      </c>
      <c r="I96" s="212"/>
      <c r="J96" s="276">
        <f>ROUND(I96*H96,2)</f>
        <v>0</v>
      </c>
      <c r="K96" s="273" t="s">
        <v>147</v>
      </c>
      <c r="L96" s="25"/>
      <c r="M96" s="94" t="s">
        <v>3</v>
      </c>
      <c r="N96" s="95" t="s">
        <v>41</v>
      </c>
      <c r="O96" s="96">
        <v>0.8</v>
      </c>
      <c r="P96" s="96">
        <f>O96*H96</f>
        <v>4.8000000000000007</v>
      </c>
      <c r="Q96" s="96">
        <v>0</v>
      </c>
      <c r="R96" s="96">
        <f>Q96*H96</f>
        <v>0</v>
      </c>
      <c r="S96" s="96">
        <v>0.48199999999999998</v>
      </c>
      <c r="T96" s="97">
        <f>S96*H96</f>
        <v>2.8919999999999999</v>
      </c>
      <c r="U96" s="24"/>
      <c r="V96" s="24"/>
      <c r="W96" s="24"/>
      <c r="X96" s="24"/>
      <c r="Y96" s="24"/>
      <c r="Z96" s="24"/>
      <c r="AA96" s="24"/>
      <c r="AB96" s="24"/>
      <c r="AC96" s="24"/>
      <c r="AD96" s="24"/>
      <c r="AE96" s="24"/>
      <c r="AR96" s="98" t="s">
        <v>148</v>
      </c>
      <c r="AT96" s="98" t="s">
        <v>143</v>
      </c>
      <c r="AU96" s="98" t="s">
        <v>80</v>
      </c>
      <c r="AY96" s="15" t="s">
        <v>141</v>
      </c>
      <c r="BE96" s="99">
        <f>IF(N96="základní",J96,0)</f>
        <v>0</v>
      </c>
      <c r="BF96" s="99">
        <f>IF(N96="snížená",J96,0)</f>
        <v>0</v>
      </c>
      <c r="BG96" s="99">
        <f>IF(N96="zákl. přenesená",J96,0)</f>
        <v>0</v>
      </c>
      <c r="BH96" s="99">
        <f>IF(N96="sníž. přenesená",J96,0)</f>
        <v>0</v>
      </c>
      <c r="BI96" s="99">
        <f>IF(N96="nulová",J96,0)</f>
        <v>0</v>
      </c>
      <c r="BJ96" s="15" t="s">
        <v>78</v>
      </c>
      <c r="BK96" s="99">
        <f>ROUND(I96*H96,2)</f>
        <v>0</v>
      </c>
      <c r="BL96" s="15" t="s">
        <v>148</v>
      </c>
      <c r="BM96" s="98" t="s">
        <v>157</v>
      </c>
    </row>
    <row r="97" spans="1:65" s="2" customFormat="1" ht="29.25">
      <c r="A97" s="219"/>
      <c r="B97" s="220"/>
      <c r="C97" s="219"/>
      <c r="D97" s="277" t="s">
        <v>150</v>
      </c>
      <c r="E97" s="219"/>
      <c r="F97" s="278" t="s">
        <v>158</v>
      </c>
      <c r="G97" s="219"/>
      <c r="H97" s="219"/>
      <c r="I97" s="219"/>
      <c r="J97" s="219"/>
      <c r="K97" s="219"/>
      <c r="L97" s="25"/>
      <c r="M97" s="100"/>
      <c r="N97" s="101"/>
      <c r="O97" s="41"/>
      <c r="P97" s="41"/>
      <c r="Q97" s="41"/>
      <c r="R97" s="41"/>
      <c r="S97" s="41"/>
      <c r="T97" s="42"/>
      <c r="U97" s="24"/>
      <c r="V97" s="24"/>
      <c r="W97" s="24"/>
      <c r="X97" s="24"/>
      <c r="Y97" s="24"/>
      <c r="Z97" s="24"/>
      <c r="AA97" s="24"/>
      <c r="AB97" s="24"/>
      <c r="AC97" s="24"/>
      <c r="AD97" s="24"/>
      <c r="AE97" s="24"/>
      <c r="AT97" s="15" t="s">
        <v>150</v>
      </c>
      <c r="AU97" s="15" t="s">
        <v>80</v>
      </c>
    </row>
    <row r="98" spans="1:65" s="10" customFormat="1">
      <c r="A98" s="279"/>
      <c r="B98" s="280"/>
      <c r="C98" s="279"/>
      <c r="D98" s="277" t="s">
        <v>159</v>
      </c>
      <c r="E98" s="281" t="s">
        <v>3</v>
      </c>
      <c r="F98" s="282" t="s">
        <v>160</v>
      </c>
      <c r="G98" s="279"/>
      <c r="H98" s="283">
        <v>6</v>
      </c>
      <c r="I98" s="279"/>
      <c r="J98" s="279"/>
      <c r="K98" s="279"/>
      <c r="L98" s="102"/>
      <c r="M98" s="104"/>
      <c r="N98" s="105"/>
      <c r="O98" s="105"/>
      <c r="P98" s="105"/>
      <c r="Q98" s="105"/>
      <c r="R98" s="105"/>
      <c r="S98" s="105"/>
      <c r="T98" s="106"/>
      <c r="AT98" s="103" t="s">
        <v>159</v>
      </c>
      <c r="AU98" s="103" t="s">
        <v>80</v>
      </c>
      <c r="AV98" s="10" t="s">
        <v>80</v>
      </c>
      <c r="AW98" s="10" t="s">
        <v>30</v>
      </c>
      <c r="AX98" s="10" t="s">
        <v>78</v>
      </c>
      <c r="AY98" s="103" t="s">
        <v>141</v>
      </c>
    </row>
    <row r="99" spans="1:65" s="2" customFormat="1" ht="16.5" customHeight="1">
      <c r="A99" s="219"/>
      <c r="B99" s="220"/>
      <c r="C99" s="271" t="s">
        <v>161</v>
      </c>
      <c r="D99" s="271" t="s">
        <v>143</v>
      </c>
      <c r="E99" s="272" t="s">
        <v>162</v>
      </c>
      <c r="F99" s="273" t="s">
        <v>163</v>
      </c>
      <c r="G99" s="274" t="s">
        <v>156</v>
      </c>
      <c r="H99" s="275">
        <v>6</v>
      </c>
      <c r="I99" s="212"/>
      <c r="J99" s="276">
        <f>ROUND(I99*H99,2)</f>
        <v>0</v>
      </c>
      <c r="K99" s="273" t="s">
        <v>147</v>
      </c>
      <c r="L99" s="25"/>
      <c r="M99" s="94" t="s">
        <v>3</v>
      </c>
      <c r="N99" s="95" t="s">
        <v>41</v>
      </c>
      <c r="O99" s="96">
        <v>0.5</v>
      </c>
      <c r="P99" s="96">
        <f>O99*H99</f>
        <v>3</v>
      </c>
      <c r="Q99" s="96">
        <v>0</v>
      </c>
      <c r="R99" s="96">
        <f>Q99*H99</f>
        <v>0</v>
      </c>
      <c r="S99" s="96">
        <v>8.6999999999999994E-2</v>
      </c>
      <c r="T99" s="97">
        <f>S99*H99</f>
        <v>0.52200000000000002</v>
      </c>
      <c r="U99" s="24"/>
      <c r="V99" s="24"/>
      <c r="W99" s="24"/>
      <c r="X99" s="24"/>
      <c r="Y99" s="24"/>
      <c r="Z99" s="24"/>
      <c r="AA99" s="24"/>
      <c r="AB99" s="24"/>
      <c r="AC99" s="24"/>
      <c r="AD99" s="24"/>
      <c r="AE99" s="24"/>
      <c r="AR99" s="98" t="s">
        <v>148</v>
      </c>
      <c r="AT99" s="98" t="s">
        <v>143</v>
      </c>
      <c r="AU99" s="98" t="s">
        <v>80</v>
      </c>
      <c r="AY99" s="15" t="s">
        <v>141</v>
      </c>
      <c r="BE99" s="99">
        <f>IF(N99="základní",J99,0)</f>
        <v>0</v>
      </c>
      <c r="BF99" s="99">
        <f>IF(N99="snížená",J99,0)</f>
        <v>0</v>
      </c>
      <c r="BG99" s="99">
        <f>IF(N99="zákl. přenesená",J99,0)</f>
        <v>0</v>
      </c>
      <c r="BH99" s="99">
        <f>IF(N99="sníž. přenesená",J99,0)</f>
        <v>0</v>
      </c>
      <c r="BI99" s="99">
        <f>IF(N99="nulová",J99,0)</f>
        <v>0</v>
      </c>
      <c r="BJ99" s="15" t="s">
        <v>78</v>
      </c>
      <c r="BK99" s="99">
        <f>ROUND(I99*H99,2)</f>
        <v>0</v>
      </c>
      <c r="BL99" s="15" t="s">
        <v>148</v>
      </c>
      <c r="BM99" s="98" t="s">
        <v>164</v>
      </c>
    </row>
    <row r="100" spans="1:65" s="2" customFormat="1" ht="29.25">
      <c r="A100" s="219"/>
      <c r="B100" s="220"/>
      <c r="C100" s="219"/>
      <c r="D100" s="277" t="s">
        <v>150</v>
      </c>
      <c r="E100" s="219"/>
      <c r="F100" s="278" t="s">
        <v>158</v>
      </c>
      <c r="G100" s="219"/>
      <c r="H100" s="219"/>
      <c r="I100" s="219"/>
      <c r="J100" s="219"/>
      <c r="K100" s="219"/>
      <c r="L100" s="25"/>
      <c r="M100" s="100"/>
      <c r="N100" s="101"/>
      <c r="O100" s="41"/>
      <c r="P100" s="41"/>
      <c r="Q100" s="41"/>
      <c r="R100" s="41"/>
      <c r="S100" s="41"/>
      <c r="T100" s="42"/>
      <c r="U100" s="24"/>
      <c r="V100" s="24"/>
      <c r="W100" s="24"/>
      <c r="X100" s="24"/>
      <c r="Y100" s="24"/>
      <c r="Z100" s="24"/>
      <c r="AA100" s="24"/>
      <c r="AB100" s="24"/>
      <c r="AC100" s="24"/>
      <c r="AD100" s="24"/>
      <c r="AE100" s="24"/>
      <c r="AT100" s="15" t="s">
        <v>150</v>
      </c>
      <c r="AU100" s="15" t="s">
        <v>80</v>
      </c>
    </row>
    <row r="101" spans="1:65" s="10" customFormat="1">
      <c r="A101" s="279"/>
      <c r="B101" s="280"/>
      <c r="C101" s="279"/>
      <c r="D101" s="277" t="s">
        <v>159</v>
      </c>
      <c r="E101" s="281" t="s">
        <v>3</v>
      </c>
      <c r="F101" s="282" t="s">
        <v>165</v>
      </c>
      <c r="G101" s="279"/>
      <c r="H101" s="283">
        <v>6</v>
      </c>
      <c r="I101" s="279"/>
      <c r="J101" s="279"/>
      <c r="K101" s="279"/>
      <c r="L101" s="102"/>
      <c r="M101" s="104"/>
      <c r="N101" s="105"/>
      <c r="O101" s="105"/>
      <c r="P101" s="105"/>
      <c r="Q101" s="105"/>
      <c r="R101" s="105"/>
      <c r="S101" s="105"/>
      <c r="T101" s="106"/>
      <c r="AT101" s="103" t="s">
        <v>159</v>
      </c>
      <c r="AU101" s="103" t="s">
        <v>80</v>
      </c>
      <c r="AV101" s="10" t="s">
        <v>80</v>
      </c>
      <c r="AW101" s="10" t="s">
        <v>30</v>
      </c>
      <c r="AX101" s="10" t="s">
        <v>78</v>
      </c>
      <c r="AY101" s="103" t="s">
        <v>141</v>
      </c>
    </row>
    <row r="102" spans="1:65" s="2" customFormat="1" ht="16.5" customHeight="1">
      <c r="A102" s="219"/>
      <c r="B102" s="220"/>
      <c r="C102" s="271" t="s">
        <v>148</v>
      </c>
      <c r="D102" s="271" t="s">
        <v>143</v>
      </c>
      <c r="E102" s="272" t="s">
        <v>166</v>
      </c>
      <c r="F102" s="273" t="s">
        <v>167</v>
      </c>
      <c r="G102" s="274" t="s">
        <v>156</v>
      </c>
      <c r="H102" s="275">
        <v>8</v>
      </c>
      <c r="I102" s="212"/>
      <c r="J102" s="276">
        <f>ROUND(I102*H102,2)</f>
        <v>0</v>
      </c>
      <c r="K102" s="273" t="s">
        <v>147</v>
      </c>
      <c r="L102" s="25"/>
      <c r="M102" s="94" t="s">
        <v>3</v>
      </c>
      <c r="N102" s="95" t="s">
        <v>41</v>
      </c>
      <c r="O102" s="96">
        <v>0.25</v>
      </c>
      <c r="P102" s="96">
        <f>O102*H102</f>
        <v>2</v>
      </c>
      <c r="Q102" s="96">
        <v>0</v>
      </c>
      <c r="R102" s="96">
        <f>Q102*H102</f>
        <v>0</v>
      </c>
      <c r="S102" s="96">
        <v>2.5000000000000001E-2</v>
      </c>
      <c r="T102" s="97">
        <f>S102*H102</f>
        <v>0.2</v>
      </c>
      <c r="U102" s="24"/>
      <c r="V102" s="24"/>
      <c r="W102" s="24"/>
      <c r="X102" s="24"/>
      <c r="Y102" s="24"/>
      <c r="Z102" s="24"/>
      <c r="AA102" s="24"/>
      <c r="AB102" s="24"/>
      <c r="AC102" s="24"/>
      <c r="AD102" s="24"/>
      <c r="AE102" s="24"/>
      <c r="AR102" s="98" t="s">
        <v>148</v>
      </c>
      <c r="AT102" s="98" t="s">
        <v>143</v>
      </c>
      <c r="AU102" s="98" t="s">
        <v>80</v>
      </c>
      <c r="AY102" s="15" t="s">
        <v>141</v>
      </c>
      <c r="BE102" s="99">
        <f>IF(N102="základní",J102,0)</f>
        <v>0</v>
      </c>
      <c r="BF102" s="99">
        <f>IF(N102="snížená",J102,0)</f>
        <v>0</v>
      </c>
      <c r="BG102" s="99">
        <f>IF(N102="zákl. přenesená",J102,0)</f>
        <v>0</v>
      </c>
      <c r="BH102" s="99">
        <f>IF(N102="sníž. přenesená",J102,0)</f>
        <v>0</v>
      </c>
      <c r="BI102" s="99">
        <f>IF(N102="nulová",J102,0)</f>
        <v>0</v>
      </c>
      <c r="BJ102" s="15" t="s">
        <v>78</v>
      </c>
      <c r="BK102" s="99">
        <f>ROUND(I102*H102,2)</f>
        <v>0</v>
      </c>
      <c r="BL102" s="15" t="s">
        <v>148</v>
      </c>
      <c r="BM102" s="98" t="s">
        <v>168</v>
      </c>
    </row>
    <row r="103" spans="1:65" s="2" customFormat="1" ht="29.25">
      <c r="A103" s="219"/>
      <c r="B103" s="220"/>
      <c r="C103" s="219"/>
      <c r="D103" s="277" t="s">
        <v>150</v>
      </c>
      <c r="E103" s="219"/>
      <c r="F103" s="278" t="s">
        <v>158</v>
      </c>
      <c r="G103" s="219"/>
      <c r="H103" s="219"/>
      <c r="I103" s="219"/>
      <c r="J103" s="219"/>
      <c r="K103" s="219"/>
      <c r="L103" s="25"/>
      <c r="M103" s="100"/>
      <c r="N103" s="101"/>
      <c r="O103" s="41"/>
      <c r="P103" s="41"/>
      <c r="Q103" s="41"/>
      <c r="R103" s="41"/>
      <c r="S103" s="41"/>
      <c r="T103" s="42"/>
      <c r="U103" s="24"/>
      <c r="V103" s="24"/>
      <c r="W103" s="24"/>
      <c r="X103" s="24"/>
      <c r="Y103" s="24"/>
      <c r="Z103" s="24"/>
      <c r="AA103" s="24"/>
      <c r="AB103" s="24"/>
      <c r="AC103" s="24"/>
      <c r="AD103" s="24"/>
      <c r="AE103" s="24"/>
      <c r="AT103" s="15" t="s">
        <v>150</v>
      </c>
      <c r="AU103" s="15" t="s">
        <v>80</v>
      </c>
    </row>
    <row r="104" spans="1:65" s="10" customFormat="1">
      <c r="A104" s="279"/>
      <c r="B104" s="280"/>
      <c r="C104" s="279"/>
      <c r="D104" s="277" t="s">
        <v>159</v>
      </c>
      <c r="E104" s="281" t="s">
        <v>3</v>
      </c>
      <c r="F104" s="282" t="s">
        <v>169</v>
      </c>
      <c r="G104" s="279"/>
      <c r="H104" s="283">
        <v>8</v>
      </c>
      <c r="I104" s="279"/>
      <c r="J104" s="279"/>
      <c r="K104" s="279"/>
      <c r="L104" s="102"/>
      <c r="M104" s="104"/>
      <c r="N104" s="105"/>
      <c r="O104" s="105"/>
      <c r="P104" s="105"/>
      <c r="Q104" s="105"/>
      <c r="R104" s="105"/>
      <c r="S104" s="105"/>
      <c r="T104" s="106"/>
      <c r="AT104" s="103" t="s">
        <v>159</v>
      </c>
      <c r="AU104" s="103" t="s">
        <v>80</v>
      </c>
      <c r="AV104" s="10" t="s">
        <v>80</v>
      </c>
      <c r="AW104" s="10" t="s">
        <v>30</v>
      </c>
      <c r="AX104" s="10" t="s">
        <v>78</v>
      </c>
      <c r="AY104" s="103" t="s">
        <v>141</v>
      </c>
    </row>
    <row r="105" spans="1:65" s="2" customFormat="1" ht="24">
      <c r="A105" s="219"/>
      <c r="B105" s="220"/>
      <c r="C105" s="271" t="s">
        <v>170</v>
      </c>
      <c r="D105" s="271" t="s">
        <v>143</v>
      </c>
      <c r="E105" s="272" t="s">
        <v>171</v>
      </c>
      <c r="F105" s="273" t="s">
        <v>172</v>
      </c>
      <c r="G105" s="274" t="s">
        <v>156</v>
      </c>
      <c r="H105" s="275">
        <v>3</v>
      </c>
      <c r="I105" s="212"/>
      <c r="J105" s="276">
        <f>ROUND(I105*H105,2)</f>
        <v>0</v>
      </c>
      <c r="K105" s="273" t="s">
        <v>147</v>
      </c>
      <c r="L105" s="25"/>
      <c r="M105" s="94" t="s">
        <v>3</v>
      </c>
      <c r="N105" s="95" t="s">
        <v>41</v>
      </c>
      <c r="O105" s="96">
        <v>0.17399999999999999</v>
      </c>
      <c r="P105" s="96">
        <f>O105*H105</f>
        <v>0.52200000000000002</v>
      </c>
      <c r="Q105" s="96">
        <v>0</v>
      </c>
      <c r="R105" s="96">
        <f>Q105*H105</f>
        <v>0</v>
      </c>
      <c r="S105" s="96">
        <v>4.0000000000000001E-3</v>
      </c>
      <c r="T105" s="97">
        <f>S105*H105</f>
        <v>1.2E-2</v>
      </c>
      <c r="U105" s="24"/>
      <c r="V105" s="24"/>
      <c r="W105" s="24"/>
      <c r="X105" s="24"/>
      <c r="Y105" s="24"/>
      <c r="Z105" s="24"/>
      <c r="AA105" s="24"/>
      <c r="AB105" s="24"/>
      <c r="AC105" s="24"/>
      <c r="AD105" s="24"/>
      <c r="AE105" s="24"/>
      <c r="AR105" s="98" t="s">
        <v>148</v>
      </c>
      <c r="AT105" s="98" t="s">
        <v>143</v>
      </c>
      <c r="AU105" s="98" t="s">
        <v>80</v>
      </c>
      <c r="AY105" s="15" t="s">
        <v>141</v>
      </c>
      <c r="BE105" s="99">
        <f>IF(N105="základní",J105,0)</f>
        <v>0</v>
      </c>
      <c r="BF105" s="99">
        <f>IF(N105="snížená",J105,0)</f>
        <v>0</v>
      </c>
      <c r="BG105" s="99">
        <f>IF(N105="zákl. přenesená",J105,0)</f>
        <v>0</v>
      </c>
      <c r="BH105" s="99">
        <f>IF(N105="sníž. přenesená",J105,0)</f>
        <v>0</v>
      </c>
      <c r="BI105" s="99">
        <f>IF(N105="nulová",J105,0)</f>
        <v>0</v>
      </c>
      <c r="BJ105" s="15" t="s">
        <v>78</v>
      </c>
      <c r="BK105" s="99">
        <f>ROUND(I105*H105,2)</f>
        <v>0</v>
      </c>
      <c r="BL105" s="15" t="s">
        <v>148</v>
      </c>
      <c r="BM105" s="98" t="s">
        <v>173</v>
      </c>
    </row>
    <row r="106" spans="1:65" s="2" customFormat="1" ht="39">
      <c r="A106" s="219"/>
      <c r="B106" s="220"/>
      <c r="C106" s="219"/>
      <c r="D106" s="277" t="s">
        <v>150</v>
      </c>
      <c r="E106" s="219"/>
      <c r="F106" s="278" t="s">
        <v>174</v>
      </c>
      <c r="G106" s="219"/>
      <c r="H106" s="219"/>
      <c r="I106" s="219"/>
      <c r="J106" s="219"/>
      <c r="K106" s="219"/>
      <c r="L106" s="25"/>
      <c r="M106" s="100"/>
      <c r="N106" s="101"/>
      <c r="O106" s="41"/>
      <c r="P106" s="41"/>
      <c r="Q106" s="41"/>
      <c r="R106" s="41"/>
      <c r="S106" s="41"/>
      <c r="T106" s="42"/>
      <c r="U106" s="24"/>
      <c r="V106" s="24"/>
      <c r="W106" s="24"/>
      <c r="X106" s="24"/>
      <c r="Y106" s="24"/>
      <c r="Z106" s="24"/>
      <c r="AA106" s="24"/>
      <c r="AB106" s="24"/>
      <c r="AC106" s="24"/>
      <c r="AD106" s="24"/>
      <c r="AE106" s="24"/>
      <c r="AT106" s="15" t="s">
        <v>150</v>
      </c>
      <c r="AU106" s="15" t="s">
        <v>80</v>
      </c>
    </row>
    <row r="107" spans="1:65" s="9" customFormat="1" ht="22.9" customHeight="1">
      <c r="A107" s="264"/>
      <c r="B107" s="265"/>
      <c r="C107" s="264"/>
      <c r="D107" s="266" t="s">
        <v>69</v>
      </c>
      <c r="E107" s="269" t="s">
        <v>175</v>
      </c>
      <c r="F107" s="269" t="s">
        <v>176</v>
      </c>
      <c r="G107" s="264"/>
      <c r="H107" s="264"/>
      <c r="I107" s="264"/>
      <c r="J107" s="270">
        <f>BK107</f>
        <v>0</v>
      </c>
      <c r="K107" s="264"/>
      <c r="L107" s="86"/>
      <c r="M107" s="88"/>
      <c r="N107" s="89"/>
      <c r="O107" s="89"/>
      <c r="P107" s="90">
        <f>SUM(P108:P114)</f>
        <v>3.1246080000000003</v>
      </c>
      <c r="Q107" s="89"/>
      <c r="R107" s="90">
        <f>SUM(R108:R114)</f>
        <v>0</v>
      </c>
      <c r="S107" s="89"/>
      <c r="T107" s="91">
        <f>SUM(T108:T114)</f>
        <v>0</v>
      </c>
      <c r="AR107" s="87" t="s">
        <v>78</v>
      </c>
      <c r="AT107" s="92" t="s">
        <v>69</v>
      </c>
      <c r="AU107" s="92" t="s">
        <v>78</v>
      </c>
      <c r="AY107" s="87" t="s">
        <v>141</v>
      </c>
      <c r="BK107" s="93">
        <f>SUM(BK108:BK114)</f>
        <v>0</v>
      </c>
    </row>
    <row r="108" spans="1:65" s="2" customFormat="1" ht="24">
      <c r="A108" s="219"/>
      <c r="B108" s="220"/>
      <c r="C108" s="271" t="s">
        <v>177</v>
      </c>
      <c r="D108" s="271" t="s">
        <v>143</v>
      </c>
      <c r="E108" s="272" t="s">
        <v>178</v>
      </c>
      <c r="F108" s="273" t="s">
        <v>179</v>
      </c>
      <c r="G108" s="274" t="s">
        <v>180</v>
      </c>
      <c r="H108" s="275">
        <v>7.5839999999999996</v>
      </c>
      <c r="I108" s="212"/>
      <c r="J108" s="276">
        <f>ROUND(I108*H108,2)</f>
        <v>0</v>
      </c>
      <c r="K108" s="273" t="s">
        <v>147</v>
      </c>
      <c r="L108" s="25"/>
      <c r="M108" s="94" t="s">
        <v>3</v>
      </c>
      <c r="N108" s="95" t="s">
        <v>41</v>
      </c>
      <c r="O108" s="96">
        <v>0.08</v>
      </c>
      <c r="P108" s="96">
        <f>O108*H108</f>
        <v>0.60672000000000004</v>
      </c>
      <c r="Q108" s="96">
        <v>0</v>
      </c>
      <c r="R108" s="96">
        <f>Q108*H108</f>
        <v>0</v>
      </c>
      <c r="S108" s="96">
        <v>0</v>
      </c>
      <c r="T108" s="97">
        <f>S108*H108</f>
        <v>0</v>
      </c>
      <c r="U108" s="24"/>
      <c r="V108" s="24"/>
      <c r="W108" s="24"/>
      <c r="X108" s="24"/>
      <c r="Y108" s="24"/>
      <c r="Z108" s="24"/>
      <c r="AA108" s="24"/>
      <c r="AB108" s="24"/>
      <c r="AC108" s="24"/>
      <c r="AD108" s="24"/>
      <c r="AE108" s="24"/>
      <c r="AR108" s="98" t="s">
        <v>148</v>
      </c>
      <c r="AT108" s="98" t="s">
        <v>143</v>
      </c>
      <c r="AU108" s="98" t="s">
        <v>80</v>
      </c>
      <c r="AY108" s="15" t="s">
        <v>141</v>
      </c>
      <c r="BE108" s="99">
        <f>IF(N108="základní",J108,0)</f>
        <v>0</v>
      </c>
      <c r="BF108" s="99">
        <f>IF(N108="snížená",J108,0)</f>
        <v>0</v>
      </c>
      <c r="BG108" s="99">
        <f>IF(N108="zákl. přenesená",J108,0)</f>
        <v>0</v>
      </c>
      <c r="BH108" s="99">
        <f>IF(N108="sníž. přenesená",J108,0)</f>
        <v>0</v>
      </c>
      <c r="BI108" s="99">
        <f>IF(N108="nulová",J108,0)</f>
        <v>0</v>
      </c>
      <c r="BJ108" s="15" t="s">
        <v>78</v>
      </c>
      <c r="BK108" s="99">
        <f>ROUND(I108*H108,2)</f>
        <v>0</v>
      </c>
      <c r="BL108" s="15" t="s">
        <v>148</v>
      </c>
      <c r="BM108" s="98" t="s">
        <v>181</v>
      </c>
    </row>
    <row r="109" spans="1:65" s="2" customFormat="1" ht="68.25">
      <c r="A109" s="219"/>
      <c r="B109" s="220"/>
      <c r="C109" s="219"/>
      <c r="D109" s="277" t="s">
        <v>150</v>
      </c>
      <c r="E109" s="219"/>
      <c r="F109" s="278" t="s">
        <v>182</v>
      </c>
      <c r="G109" s="219"/>
      <c r="H109" s="219"/>
      <c r="I109" s="219"/>
      <c r="J109" s="219"/>
      <c r="K109" s="219"/>
      <c r="L109" s="25"/>
      <c r="M109" s="100"/>
      <c r="N109" s="101"/>
      <c r="O109" s="41"/>
      <c r="P109" s="41"/>
      <c r="Q109" s="41"/>
      <c r="R109" s="41"/>
      <c r="S109" s="41"/>
      <c r="T109" s="42"/>
      <c r="U109" s="24"/>
      <c r="V109" s="24"/>
      <c r="W109" s="24"/>
      <c r="X109" s="24"/>
      <c r="Y109" s="24"/>
      <c r="Z109" s="24"/>
      <c r="AA109" s="24"/>
      <c r="AB109" s="24"/>
      <c r="AC109" s="24"/>
      <c r="AD109" s="24"/>
      <c r="AE109" s="24"/>
      <c r="AT109" s="15" t="s">
        <v>150</v>
      </c>
      <c r="AU109" s="15" t="s">
        <v>80</v>
      </c>
    </row>
    <row r="110" spans="1:65" s="2" customFormat="1" ht="24">
      <c r="A110" s="219"/>
      <c r="B110" s="220"/>
      <c r="C110" s="271" t="s">
        <v>183</v>
      </c>
      <c r="D110" s="271" t="s">
        <v>143</v>
      </c>
      <c r="E110" s="272" t="s">
        <v>184</v>
      </c>
      <c r="F110" s="273" t="s">
        <v>185</v>
      </c>
      <c r="G110" s="274" t="s">
        <v>180</v>
      </c>
      <c r="H110" s="275">
        <v>106.176</v>
      </c>
      <c r="I110" s="212"/>
      <c r="J110" s="276">
        <f>ROUND(I110*H110,2)</f>
        <v>0</v>
      </c>
      <c r="K110" s="273" t="s">
        <v>147</v>
      </c>
      <c r="L110" s="25"/>
      <c r="M110" s="94" t="s">
        <v>3</v>
      </c>
      <c r="N110" s="95" t="s">
        <v>41</v>
      </c>
      <c r="O110" s="96">
        <v>1.4E-2</v>
      </c>
      <c r="P110" s="96">
        <f>O110*H110</f>
        <v>1.486464</v>
      </c>
      <c r="Q110" s="96">
        <v>0</v>
      </c>
      <c r="R110" s="96">
        <f>Q110*H110</f>
        <v>0</v>
      </c>
      <c r="S110" s="96">
        <v>0</v>
      </c>
      <c r="T110" s="97">
        <f>S110*H110</f>
        <v>0</v>
      </c>
      <c r="U110" s="24"/>
      <c r="V110" s="24"/>
      <c r="W110" s="24"/>
      <c r="X110" s="24"/>
      <c r="Y110" s="24"/>
      <c r="Z110" s="24"/>
      <c r="AA110" s="24"/>
      <c r="AB110" s="24"/>
      <c r="AC110" s="24"/>
      <c r="AD110" s="24"/>
      <c r="AE110" s="24"/>
      <c r="AR110" s="98" t="s">
        <v>148</v>
      </c>
      <c r="AT110" s="98" t="s">
        <v>143</v>
      </c>
      <c r="AU110" s="98" t="s">
        <v>80</v>
      </c>
      <c r="AY110" s="15" t="s">
        <v>141</v>
      </c>
      <c r="BE110" s="99">
        <f>IF(N110="základní",J110,0)</f>
        <v>0</v>
      </c>
      <c r="BF110" s="99">
        <f>IF(N110="snížená",J110,0)</f>
        <v>0</v>
      </c>
      <c r="BG110" s="99">
        <f>IF(N110="zákl. přenesená",J110,0)</f>
        <v>0</v>
      </c>
      <c r="BH110" s="99">
        <f>IF(N110="sníž. přenesená",J110,0)</f>
        <v>0</v>
      </c>
      <c r="BI110" s="99">
        <f>IF(N110="nulová",J110,0)</f>
        <v>0</v>
      </c>
      <c r="BJ110" s="15" t="s">
        <v>78</v>
      </c>
      <c r="BK110" s="99">
        <f>ROUND(I110*H110,2)</f>
        <v>0</v>
      </c>
      <c r="BL110" s="15" t="s">
        <v>148</v>
      </c>
      <c r="BM110" s="98" t="s">
        <v>186</v>
      </c>
    </row>
    <row r="111" spans="1:65" s="2" customFormat="1" ht="68.25">
      <c r="A111" s="219"/>
      <c r="B111" s="220"/>
      <c r="C111" s="219"/>
      <c r="D111" s="277" t="s">
        <v>150</v>
      </c>
      <c r="E111" s="219"/>
      <c r="F111" s="278" t="s">
        <v>182</v>
      </c>
      <c r="G111" s="219"/>
      <c r="H111" s="219"/>
      <c r="I111" s="219"/>
      <c r="J111" s="219"/>
      <c r="K111" s="219"/>
      <c r="L111" s="25"/>
      <c r="M111" s="100"/>
      <c r="N111" s="101"/>
      <c r="O111" s="41"/>
      <c r="P111" s="41"/>
      <c r="Q111" s="41"/>
      <c r="R111" s="41"/>
      <c r="S111" s="41"/>
      <c r="T111" s="42"/>
      <c r="U111" s="24"/>
      <c r="V111" s="24"/>
      <c r="W111" s="24"/>
      <c r="X111" s="24"/>
      <c r="Y111" s="24"/>
      <c r="Z111" s="24"/>
      <c r="AA111" s="24"/>
      <c r="AB111" s="24"/>
      <c r="AC111" s="24"/>
      <c r="AD111" s="24"/>
      <c r="AE111" s="24"/>
      <c r="AT111" s="15" t="s">
        <v>150</v>
      </c>
      <c r="AU111" s="15" t="s">
        <v>80</v>
      </c>
    </row>
    <row r="112" spans="1:65" s="10" customFormat="1">
      <c r="A112" s="279"/>
      <c r="B112" s="280"/>
      <c r="C112" s="279"/>
      <c r="D112" s="277" t="s">
        <v>159</v>
      </c>
      <c r="E112" s="279"/>
      <c r="F112" s="282" t="s">
        <v>187</v>
      </c>
      <c r="G112" s="279"/>
      <c r="H112" s="283">
        <v>106.176</v>
      </c>
      <c r="I112" s="279"/>
      <c r="J112" s="279"/>
      <c r="K112" s="279"/>
      <c r="L112" s="102"/>
      <c r="M112" s="104"/>
      <c r="N112" s="105"/>
      <c r="O112" s="105"/>
      <c r="P112" s="105"/>
      <c r="Q112" s="105"/>
      <c r="R112" s="105"/>
      <c r="S112" s="105"/>
      <c r="T112" s="106"/>
      <c r="AT112" s="103" t="s">
        <v>159</v>
      </c>
      <c r="AU112" s="103" t="s">
        <v>80</v>
      </c>
      <c r="AV112" s="10" t="s">
        <v>80</v>
      </c>
      <c r="AW112" s="10" t="s">
        <v>4</v>
      </c>
      <c r="AX112" s="10" t="s">
        <v>78</v>
      </c>
      <c r="AY112" s="103" t="s">
        <v>141</v>
      </c>
    </row>
    <row r="113" spans="1:65" s="2" customFormat="1" ht="16.5" customHeight="1">
      <c r="A113" s="219"/>
      <c r="B113" s="220"/>
      <c r="C113" s="271" t="s">
        <v>188</v>
      </c>
      <c r="D113" s="271" t="s">
        <v>143</v>
      </c>
      <c r="E113" s="272" t="s">
        <v>189</v>
      </c>
      <c r="F113" s="273" t="s">
        <v>190</v>
      </c>
      <c r="G113" s="274" t="s">
        <v>180</v>
      </c>
      <c r="H113" s="275">
        <v>7.5839999999999996</v>
      </c>
      <c r="I113" s="212"/>
      <c r="J113" s="276">
        <f>ROUND(I113*H113,2)</f>
        <v>0</v>
      </c>
      <c r="K113" s="273" t="s">
        <v>147</v>
      </c>
      <c r="L113" s="25"/>
      <c r="M113" s="94" t="s">
        <v>3</v>
      </c>
      <c r="N113" s="95" t="s">
        <v>41</v>
      </c>
      <c r="O113" s="96">
        <v>0.13600000000000001</v>
      </c>
      <c r="P113" s="96">
        <f>O113*H113</f>
        <v>1.0314240000000001</v>
      </c>
      <c r="Q113" s="96">
        <v>0</v>
      </c>
      <c r="R113" s="96">
        <f>Q113*H113</f>
        <v>0</v>
      </c>
      <c r="S113" s="96">
        <v>0</v>
      </c>
      <c r="T113" s="97">
        <f>S113*H113</f>
        <v>0</v>
      </c>
      <c r="U113" s="24"/>
      <c r="V113" s="24"/>
      <c r="W113" s="24"/>
      <c r="X113" s="24"/>
      <c r="Y113" s="24"/>
      <c r="Z113" s="24"/>
      <c r="AA113" s="24"/>
      <c r="AB113" s="24"/>
      <c r="AC113" s="24"/>
      <c r="AD113" s="24"/>
      <c r="AE113" s="24"/>
      <c r="AR113" s="98" t="s">
        <v>148</v>
      </c>
      <c r="AT113" s="98" t="s">
        <v>143</v>
      </c>
      <c r="AU113" s="98" t="s">
        <v>80</v>
      </c>
      <c r="AY113" s="15" t="s">
        <v>141</v>
      </c>
      <c r="BE113" s="99">
        <f>IF(N113="základní",J113,0)</f>
        <v>0</v>
      </c>
      <c r="BF113" s="99">
        <f>IF(N113="snížená",J113,0)</f>
        <v>0</v>
      </c>
      <c r="BG113" s="99">
        <f>IF(N113="zákl. přenesená",J113,0)</f>
        <v>0</v>
      </c>
      <c r="BH113" s="99">
        <f>IF(N113="sníž. přenesená",J113,0)</f>
        <v>0</v>
      </c>
      <c r="BI113" s="99">
        <f>IF(N113="nulová",J113,0)</f>
        <v>0</v>
      </c>
      <c r="BJ113" s="15" t="s">
        <v>78</v>
      </c>
      <c r="BK113" s="99">
        <f>ROUND(I113*H113,2)</f>
        <v>0</v>
      </c>
      <c r="BL113" s="15" t="s">
        <v>148</v>
      </c>
      <c r="BM113" s="98" t="s">
        <v>191</v>
      </c>
    </row>
    <row r="114" spans="1:65" s="2" customFormat="1" ht="39">
      <c r="A114" s="219"/>
      <c r="B114" s="220"/>
      <c r="C114" s="219"/>
      <c r="D114" s="277" t="s">
        <v>150</v>
      </c>
      <c r="E114" s="219"/>
      <c r="F114" s="278" t="s">
        <v>192</v>
      </c>
      <c r="G114" s="219"/>
      <c r="H114" s="219"/>
      <c r="I114" s="219"/>
      <c r="J114" s="219"/>
      <c r="K114" s="219"/>
      <c r="L114" s="25"/>
      <c r="M114" s="100"/>
      <c r="N114" s="101"/>
      <c r="O114" s="41"/>
      <c r="P114" s="41"/>
      <c r="Q114" s="41"/>
      <c r="R114" s="41"/>
      <c r="S114" s="41"/>
      <c r="T114" s="42"/>
      <c r="U114" s="24"/>
      <c r="V114" s="24"/>
      <c r="W114" s="24"/>
      <c r="X114" s="24"/>
      <c r="Y114" s="24"/>
      <c r="Z114" s="24"/>
      <c r="AA114" s="24"/>
      <c r="AB114" s="24"/>
      <c r="AC114" s="24"/>
      <c r="AD114" s="24"/>
      <c r="AE114" s="24"/>
      <c r="AT114" s="15" t="s">
        <v>150</v>
      </c>
      <c r="AU114" s="15" t="s">
        <v>80</v>
      </c>
    </row>
    <row r="115" spans="1:65" s="9" customFormat="1" ht="25.9" customHeight="1">
      <c r="A115" s="264"/>
      <c r="B115" s="265"/>
      <c r="C115" s="264"/>
      <c r="D115" s="266" t="s">
        <v>69</v>
      </c>
      <c r="E115" s="267" t="s">
        <v>193</v>
      </c>
      <c r="F115" s="267" t="s">
        <v>194</v>
      </c>
      <c r="G115" s="264"/>
      <c r="H115" s="264"/>
      <c r="I115" s="264"/>
      <c r="J115" s="268">
        <f>BK115</f>
        <v>0</v>
      </c>
      <c r="K115" s="264"/>
      <c r="L115" s="86"/>
      <c r="M115" s="88"/>
      <c r="N115" s="89"/>
      <c r="O115" s="89"/>
      <c r="P115" s="90">
        <f>P116</f>
        <v>593.00599999999986</v>
      </c>
      <c r="Q115" s="89"/>
      <c r="R115" s="90">
        <f>R116</f>
        <v>0</v>
      </c>
      <c r="S115" s="89"/>
      <c r="T115" s="91">
        <f>T116</f>
        <v>3.9580000000000002</v>
      </c>
      <c r="AR115" s="87" t="s">
        <v>80</v>
      </c>
      <c r="AT115" s="92" t="s">
        <v>69</v>
      </c>
      <c r="AU115" s="92" t="s">
        <v>70</v>
      </c>
      <c r="AY115" s="87" t="s">
        <v>141</v>
      </c>
      <c r="BK115" s="93">
        <f>BK116</f>
        <v>0</v>
      </c>
    </row>
    <row r="116" spans="1:65" s="9" customFormat="1" ht="22.9" customHeight="1">
      <c r="A116" s="264"/>
      <c r="B116" s="265"/>
      <c r="C116" s="264"/>
      <c r="D116" s="266" t="s">
        <v>69</v>
      </c>
      <c r="E116" s="269" t="s">
        <v>195</v>
      </c>
      <c r="F116" s="269" t="s">
        <v>196</v>
      </c>
      <c r="G116" s="264"/>
      <c r="H116" s="264"/>
      <c r="I116" s="264"/>
      <c r="J116" s="270">
        <f>BK116</f>
        <v>0</v>
      </c>
      <c r="K116" s="264"/>
      <c r="L116" s="86"/>
      <c r="M116" s="88"/>
      <c r="N116" s="89"/>
      <c r="O116" s="89"/>
      <c r="P116" s="90">
        <f>SUM(P117:P124)</f>
        <v>593.00599999999986</v>
      </c>
      <c r="Q116" s="89"/>
      <c r="R116" s="90">
        <f>SUM(R117:R124)</f>
        <v>0</v>
      </c>
      <c r="S116" s="89"/>
      <c r="T116" s="91">
        <f>SUM(T117:T124)</f>
        <v>3.9580000000000002</v>
      </c>
      <c r="AR116" s="87" t="s">
        <v>80</v>
      </c>
      <c r="AT116" s="92" t="s">
        <v>69</v>
      </c>
      <c r="AU116" s="92" t="s">
        <v>78</v>
      </c>
      <c r="AY116" s="87" t="s">
        <v>141</v>
      </c>
      <c r="BK116" s="93">
        <f>SUM(BK117:BK124)</f>
        <v>0</v>
      </c>
    </row>
    <row r="117" spans="1:65" s="2" customFormat="1" ht="21.75" customHeight="1">
      <c r="A117" s="219"/>
      <c r="B117" s="220"/>
      <c r="C117" s="271" t="s">
        <v>152</v>
      </c>
      <c r="D117" s="271" t="s">
        <v>143</v>
      </c>
      <c r="E117" s="272" t="s">
        <v>197</v>
      </c>
      <c r="F117" s="273" t="s">
        <v>198</v>
      </c>
      <c r="G117" s="274" t="s">
        <v>199</v>
      </c>
      <c r="H117" s="275">
        <v>50</v>
      </c>
      <c r="I117" s="212"/>
      <c r="J117" s="276">
        <f>ROUND(I117*H117,2)</f>
        <v>0</v>
      </c>
      <c r="K117" s="273" t="s">
        <v>147</v>
      </c>
      <c r="L117" s="25"/>
      <c r="M117" s="94" t="s">
        <v>3</v>
      </c>
      <c r="N117" s="95" t="s">
        <v>41</v>
      </c>
      <c r="O117" s="96">
        <v>1.2549999999999999</v>
      </c>
      <c r="P117" s="96">
        <f>O117*H117</f>
        <v>62.749999999999993</v>
      </c>
      <c r="Q117" s="96">
        <v>0</v>
      </c>
      <c r="R117" s="96">
        <f>Q117*H117</f>
        <v>0</v>
      </c>
      <c r="S117" s="96">
        <v>2.5000000000000001E-2</v>
      </c>
      <c r="T117" s="97">
        <f>S117*H117</f>
        <v>1.25</v>
      </c>
      <c r="U117" s="24"/>
      <c r="V117" s="24"/>
      <c r="W117" s="24"/>
      <c r="X117" s="24"/>
      <c r="Y117" s="24"/>
      <c r="Z117" s="24"/>
      <c r="AA117" s="24"/>
      <c r="AB117" s="24"/>
      <c r="AC117" s="24"/>
      <c r="AD117" s="24"/>
      <c r="AE117" s="24"/>
      <c r="AR117" s="98" t="s">
        <v>200</v>
      </c>
      <c r="AT117" s="98" t="s">
        <v>143</v>
      </c>
      <c r="AU117" s="98" t="s">
        <v>80</v>
      </c>
      <c r="AY117" s="15" t="s">
        <v>141</v>
      </c>
      <c r="BE117" s="99">
        <f>IF(N117="základní",J117,0)</f>
        <v>0</v>
      </c>
      <c r="BF117" s="99">
        <f>IF(N117="snížená",J117,0)</f>
        <v>0</v>
      </c>
      <c r="BG117" s="99">
        <f>IF(N117="zákl. přenesená",J117,0)</f>
        <v>0</v>
      </c>
      <c r="BH117" s="99">
        <f>IF(N117="sníž. přenesená",J117,0)</f>
        <v>0</v>
      </c>
      <c r="BI117" s="99">
        <f>IF(N117="nulová",J117,0)</f>
        <v>0</v>
      </c>
      <c r="BJ117" s="15" t="s">
        <v>78</v>
      </c>
      <c r="BK117" s="99">
        <f>ROUND(I117*H117,2)</f>
        <v>0</v>
      </c>
      <c r="BL117" s="15" t="s">
        <v>200</v>
      </c>
      <c r="BM117" s="98" t="s">
        <v>201</v>
      </c>
    </row>
    <row r="118" spans="1:65" s="10" customFormat="1">
      <c r="A118" s="279"/>
      <c r="B118" s="280"/>
      <c r="C118" s="279"/>
      <c r="D118" s="277" t="s">
        <v>159</v>
      </c>
      <c r="E118" s="281" t="s">
        <v>3</v>
      </c>
      <c r="F118" s="282" t="s">
        <v>202</v>
      </c>
      <c r="G118" s="279"/>
      <c r="H118" s="283">
        <v>50</v>
      </c>
      <c r="I118" s="279"/>
      <c r="J118" s="279"/>
      <c r="K118" s="279"/>
      <c r="L118" s="102"/>
      <c r="M118" s="104"/>
      <c r="N118" s="105"/>
      <c r="O118" s="105"/>
      <c r="P118" s="105"/>
      <c r="Q118" s="105"/>
      <c r="R118" s="105"/>
      <c r="S118" s="105"/>
      <c r="T118" s="106"/>
      <c r="AT118" s="103" t="s">
        <v>159</v>
      </c>
      <c r="AU118" s="103" t="s">
        <v>80</v>
      </c>
      <c r="AV118" s="10" t="s">
        <v>80</v>
      </c>
      <c r="AW118" s="10" t="s">
        <v>30</v>
      </c>
      <c r="AX118" s="10" t="s">
        <v>78</v>
      </c>
      <c r="AY118" s="103" t="s">
        <v>141</v>
      </c>
    </row>
    <row r="119" spans="1:65" s="2" customFormat="1" ht="16.5" customHeight="1">
      <c r="A119" s="219"/>
      <c r="B119" s="220"/>
      <c r="C119" s="271" t="s">
        <v>203</v>
      </c>
      <c r="D119" s="271" t="s">
        <v>143</v>
      </c>
      <c r="E119" s="272" t="s">
        <v>204</v>
      </c>
      <c r="F119" s="273" t="s">
        <v>205</v>
      </c>
      <c r="G119" s="274" t="s">
        <v>199</v>
      </c>
      <c r="H119" s="275">
        <v>700</v>
      </c>
      <c r="I119" s="212"/>
      <c r="J119" s="276">
        <f>ROUND(I119*H119,2)</f>
        <v>0</v>
      </c>
      <c r="K119" s="273" t="s">
        <v>147</v>
      </c>
      <c r="L119" s="25"/>
      <c r="M119" s="94" t="s">
        <v>3</v>
      </c>
      <c r="N119" s="95" t="s">
        <v>41</v>
      </c>
      <c r="O119" s="96">
        <v>0.70799999999999996</v>
      </c>
      <c r="P119" s="96">
        <f>O119*H119</f>
        <v>495.59999999999997</v>
      </c>
      <c r="Q119" s="96">
        <v>0</v>
      </c>
      <c r="R119" s="96">
        <f>Q119*H119</f>
        <v>0</v>
      </c>
      <c r="S119" s="96">
        <v>3.0000000000000001E-3</v>
      </c>
      <c r="T119" s="97">
        <f>S119*H119</f>
        <v>2.1</v>
      </c>
      <c r="U119" s="24"/>
      <c r="V119" s="24"/>
      <c r="W119" s="24"/>
      <c r="X119" s="24"/>
      <c r="Y119" s="24"/>
      <c r="Z119" s="24"/>
      <c r="AA119" s="24"/>
      <c r="AB119" s="24"/>
      <c r="AC119" s="24"/>
      <c r="AD119" s="24"/>
      <c r="AE119" s="24"/>
      <c r="AR119" s="98" t="s">
        <v>200</v>
      </c>
      <c r="AT119" s="98" t="s">
        <v>143</v>
      </c>
      <c r="AU119" s="98" t="s">
        <v>80</v>
      </c>
      <c r="AY119" s="15" t="s">
        <v>141</v>
      </c>
      <c r="BE119" s="99">
        <f>IF(N119="základní",J119,0)</f>
        <v>0</v>
      </c>
      <c r="BF119" s="99">
        <f>IF(N119="snížená",J119,0)</f>
        <v>0</v>
      </c>
      <c r="BG119" s="99">
        <f>IF(N119="zákl. přenesená",J119,0)</f>
        <v>0</v>
      </c>
      <c r="BH119" s="99">
        <f>IF(N119="sníž. přenesená",J119,0)</f>
        <v>0</v>
      </c>
      <c r="BI119" s="99">
        <f>IF(N119="nulová",J119,0)</f>
        <v>0</v>
      </c>
      <c r="BJ119" s="15" t="s">
        <v>78</v>
      </c>
      <c r="BK119" s="99">
        <f>ROUND(I119*H119,2)</f>
        <v>0</v>
      </c>
      <c r="BL119" s="15" t="s">
        <v>200</v>
      </c>
      <c r="BM119" s="98" t="s">
        <v>206</v>
      </c>
    </row>
    <row r="120" spans="1:65" s="10" customFormat="1">
      <c r="A120" s="279"/>
      <c r="B120" s="280"/>
      <c r="C120" s="279"/>
      <c r="D120" s="277" t="s">
        <v>159</v>
      </c>
      <c r="E120" s="281" t="s">
        <v>3</v>
      </c>
      <c r="F120" s="282" t="s">
        <v>207</v>
      </c>
      <c r="G120" s="279"/>
      <c r="H120" s="283">
        <v>700</v>
      </c>
      <c r="I120" s="279"/>
      <c r="J120" s="279"/>
      <c r="K120" s="279"/>
      <c r="L120" s="102"/>
      <c r="M120" s="104"/>
      <c r="N120" s="105"/>
      <c r="O120" s="105"/>
      <c r="P120" s="105"/>
      <c r="Q120" s="105"/>
      <c r="R120" s="105"/>
      <c r="S120" s="105"/>
      <c r="T120" s="106"/>
      <c r="AT120" s="103" t="s">
        <v>159</v>
      </c>
      <c r="AU120" s="103" t="s">
        <v>80</v>
      </c>
      <c r="AV120" s="10" t="s">
        <v>80</v>
      </c>
      <c r="AW120" s="10" t="s">
        <v>30</v>
      </c>
      <c r="AX120" s="10" t="s">
        <v>78</v>
      </c>
      <c r="AY120" s="103" t="s">
        <v>141</v>
      </c>
    </row>
    <row r="121" spans="1:65" s="2" customFormat="1" ht="16.5" customHeight="1">
      <c r="A121" s="219"/>
      <c r="B121" s="220"/>
      <c r="C121" s="271" t="s">
        <v>208</v>
      </c>
      <c r="D121" s="271" t="s">
        <v>143</v>
      </c>
      <c r="E121" s="272" t="s">
        <v>209</v>
      </c>
      <c r="F121" s="273" t="s">
        <v>210</v>
      </c>
      <c r="G121" s="274" t="s">
        <v>211</v>
      </c>
      <c r="H121" s="275">
        <v>608</v>
      </c>
      <c r="I121" s="212"/>
      <c r="J121" s="276">
        <f>ROUND(I121*H121,2)</f>
        <v>0</v>
      </c>
      <c r="K121" s="273" t="s">
        <v>147</v>
      </c>
      <c r="L121" s="25"/>
      <c r="M121" s="94" t="s">
        <v>3</v>
      </c>
      <c r="N121" s="95" t="s">
        <v>41</v>
      </c>
      <c r="O121" s="96">
        <v>5.7000000000000002E-2</v>
      </c>
      <c r="P121" s="96">
        <f>O121*H121</f>
        <v>34.655999999999999</v>
      </c>
      <c r="Q121" s="96">
        <v>0</v>
      </c>
      <c r="R121" s="96">
        <f>Q121*H121</f>
        <v>0</v>
      </c>
      <c r="S121" s="96">
        <v>1E-3</v>
      </c>
      <c r="T121" s="97">
        <f>S121*H121</f>
        <v>0.60799999999999998</v>
      </c>
      <c r="U121" s="24"/>
      <c r="V121" s="24"/>
      <c r="W121" s="24"/>
      <c r="X121" s="24"/>
      <c r="Y121" s="24"/>
      <c r="Z121" s="24"/>
      <c r="AA121" s="24"/>
      <c r="AB121" s="24"/>
      <c r="AC121" s="24"/>
      <c r="AD121" s="24"/>
      <c r="AE121" s="24"/>
      <c r="AR121" s="98" t="s">
        <v>200</v>
      </c>
      <c r="AT121" s="98" t="s">
        <v>143</v>
      </c>
      <c r="AU121" s="98" t="s">
        <v>80</v>
      </c>
      <c r="AY121" s="15" t="s">
        <v>141</v>
      </c>
      <c r="BE121" s="99">
        <f>IF(N121="základní",J121,0)</f>
        <v>0</v>
      </c>
      <c r="BF121" s="99">
        <f>IF(N121="snížená",J121,0)</f>
        <v>0</v>
      </c>
      <c r="BG121" s="99">
        <f>IF(N121="zákl. přenesená",J121,0)</f>
        <v>0</v>
      </c>
      <c r="BH121" s="99">
        <f>IF(N121="sníž. přenesená",J121,0)</f>
        <v>0</v>
      </c>
      <c r="BI121" s="99">
        <f>IF(N121="nulová",J121,0)</f>
        <v>0</v>
      </c>
      <c r="BJ121" s="15" t="s">
        <v>78</v>
      </c>
      <c r="BK121" s="99">
        <f>ROUND(I121*H121,2)</f>
        <v>0</v>
      </c>
      <c r="BL121" s="15" t="s">
        <v>200</v>
      </c>
      <c r="BM121" s="98" t="s">
        <v>212</v>
      </c>
    </row>
    <row r="122" spans="1:65" s="2" customFormat="1" ht="48.75">
      <c r="A122" s="219"/>
      <c r="B122" s="220"/>
      <c r="C122" s="219"/>
      <c r="D122" s="277" t="s">
        <v>150</v>
      </c>
      <c r="E122" s="219"/>
      <c r="F122" s="278" t="s">
        <v>213</v>
      </c>
      <c r="G122" s="219"/>
      <c r="H122" s="219"/>
      <c r="I122" s="219"/>
      <c r="J122" s="219"/>
      <c r="K122" s="219"/>
      <c r="L122" s="25"/>
      <c r="M122" s="100"/>
      <c r="N122" s="101"/>
      <c r="O122" s="41"/>
      <c r="P122" s="41"/>
      <c r="Q122" s="41"/>
      <c r="R122" s="41"/>
      <c r="S122" s="41"/>
      <c r="T122" s="42"/>
      <c r="U122" s="24"/>
      <c r="V122" s="24"/>
      <c r="W122" s="24"/>
      <c r="X122" s="24"/>
      <c r="Y122" s="24"/>
      <c r="Z122" s="24"/>
      <c r="AA122" s="24"/>
      <c r="AB122" s="24"/>
      <c r="AC122" s="24"/>
      <c r="AD122" s="24"/>
      <c r="AE122" s="24"/>
      <c r="AT122" s="15" t="s">
        <v>150</v>
      </c>
      <c r="AU122" s="15" t="s">
        <v>80</v>
      </c>
    </row>
    <row r="123" spans="1:65" s="11" customFormat="1">
      <c r="A123" s="284"/>
      <c r="B123" s="285"/>
      <c r="C123" s="284"/>
      <c r="D123" s="277" t="s">
        <v>159</v>
      </c>
      <c r="E123" s="286" t="s">
        <v>3</v>
      </c>
      <c r="F123" s="287" t="s">
        <v>214</v>
      </c>
      <c r="G123" s="284"/>
      <c r="H123" s="286" t="s">
        <v>3</v>
      </c>
      <c r="I123" s="284"/>
      <c r="J123" s="284"/>
      <c r="K123" s="284"/>
      <c r="L123" s="107"/>
      <c r="M123" s="109"/>
      <c r="N123" s="110"/>
      <c r="O123" s="110"/>
      <c r="P123" s="110"/>
      <c r="Q123" s="110"/>
      <c r="R123" s="110"/>
      <c r="S123" s="110"/>
      <c r="T123" s="111"/>
      <c r="AT123" s="108" t="s">
        <v>159</v>
      </c>
      <c r="AU123" s="108" t="s">
        <v>80</v>
      </c>
      <c r="AV123" s="11" t="s">
        <v>78</v>
      </c>
      <c r="AW123" s="11" t="s">
        <v>30</v>
      </c>
      <c r="AX123" s="11" t="s">
        <v>70</v>
      </c>
      <c r="AY123" s="108" t="s">
        <v>141</v>
      </c>
    </row>
    <row r="124" spans="1:65" s="10" customFormat="1">
      <c r="A124" s="279"/>
      <c r="B124" s="280"/>
      <c r="C124" s="279"/>
      <c r="D124" s="277" t="s">
        <v>159</v>
      </c>
      <c r="E124" s="281" t="s">
        <v>3</v>
      </c>
      <c r="F124" s="282" t="s">
        <v>215</v>
      </c>
      <c r="G124" s="279"/>
      <c r="H124" s="283">
        <v>608</v>
      </c>
      <c r="I124" s="279"/>
      <c r="J124" s="279"/>
      <c r="K124" s="279"/>
      <c r="L124" s="102"/>
      <c r="M124" s="104"/>
      <c r="N124" s="105"/>
      <c r="O124" s="105"/>
      <c r="P124" s="105"/>
      <c r="Q124" s="105"/>
      <c r="R124" s="105"/>
      <c r="S124" s="105"/>
      <c r="T124" s="106"/>
      <c r="AT124" s="103" t="s">
        <v>159</v>
      </c>
      <c r="AU124" s="103" t="s">
        <v>80</v>
      </c>
      <c r="AV124" s="10" t="s">
        <v>80</v>
      </c>
      <c r="AW124" s="10" t="s">
        <v>30</v>
      </c>
      <c r="AX124" s="10" t="s">
        <v>78</v>
      </c>
      <c r="AY124" s="103" t="s">
        <v>141</v>
      </c>
    </row>
    <row r="125" spans="1:65" s="9" customFormat="1" ht="25.9" customHeight="1">
      <c r="A125" s="264"/>
      <c r="B125" s="265"/>
      <c r="C125" s="264"/>
      <c r="D125" s="266" t="s">
        <v>69</v>
      </c>
      <c r="E125" s="267" t="s">
        <v>216</v>
      </c>
      <c r="F125" s="267" t="s">
        <v>217</v>
      </c>
      <c r="G125" s="264"/>
      <c r="H125" s="264"/>
      <c r="I125" s="264"/>
      <c r="J125" s="268">
        <f>BK125</f>
        <v>0</v>
      </c>
      <c r="K125" s="264"/>
      <c r="L125" s="86"/>
      <c r="M125" s="88"/>
      <c r="N125" s="89"/>
      <c r="O125" s="89"/>
      <c r="P125" s="90">
        <f>P126+P133+P136+P138</f>
        <v>0</v>
      </c>
      <c r="Q125" s="89"/>
      <c r="R125" s="90">
        <f>R126+R133+R136+R138</f>
        <v>0</v>
      </c>
      <c r="S125" s="89"/>
      <c r="T125" s="91">
        <f>T126+T133+T136+T138</f>
        <v>0</v>
      </c>
      <c r="AR125" s="87" t="s">
        <v>170</v>
      </c>
      <c r="AT125" s="92" t="s">
        <v>69</v>
      </c>
      <c r="AU125" s="92" t="s">
        <v>70</v>
      </c>
      <c r="AY125" s="87" t="s">
        <v>141</v>
      </c>
      <c r="BK125" s="93">
        <f>BK126+BK133+BK136+BK138</f>
        <v>0</v>
      </c>
    </row>
    <row r="126" spans="1:65" s="9" customFormat="1" ht="22.9" customHeight="1">
      <c r="A126" s="264"/>
      <c r="B126" s="265"/>
      <c r="C126" s="264"/>
      <c r="D126" s="266" t="s">
        <v>69</v>
      </c>
      <c r="E126" s="269" t="s">
        <v>218</v>
      </c>
      <c r="F126" s="269" t="s">
        <v>219</v>
      </c>
      <c r="G126" s="264"/>
      <c r="H126" s="264"/>
      <c r="I126" s="264"/>
      <c r="J126" s="270">
        <f>BK126</f>
        <v>0</v>
      </c>
      <c r="K126" s="264"/>
      <c r="L126" s="86"/>
      <c r="M126" s="88"/>
      <c r="N126" s="89"/>
      <c r="O126" s="89"/>
      <c r="P126" s="90">
        <f>SUM(P127:P132)</f>
        <v>0</v>
      </c>
      <c r="Q126" s="89"/>
      <c r="R126" s="90">
        <f>SUM(R127:R132)</f>
        <v>0</v>
      </c>
      <c r="S126" s="89"/>
      <c r="T126" s="91">
        <f>SUM(T127:T132)</f>
        <v>0</v>
      </c>
      <c r="AR126" s="87" t="s">
        <v>170</v>
      </c>
      <c r="AT126" s="92" t="s">
        <v>69</v>
      </c>
      <c r="AU126" s="92" t="s">
        <v>78</v>
      </c>
      <c r="AY126" s="87" t="s">
        <v>141</v>
      </c>
      <c r="BK126" s="93">
        <f>SUM(BK127:BK132)</f>
        <v>0</v>
      </c>
    </row>
    <row r="127" spans="1:65" s="2" customFormat="1" ht="16.5" customHeight="1">
      <c r="A127" s="219"/>
      <c r="B127" s="220"/>
      <c r="C127" s="271" t="s">
        <v>220</v>
      </c>
      <c r="D127" s="271" t="s">
        <v>143</v>
      </c>
      <c r="E127" s="272" t="s">
        <v>221</v>
      </c>
      <c r="F127" s="273" t="s">
        <v>222</v>
      </c>
      <c r="G127" s="274" t="s">
        <v>156</v>
      </c>
      <c r="H127" s="275">
        <v>3</v>
      </c>
      <c r="I127" s="212"/>
      <c r="J127" s="276">
        <f>ROUND(I127*H127,2)</f>
        <v>0</v>
      </c>
      <c r="K127" s="273" t="s">
        <v>147</v>
      </c>
      <c r="L127" s="25"/>
      <c r="M127" s="94" t="s">
        <v>3</v>
      </c>
      <c r="N127" s="95" t="s">
        <v>41</v>
      </c>
      <c r="O127" s="96">
        <v>0</v>
      </c>
      <c r="P127" s="96">
        <f>O127*H127</f>
        <v>0</v>
      </c>
      <c r="Q127" s="96">
        <v>0</v>
      </c>
      <c r="R127" s="96">
        <f>Q127*H127</f>
        <v>0</v>
      </c>
      <c r="S127" s="96">
        <v>0</v>
      </c>
      <c r="T127" s="97">
        <f>S127*H127</f>
        <v>0</v>
      </c>
      <c r="U127" s="24"/>
      <c r="V127" s="24"/>
      <c r="W127" s="24"/>
      <c r="X127" s="24"/>
      <c r="Y127" s="24"/>
      <c r="Z127" s="24"/>
      <c r="AA127" s="24"/>
      <c r="AB127" s="24"/>
      <c r="AC127" s="24"/>
      <c r="AD127" s="24"/>
      <c r="AE127" s="24"/>
      <c r="AR127" s="98" t="s">
        <v>223</v>
      </c>
      <c r="AT127" s="98" t="s">
        <v>143</v>
      </c>
      <c r="AU127" s="98" t="s">
        <v>80</v>
      </c>
      <c r="AY127" s="15" t="s">
        <v>141</v>
      </c>
      <c r="BE127" s="99">
        <f>IF(N127="základní",J127,0)</f>
        <v>0</v>
      </c>
      <c r="BF127" s="99">
        <f>IF(N127="snížená",J127,0)</f>
        <v>0</v>
      </c>
      <c r="BG127" s="99">
        <f>IF(N127="zákl. přenesená",J127,0)</f>
        <v>0</v>
      </c>
      <c r="BH127" s="99">
        <f>IF(N127="sníž. přenesená",J127,0)</f>
        <v>0</v>
      </c>
      <c r="BI127" s="99">
        <f>IF(N127="nulová",J127,0)</f>
        <v>0</v>
      </c>
      <c r="BJ127" s="15" t="s">
        <v>78</v>
      </c>
      <c r="BK127" s="99">
        <f>ROUND(I127*H127,2)</f>
        <v>0</v>
      </c>
      <c r="BL127" s="15" t="s">
        <v>223</v>
      </c>
      <c r="BM127" s="98" t="s">
        <v>224</v>
      </c>
    </row>
    <row r="128" spans="1:65" s="2" customFormat="1" ht="48.75">
      <c r="A128" s="219"/>
      <c r="B128" s="220"/>
      <c r="C128" s="219"/>
      <c r="D128" s="277" t="s">
        <v>225</v>
      </c>
      <c r="E128" s="219"/>
      <c r="F128" s="278" t="s">
        <v>226</v>
      </c>
      <c r="G128" s="219"/>
      <c r="H128" s="219"/>
      <c r="I128" s="219"/>
      <c r="J128" s="219"/>
      <c r="K128" s="219"/>
      <c r="L128" s="25"/>
      <c r="M128" s="100"/>
      <c r="N128" s="101"/>
      <c r="O128" s="41"/>
      <c r="P128" s="41"/>
      <c r="Q128" s="41"/>
      <c r="R128" s="41"/>
      <c r="S128" s="41"/>
      <c r="T128" s="42"/>
      <c r="U128" s="24"/>
      <c r="V128" s="24"/>
      <c r="W128" s="24"/>
      <c r="X128" s="24"/>
      <c r="Y128" s="24"/>
      <c r="Z128" s="24"/>
      <c r="AA128" s="24"/>
      <c r="AB128" s="24"/>
      <c r="AC128" s="24"/>
      <c r="AD128" s="24"/>
      <c r="AE128" s="24"/>
      <c r="AT128" s="15" t="s">
        <v>225</v>
      </c>
      <c r="AU128" s="15" t="s">
        <v>80</v>
      </c>
    </row>
    <row r="129" spans="1:65" s="10" customFormat="1">
      <c r="A129" s="279"/>
      <c r="B129" s="280"/>
      <c r="C129" s="279"/>
      <c r="D129" s="277" t="s">
        <v>159</v>
      </c>
      <c r="E129" s="281" t="s">
        <v>3</v>
      </c>
      <c r="F129" s="282" t="s">
        <v>227</v>
      </c>
      <c r="G129" s="279"/>
      <c r="H129" s="283">
        <v>1</v>
      </c>
      <c r="I129" s="279"/>
      <c r="J129" s="279"/>
      <c r="K129" s="279"/>
      <c r="L129" s="102"/>
      <c r="M129" s="104"/>
      <c r="N129" s="105"/>
      <c r="O129" s="105"/>
      <c r="P129" s="105"/>
      <c r="Q129" s="105"/>
      <c r="R129" s="105"/>
      <c r="S129" s="105"/>
      <c r="T129" s="106"/>
      <c r="AT129" s="103" t="s">
        <v>159</v>
      </c>
      <c r="AU129" s="103" t="s">
        <v>80</v>
      </c>
      <c r="AV129" s="10" t="s">
        <v>80</v>
      </c>
      <c r="AW129" s="10" t="s">
        <v>30</v>
      </c>
      <c r="AX129" s="10" t="s">
        <v>70</v>
      </c>
      <c r="AY129" s="103" t="s">
        <v>141</v>
      </c>
    </row>
    <row r="130" spans="1:65" s="10" customFormat="1">
      <c r="A130" s="279"/>
      <c r="B130" s="280"/>
      <c r="C130" s="279"/>
      <c r="D130" s="277" t="s">
        <v>159</v>
      </c>
      <c r="E130" s="281" t="s">
        <v>3</v>
      </c>
      <c r="F130" s="282" t="s">
        <v>228</v>
      </c>
      <c r="G130" s="279"/>
      <c r="H130" s="283">
        <v>1</v>
      </c>
      <c r="I130" s="279"/>
      <c r="J130" s="279"/>
      <c r="K130" s="279"/>
      <c r="L130" s="102"/>
      <c r="M130" s="104"/>
      <c r="N130" s="105"/>
      <c r="O130" s="105"/>
      <c r="P130" s="105"/>
      <c r="Q130" s="105"/>
      <c r="R130" s="105"/>
      <c r="S130" s="105"/>
      <c r="T130" s="106"/>
      <c r="AT130" s="103" t="s">
        <v>159</v>
      </c>
      <c r="AU130" s="103" t="s">
        <v>80</v>
      </c>
      <c r="AV130" s="10" t="s">
        <v>80</v>
      </c>
      <c r="AW130" s="10" t="s">
        <v>30</v>
      </c>
      <c r="AX130" s="10" t="s">
        <v>70</v>
      </c>
      <c r="AY130" s="103" t="s">
        <v>141</v>
      </c>
    </row>
    <row r="131" spans="1:65" s="10" customFormat="1">
      <c r="A131" s="279"/>
      <c r="B131" s="280"/>
      <c r="C131" s="279"/>
      <c r="D131" s="277" t="s">
        <v>159</v>
      </c>
      <c r="E131" s="281" t="s">
        <v>3</v>
      </c>
      <c r="F131" s="282" t="s">
        <v>229</v>
      </c>
      <c r="G131" s="279"/>
      <c r="H131" s="283">
        <v>1</v>
      </c>
      <c r="I131" s="279"/>
      <c r="J131" s="279"/>
      <c r="K131" s="279"/>
      <c r="L131" s="102"/>
      <c r="M131" s="104"/>
      <c r="N131" s="105"/>
      <c r="O131" s="105"/>
      <c r="P131" s="105"/>
      <c r="Q131" s="105"/>
      <c r="R131" s="105"/>
      <c r="S131" s="105"/>
      <c r="T131" s="106"/>
      <c r="AT131" s="103" t="s">
        <v>159</v>
      </c>
      <c r="AU131" s="103" t="s">
        <v>80</v>
      </c>
      <c r="AV131" s="10" t="s">
        <v>80</v>
      </c>
      <c r="AW131" s="10" t="s">
        <v>30</v>
      </c>
      <c r="AX131" s="10" t="s">
        <v>70</v>
      </c>
      <c r="AY131" s="103" t="s">
        <v>141</v>
      </c>
    </row>
    <row r="132" spans="1:65" s="12" customFormat="1">
      <c r="A132" s="288"/>
      <c r="B132" s="289"/>
      <c r="C132" s="288"/>
      <c r="D132" s="277" t="s">
        <v>159</v>
      </c>
      <c r="E132" s="290" t="s">
        <v>3</v>
      </c>
      <c r="F132" s="291" t="s">
        <v>230</v>
      </c>
      <c r="G132" s="288"/>
      <c r="H132" s="292">
        <v>3</v>
      </c>
      <c r="I132" s="288"/>
      <c r="J132" s="288"/>
      <c r="K132" s="288"/>
      <c r="L132" s="112"/>
      <c r="M132" s="114"/>
      <c r="N132" s="115"/>
      <c r="O132" s="115"/>
      <c r="P132" s="115"/>
      <c r="Q132" s="115"/>
      <c r="R132" s="115"/>
      <c r="S132" s="115"/>
      <c r="T132" s="116"/>
      <c r="AT132" s="113" t="s">
        <v>159</v>
      </c>
      <c r="AU132" s="113" t="s">
        <v>80</v>
      </c>
      <c r="AV132" s="12" t="s">
        <v>148</v>
      </c>
      <c r="AW132" s="12" t="s">
        <v>30</v>
      </c>
      <c r="AX132" s="12" t="s">
        <v>78</v>
      </c>
      <c r="AY132" s="113" t="s">
        <v>141</v>
      </c>
    </row>
    <row r="133" spans="1:65" s="9" customFormat="1" ht="22.9" customHeight="1">
      <c r="A133" s="264"/>
      <c r="B133" s="265"/>
      <c r="C133" s="264"/>
      <c r="D133" s="266" t="s">
        <v>69</v>
      </c>
      <c r="E133" s="269" t="s">
        <v>231</v>
      </c>
      <c r="F133" s="269" t="s">
        <v>232</v>
      </c>
      <c r="G133" s="264"/>
      <c r="H133" s="264"/>
      <c r="I133" s="264"/>
      <c r="J133" s="270">
        <f>BK133</f>
        <v>0</v>
      </c>
      <c r="K133" s="264"/>
      <c r="L133" s="86"/>
      <c r="M133" s="88"/>
      <c r="N133" s="89"/>
      <c r="O133" s="89"/>
      <c r="P133" s="90">
        <f>SUM(P134:P135)</f>
        <v>0</v>
      </c>
      <c r="Q133" s="89"/>
      <c r="R133" s="90">
        <f>SUM(R134:R135)</f>
        <v>0</v>
      </c>
      <c r="S133" s="89"/>
      <c r="T133" s="91">
        <f>SUM(T134:T135)</f>
        <v>0</v>
      </c>
      <c r="AR133" s="87" t="s">
        <v>170</v>
      </c>
      <c r="AT133" s="92" t="s">
        <v>69</v>
      </c>
      <c r="AU133" s="92" t="s">
        <v>78</v>
      </c>
      <c r="AY133" s="87" t="s">
        <v>141</v>
      </c>
      <c r="BK133" s="93">
        <f>SUM(BK134:BK135)</f>
        <v>0</v>
      </c>
    </row>
    <row r="134" spans="1:65" s="2" customFormat="1" ht="16.5" customHeight="1">
      <c r="A134" s="219"/>
      <c r="B134" s="220"/>
      <c r="C134" s="271" t="s">
        <v>233</v>
      </c>
      <c r="D134" s="271" t="s">
        <v>143</v>
      </c>
      <c r="E134" s="272" t="s">
        <v>234</v>
      </c>
      <c r="F134" s="273" t="s">
        <v>235</v>
      </c>
      <c r="G134" s="274" t="s">
        <v>236</v>
      </c>
      <c r="H134" s="275">
        <v>1</v>
      </c>
      <c r="I134" s="212"/>
      <c r="J134" s="276">
        <f>ROUND(I134*H134,2)</f>
        <v>0</v>
      </c>
      <c r="K134" s="273" t="s">
        <v>147</v>
      </c>
      <c r="L134" s="25"/>
      <c r="M134" s="94" t="s">
        <v>3</v>
      </c>
      <c r="N134" s="95" t="s">
        <v>41</v>
      </c>
      <c r="O134" s="96">
        <v>0</v>
      </c>
      <c r="P134" s="96">
        <f>O134*H134</f>
        <v>0</v>
      </c>
      <c r="Q134" s="96">
        <v>0</v>
      </c>
      <c r="R134" s="96">
        <f>Q134*H134</f>
        <v>0</v>
      </c>
      <c r="S134" s="96">
        <v>0</v>
      </c>
      <c r="T134" s="97">
        <f>S134*H134</f>
        <v>0</v>
      </c>
      <c r="U134" s="24"/>
      <c r="V134" s="24"/>
      <c r="W134" s="24"/>
      <c r="X134" s="24"/>
      <c r="Y134" s="24"/>
      <c r="Z134" s="24"/>
      <c r="AA134" s="24"/>
      <c r="AB134" s="24"/>
      <c r="AC134" s="24"/>
      <c r="AD134" s="24"/>
      <c r="AE134" s="24"/>
      <c r="AR134" s="98" t="s">
        <v>223</v>
      </c>
      <c r="AT134" s="98" t="s">
        <v>143</v>
      </c>
      <c r="AU134" s="98" t="s">
        <v>80</v>
      </c>
      <c r="AY134" s="15" t="s">
        <v>141</v>
      </c>
      <c r="BE134" s="99">
        <f>IF(N134="základní",J134,0)</f>
        <v>0</v>
      </c>
      <c r="BF134" s="99">
        <f>IF(N134="snížená",J134,0)</f>
        <v>0</v>
      </c>
      <c r="BG134" s="99">
        <f>IF(N134="zákl. přenesená",J134,0)</f>
        <v>0</v>
      </c>
      <c r="BH134" s="99">
        <f>IF(N134="sníž. přenesená",J134,0)</f>
        <v>0</v>
      </c>
      <c r="BI134" s="99">
        <f>IF(N134="nulová",J134,0)</f>
        <v>0</v>
      </c>
      <c r="BJ134" s="15" t="s">
        <v>78</v>
      </c>
      <c r="BK134" s="99">
        <f>ROUND(I134*H134,2)</f>
        <v>0</v>
      </c>
      <c r="BL134" s="15" t="s">
        <v>223</v>
      </c>
      <c r="BM134" s="98" t="s">
        <v>237</v>
      </c>
    </row>
    <row r="135" spans="1:65" s="10" customFormat="1">
      <c r="A135" s="279"/>
      <c r="B135" s="280"/>
      <c r="C135" s="279"/>
      <c r="D135" s="277" t="s">
        <v>159</v>
      </c>
      <c r="E135" s="281" t="s">
        <v>3</v>
      </c>
      <c r="F135" s="282" t="s">
        <v>238</v>
      </c>
      <c r="G135" s="279"/>
      <c r="H135" s="283">
        <v>1</v>
      </c>
      <c r="I135" s="279"/>
      <c r="J135" s="279"/>
      <c r="K135" s="279"/>
      <c r="L135" s="102"/>
      <c r="M135" s="104"/>
      <c r="N135" s="105"/>
      <c r="O135" s="105"/>
      <c r="P135" s="105"/>
      <c r="Q135" s="105"/>
      <c r="R135" s="105"/>
      <c r="S135" s="105"/>
      <c r="T135" s="106"/>
      <c r="AT135" s="103" t="s">
        <v>159</v>
      </c>
      <c r="AU135" s="103" t="s">
        <v>80</v>
      </c>
      <c r="AV135" s="10" t="s">
        <v>80</v>
      </c>
      <c r="AW135" s="10" t="s">
        <v>30</v>
      </c>
      <c r="AX135" s="10" t="s">
        <v>78</v>
      </c>
      <c r="AY135" s="103" t="s">
        <v>141</v>
      </c>
    </row>
    <row r="136" spans="1:65" s="9" customFormat="1" ht="22.9" customHeight="1">
      <c r="A136" s="264"/>
      <c r="B136" s="265"/>
      <c r="C136" s="264"/>
      <c r="D136" s="266" t="s">
        <v>69</v>
      </c>
      <c r="E136" s="269" t="s">
        <v>239</v>
      </c>
      <c r="F136" s="269" t="s">
        <v>240</v>
      </c>
      <c r="G136" s="264"/>
      <c r="H136" s="264"/>
      <c r="I136" s="264"/>
      <c r="J136" s="270">
        <f>BK136</f>
        <v>0</v>
      </c>
      <c r="K136" s="264"/>
      <c r="L136" s="86"/>
      <c r="M136" s="88"/>
      <c r="N136" s="89"/>
      <c r="O136" s="89"/>
      <c r="P136" s="90">
        <f>P137</f>
        <v>0</v>
      </c>
      <c r="Q136" s="89"/>
      <c r="R136" s="90">
        <f>R137</f>
        <v>0</v>
      </c>
      <c r="S136" s="89"/>
      <c r="T136" s="91">
        <f>T137</f>
        <v>0</v>
      </c>
      <c r="AR136" s="87" t="s">
        <v>170</v>
      </c>
      <c r="AT136" s="92" t="s">
        <v>69</v>
      </c>
      <c r="AU136" s="92" t="s">
        <v>78</v>
      </c>
      <c r="AY136" s="87" t="s">
        <v>141</v>
      </c>
      <c r="BK136" s="93">
        <f>BK137</f>
        <v>0</v>
      </c>
    </row>
    <row r="137" spans="1:65" s="2" customFormat="1" ht="16.5" customHeight="1">
      <c r="A137" s="219"/>
      <c r="B137" s="220"/>
      <c r="C137" s="271" t="s">
        <v>241</v>
      </c>
      <c r="D137" s="271" t="s">
        <v>143</v>
      </c>
      <c r="E137" s="272" t="s">
        <v>242</v>
      </c>
      <c r="F137" s="273" t="s">
        <v>243</v>
      </c>
      <c r="G137" s="274" t="s">
        <v>236</v>
      </c>
      <c r="H137" s="275">
        <v>1</v>
      </c>
      <c r="I137" s="212"/>
      <c r="J137" s="276">
        <f>ROUND(I137*H137,2)</f>
        <v>0</v>
      </c>
      <c r="K137" s="273" t="s">
        <v>147</v>
      </c>
      <c r="L137" s="25"/>
      <c r="M137" s="94" t="s">
        <v>3</v>
      </c>
      <c r="N137" s="95" t="s">
        <v>41</v>
      </c>
      <c r="O137" s="96">
        <v>0</v>
      </c>
      <c r="P137" s="96">
        <f>O137*H137</f>
        <v>0</v>
      </c>
      <c r="Q137" s="96">
        <v>0</v>
      </c>
      <c r="R137" s="96">
        <f>Q137*H137</f>
        <v>0</v>
      </c>
      <c r="S137" s="96">
        <v>0</v>
      </c>
      <c r="T137" s="97">
        <f>S137*H137</f>
        <v>0</v>
      </c>
      <c r="U137" s="24"/>
      <c r="V137" s="24"/>
      <c r="W137" s="24"/>
      <c r="X137" s="24"/>
      <c r="Y137" s="24"/>
      <c r="Z137" s="24"/>
      <c r="AA137" s="24"/>
      <c r="AB137" s="24"/>
      <c r="AC137" s="24"/>
      <c r="AD137" s="24"/>
      <c r="AE137" s="24"/>
      <c r="AR137" s="98" t="s">
        <v>223</v>
      </c>
      <c r="AT137" s="98" t="s">
        <v>143</v>
      </c>
      <c r="AU137" s="98" t="s">
        <v>80</v>
      </c>
      <c r="AY137" s="15" t="s">
        <v>141</v>
      </c>
      <c r="BE137" s="99">
        <f>IF(N137="základní",J137,0)</f>
        <v>0</v>
      </c>
      <c r="BF137" s="99">
        <f>IF(N137="snížená",J137,0)</f>
        <v>0</v>
      </c>
      <c r="BG137" s="99">
        <f>IF(N137="zákl. přenesená",J137,0)</f>
        <v>0</v>
      </c>
      <c r="BH137" s="99">
        <f>IF(N137="sníž. přenesená",J137,0)</f>
        <v>0</v>
      </c>
      <c r="BI137" s="99">
        <f>IF(N137="nulová",J137,0)</f>
        <v>0</v>
      </c>
      <c r="BJ137" s="15" t="s">
        <v>78</v>
      </c>
      <c r="BK137" s="99">
        <f>ROUND(I137*H137,2)</f>
        <v>0</v>
      </c>
      <c r="BL137" s="15" t="s">
        <v>223</v>
      </c>
      <c r="BM137" s="98" t="s">
        <v>244</v>
      </c>
    </row>
    <row r="138" spans="1:65" s="9" customFormat="1" ht="22.9" customHeight="1">
      <c r="A138" s="264"/>
      <c r="B138" s="265"/>
      <c r="C138" s="264"/>
      <c r="D138" s="266" t="s">
        <v>69</v>
      </c>
      <c r="E138" s="269" t="s">
        <v>245</v>
      </c>
      <c r="F138" s="269" t="s">
        <v>246</v>
      </c>
      <c r="G138" s="264"/>
      <c r="H138" s="264"/>
      <c r="I138" s="264"/>
      <c r="J138" s="270">
        <f>BK138</f>
        <v>0</v>
      </c>
      <c r="K138" s="264"/>
      <c r="L138" s="86"/>
      <c r="M138" s="88"/>
      <c r="N138" s="89"/>
      <c r="O138" s="89"/>
      <c r="P138" s="90">
        <f>SUM(P139:P140)</f>
        <v>0</v>
      </c>
      <c r="Q138" s="89"/>
      <c r="R138" s="90">
        <f>SUM(R139:R140)</f>
        <v>0</v>
      </c>
      <c r="S138" s="89"/>
      <c r="T138" s="91">
        <f>SUM(T139:T140)</f>
        <v>0</v>
      </c>
      <c r="AR138" s="87" t="s">
        <v>170</v>
      </c>
      <c r="AT138" s="92" t="s">
        <v>69</v>
      </c>
      <c r="AU138" s="92" t="s">
        <v>78</v>
      </c>
      <c r="AY138" s="87" t="s">
        <v>141</v>
      </c>
      <c r="BK138" s="93">
        <f>SUM(BK139:BK140)</f>
        <v>0</v>
      </c>
    </row>
    <row r="139" spans="1:65" s="2" customFormat="1" ht="16.5" customHeight="1">
      <c r="A139" s="219"/>
      <c r="B139" s="220"/>
      <c r="C139" s="271" t="s">
        <v>9</v>
      </c>
      <c r="D139" s="271" t="s">
        <v>143</v>
      </c>
      <c r="E139" s="272" t="s">
        <v>247</v>
      </c>
      <c r="F139" s="273" t="s">
        <v>248</v>
      </c>
      <c r="G139" s="274" t="s">
        <v>236</v>
      </c>
      <c r="H139" s="275">
        <v>1</v>
      </c>
      <c r="I139" s="212"/>
      <c r="J139" s="276">
        <f>ROUND(I139*H139,2)</f>
        <v>0</v>
      </c>
      <c r="K139" s="273" t="s">
        <v>147</v>
      </c>
      <c r="L139" s="25"/>
      <c r="M139" s="94" t="s">
        <v>3</v>
      </c>
      <c r="N139" s="95" t="s">
        <v>41</v>
      </c>
      <c r="O139" s="96">
        <v>0</v>
      </c>
      <c r="P139" s="96">
        <f>O139*H139</f>
        <v>0</v>
      </c>
      <c r="Q139" s="96">
        <v>0</v>
      </c>
      <c r="R139" s="96">
        <f>Q139*H139</f>
        <v>0</v>
      </c>
      <c r="S139" s="96">
        <v>0</v>
      </c>
      <c r="T139" s="97">
        <f>S139*H139</f>
        <v>0</v>
      </c>
      <c r="U139" s="24"/>
      <c r="V139" s="24"/>
      <c r="W139" s="24"/>
      <c r="X139" s="24"/>
      <c r="Y139" s="24"/>
      <c r="Z139" s="24"/>
      <c r="AA139" s="24"/>
      <c r="AB139" s="24"/>
      <c r="AC139" s="24"/>
      <c r="AD139" s="24"/>
      <c r="AE139" s="24"/>
      <c r="AR139" s="98" t="s">
        <v>223</v>
      </c>
      <c r="AT139" s="98" t="s">
        <v>143</v>
      </c>
      <c r="AU139" s="98" t="s">
        <v>80</v>
      </c>
      <c r="AY139" s="15" t="s">
        <v>141</v>
      </c>
      <c r="BE139" s="99">
        <f>IF(N139="základní",J139,0)</f>
        <v>0</v>
      </c>
      <c r="BF139" s="99">
        <f>IF(N139="snížená",J139,0)</f>
        <v>0</v>
      </c>
      <c r="BG139" s="99">
        <f>IF(N139="zákl. přenesená",J139,0)</f>
        <v>0</v>
      </c>
      <c r="BH139" s="99">
        <f>IF(N139="sníž. přenesená",J139,0)</f>
        <v>0</v>
      </c>
      <c r="BI139" s="99">
        <f>IF(N139="nulová",J139,0)</f>
        <v>0</v>
      </c>
      <c r="BJ139" s="15" t="s">
        <v>78</v>
      </c>
      <c r="BK139" s="99">
        <f>ROUND(I139*H139,2)</f>
        <v>0</v>
      </c>
      <c r="BL139" s="15" t="s">
        <v>223</v>
      </c>
      <c r="BM139" s="98" t="s">
        <v>249</v>
      </c>
    </row>
    <row r="140" spans="1:65" s="10" customFormat="1">
      <c r="A140" s="279"/>
      <c r="B140" s="280"/>
      <c r="C140" s="279"/>
      <c r="D140" s="277" t="s">
        <v>159</v>
      </c>
      <c r="E140" s="281" t="s">
        <v>3</v>
      </c>
      <c r="F140" s="282" t="s">
        <v>250</v>
      </c>
      <c r="G140" s="279"/>
      <c r="H140" s="283">
        <v>1</v>
      </c>
      <c r="I140" s="279"/>
      <c r="J140" s="279"/>
      <c r="K140" s="279"/>
      <c r="L140" s="102"/>
      <c r="M140" s="117"/>
      <c r="N140" s="118"/>
      <c r="O140" s="118"/>
      <c r="P140" s="118"/>
      <c r="Q140" s="118"/>
      <c r="R140" s="118"/>
      <c r="S140" s="118"/>
      <c r="T140" s="119"/>
      <c r="AT140" s="103" t="s">
        <v>159</v>
      </c>
      <c r="AU140" s="103" t="s">
        <v>80</v>
      </c>
      <c r="AV140" s="10" t="s">
        <v>80</v>
      </c>
      <c r="AW140" s="10" t="s">
        <v>30</v>
      </c>
      <c r="AX140" s="10" t="s">
        <v>78</v>
      </c>
      <c r="AY140" s="103" t="s">
        <v>141</v>
      </c>
    </row>
    <row r="141" spans="1:65" s="2" customFormat="1" ht="6.95" customHeight="1">
      <c r="A141" s="219"/>
      <c r="B141" s="239"/>
      <c r="C141" s="240"/>
      <c r="D141" s="240"/>
      <c r="E141" s="240"/>
      <c r="F141" s="240"/>
      <c r="G141" s="240"/>
      <c r="H141" s="240"/>
      <c r="I141" s="240"/>
      <c r="J141" s="240"/>
      <c r="K141" s="240"/>
      <c r="L141" s="25"/>
      <c r="M141" s="24"/>
      <c r="O141" s="24"/>
      <c r="P141" s="24"/>
      <c r="Q141" s="24"/>
      <c r="R141" s="24"/>
      <c r="S141" s="24"/>
      <c r="T141" s="24"/>
      <c r="U141" s="24"/>
      <c r="V141" s="24"/>
      <c r="W141" s="24"/>
      <c r="X141" s="24"/>
      <c r="Y141" s="24"/>
      <c r="Z141" s="24"/>
      <c r="AA141" s="24"/>
      <c r="AB141" s="24"/>
      <c r="AC141" s="24"/>
      <c r="AD141" s="24"/>
      <c r="AE141" s="24"/>
    </row>
  </sheetData>
  <sheetProtection password="CC12" sheet="1" objects="1" scenarios="1"/>
  <autoFilter ref="C89:K14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windowProtection="1" showGridLines="0" workbookViewId="0">
      <selection activeCell="I113" sqref="I113"/>
    </sheetView>
  </sheetViews>
  <sheetFormatPr defaultRowHeight="11.25"/>
  <cols>
    <col min="1" max="1" width="8.33203125" style="74" customWidth="1"/>
    <col min="2" max="2" width="1.1640625" style="74" customWidth="1"/>
    <col min="3" max="3" width="4.1640625" style="74" customWidth="1"/>
    <col min="4" max="4" width="4.33203125" style="74" customWidth="1"/>
    <col min="5" max="5" width="17.1640625" style="74" customWidth="1"/>
    <col min="6" max="6" width="100.83203125" style="74" customWidth="1"/>
    <col min="7" max="7" width="7.5" style="74" customWidth="1"/>
    <col min="8" max="8" width="14" style="74" customWidth="1"/>
    <col min="9" max="9" width="15.83203125" style="74" customWidth="1"/>
    <col min="10" max="11" width="22.33203125" style="74" customWidth="1"/>
    <col min="12" max="12" width="9.33203125" style="74" customWidth="1"/>
    <col min="13" max="13" width="10.83203125" style="74" hidden="1" customWidth="1"/>
    <col min="14" max="14" width="9.33203125" style="74" hidden="1"/>
    <col min="15" max="20" width="14.1640625" style="74" hidden="1" customWidth="1"/>
    <col min="21" max="21" width="16.33203125" style="74" hidden="1" customWidth="1"/>
    <col min="22" max="22" width="12.33203125" style="74" customWidth="1"/>
    <col min="23" max="23" width="16.33203125" style="74" customWidth="1"/>
    <col min="24" max="24" width="12.33203125" style="74" customWidth="1"/>
    <col min="25" max="25" width="15" style="74" customWidth="1"/>
    <col min="26" max="26" width="11" style="74" customWidth="1"/>
    <col min="27" max="27" width="15" style="74" customWidth="1"/>
    <col min="28" max="28" width="16.33203125" style="74" customWidth="1"/>
    <col min="29" max="29" width="11" style="74" customWidth="1"/>
    <col min="30" max="30" width="15" style="74" customWidth="1"/>
    <col min="31" max="31" width="16.33203125" style="74" customWidth="1"/>
    <col min="32" max="43" width="9.33203125" style="74"/>
    <col min="44" max="65" width="9.33203125" style="74" hidden="1"/>
    <col min="66" max="16384" width="9.33203125" style="74"/>
  </cols>
  <sheetData>
    <row r="2" spans="1:46" ht="36.950000000000003" customHeight="1">
      <c r="L2" s="405" t="s">
        <v>6</v>
      </c>
      <c r="M2" s="406"/>
      <c r="N2" s="406"/>
      <c r="O2" s="406"/>
      <c r="P2" s="406"/>
      <c r="Q2" s="406"/>
      <c r="R2" s="406"/>
      <c r="S2" s="406"/>
      <c r="T2" s="406"/>
      <c r="U2" s="406"/>
      <c r="V2" s="406"/>
      <c r="AT2" s="293" t="s">
        <v>83</v>
      </c>
    </row>
    <row r="3" spans="1:46" ht="6.95" customHeight="1">
      <c r="B3" s="214"/>
      <c r="C3" s="215"/>
      <c r="D3" s="215"/>
      <c r="E3" s="215"/>
      <c r="F3" s="215"/>
      <c r="G3" s="215"/>
      <c r="H3" s="215"/>
      <c r="I3" s="215"/>
      <c r="J3" s="215"/>
      <c r="K3" s="215"/>
      <c r="L3" s="216"/>
      <c r="AT3" s="293" t="s">
        <v>80</v>
      </c>
    </row>
    <row r="4" spans="1:46" ht="24.95" customHeight="1">
      <c r="B4" s="216"/>
      <c r="D4" s="217" t="s">
        <v>108</v>
      </c>
      <c r="L4" s="216"/>
      <c r="M4" s="294" t="s">
        <v>11</v>
      </c>
      <c r="AT4" s="293" t="s">
        <v>4</v>
      </c>
    </row>
    <row r="5" spans="1:46" ht="6.95" customHeight="1">
      <c r="B5" s="216"/>
      <c r="L5" s="216"/>
    </row>
    <row r="6" spans="1:46" ht="12" customHeight="1">
      <c r="B6" s="216"/>
      <c r="D6" s="218" t="s">
        <v>15</v>
      </c>
      <c r="L6" s="216"/>
    </row>
    <row r="7" spans="1:46" ht="16.5" customHeight="1">
      <c r="B7" s="216"/>
      <c r="E7" s="401" t="str">
        <f>'Rekapitulace zakázky'!K6</f>
        <v>Revitalizace Chaplinova náměstí, sídliště Barrandov</v>
      </c>
      <c r="F7" s="402"/>
      <c r="G7" s="402"/>
      <c r="H7" s="402"/>
      <c r="L7" s="216"/>
    </row>
    <row r="8" spans="1:46" s="296" customFormat="1" ht="12" customHeight="1">
      <c r="A8" s="219"/>
      <c r="B8" s="220"/>
      <c r="C8" s="219"/>
      <c r="D8" s="218" t="s">
        <v>109</v>
      </c>
      <c r="E8" s="219"/>
      <c r="F8" s="219"/>
      <c r="G8" s="219"/>
      <c r="H8" s="219"/>
      <c r="I8" s="219"/>
      <c r="J8" s="219"/>
      <c r="K8" s="219"/>
      <c r="L8" s="295"/>
      <c r="S8" s="219"/>
      <c r="T8" s="219"/>
      <c r="U8" s="219"/>
      <c r="V8" s="219"/>
      <c r="W8" s="219"/>
      <c r="X8" s="219"/>
      <c r="Y8" s="219"/>
      <c r="Z8" s="219"/>
      <c r="AA8" s="219"/>
      <c r="AB8" s="219"/>
      <c r="AC8" s="219"/>
      <c r="AD8" s="219"/>
      <c r="AE8" s="219"/>
    </row>
    <row r="9" spans="1:46" s="296" customFormat="1" ht="16.5" customHeight="1">
      <c r="A9" s="219"/>
      <c r="B9" s="220"/>
      <c r="C9" s="219"/>
      <c r="D9" s="219"/>
      <c r="E9" s="399" t="s">
        <v>251</v>
      </c>
      <c r="F9" s="400"/>
      <c r="G9" s="400"/>
      <c r="H9" s="400"/>
      <c r="I9" s="219"/>
      <c r="J9" s="219"/>
      <c r="K9" s="219"/>
      <c r="L9" s="295"/>
      <c r="S9" s="219"/>
      <c r="T9" s="219"/>
      <c r="U9" s="219"/>
      <c r="V9" s="219"/>
      <c r="W9" s="219"/>
      <c r="X9" s="219"/>
      <c r="Y9" s="219"/>
      <c r="Z9" s="219"/>
      <c r="AA9" s="219"/>
      <c r="AB9" s="219"/>
      <c r="AC9" s="219"/>
      <c r="AD9" s="219"/>
      <c r="AE9" s="219"/>
    </row>
    <row r="10" spans="1:46" s="296" customFormat="1">
      <c r="A10" s="219"/>
      <c r="B10" s="220"/>
      <c r="C10" s="219"/>
      <c r="D10" s="219"/>
      <c r="E10" s="219"/>
      <c r="F10" s="219"/>
      <c r="G10" s="219"/>
      <c r="H10" s="219"/>
      <c r="I10" s="219"/>
      <c r="J10" s="219"/>
      <c r="K10" s="219"/>
      <c r="L10" s="295"/>
      <c r="S10" s="219"/>
      <c r="T10" s="219"/>
      <c r="U10" s="219"/>
      <c r="V10" s="219"/>
      <c r="W10" s="219"/>
      <c r="X10" s="219"/>
      <c r="Y10" s="219"/>
      <c r="Z10" s="219"/>
      <c r="AA10" s="219"/>
      <c r="AB10" s="219"/>
      <c r="AC10" s="219"/>
      <c r="AD10" s="219"/>
      <c r="AE10" s="219"/>
    </row>
    <row r="11" spans="1:46" s="296" customFormat="1" ht="12" customHeight="1">
      <c r="A11" s="219"/>
      <c r="B11" s="220"/>
      <c r="C11" s="219"/>
      <c r="D11" s="218" t="s">
        <v>17</v>
      </c>
      <c r="E11" s="219"/>
      <c r="F11" s="221" t="s">
        <v>3</v>
      </c>
      <c r="G11" s="219"/>
      <c r="H11" s="219"/>
      <c r="I11" s="218" t="s">
        <v>18</v>
      </c>
      <c r="J11" s="221" t="s">
        <v>3</v>
      </c>
      <c r="K11" s="219"/>
      <c r="L11" s="295"/>
      <c r="S11" s="219"/>
      <c r="T11" s="219"/>
      <c r="U11" s="219"/>
      <c r="V11" s="219"/>
      <c r="W11" s="219"/>
      <c r="X11" s="219"/>
      <c r="Y11" s="219"/>
      <c r="Z11" s="219"/>
      <c r="AA11" s="219"/>
      <c r="AB11" s="219"/>
      <c r="AC11" s="219"/>
      <c r="AD11" s="219"/>
      <c r="AE11" s="219"/>
    </row>
    <row r="12" spans="1:46" s="296" customFormat="1" ht="12" customHeight="1">
      <c r="A12" s="219"/>
      <c r="B12" s="220"/>
      <c r="C12" s="219"/>
      <c r="D12" s="218" t="s">
        <v>19</v>
      </c>
      <c r="E12" s="219"/>
      <c r="F12" s="221" t="s">
        <v>20</v>
      </c>
      <c r="G12" s="219"/>
      <c r="H12" s="219"/>
      <c r="I12" s="218" t="s">
        <v>21</v>
      </c>
      <c r="J12" s="222">
        <f>'Rekapitulace zakázky'!AN8</f>
        <v>44391</v>
      </c>
      <c r="K12" s="219"/>
      <c r="L12" s="295"/>
      <c r="S12" s="219"/>
      <c r="T12" s="219"/>
      <c r="U12" s="219"/>
      <c r="V12" s="219"/>
      <c r="W12" s="219"/>
      <c r="X12" s="219"/>
      <c r="Y12" s="219"/>
      <c r="Z12" s="219"/>
      <c r="AA12" s="219"/>
      <c r="AB12" s="219"/>
      <c r="AC12" s="219"/>
      <c r="AD12" s="219"/>
      <c r="AE12" s="219"/>
    </row>
    <row r="13" spans="1:46" s="296" customFormat="1" ht="10.9" customHeight="1">
      <c r="A13" s="219"/>
      <c r="B13" s="220"/>
      <c r="C13" s="219"/>
      <c r="D13" s="219"/>
      <c r="E13" s="219"/>
      <c r="F13" s="219"/>
      <c r="G13" s="219"/>
      <c r="H13" s="219"/>
      <c r="I13" s="219"/>
      <c r="J13" s="219"/>
      <c r="K13" s="219"/>
      <c r="L13" s="295"/>
      <c r="S13" s="219"/>
      <c r="T13" s="219"/>
      <c r="U13" s="219"/>
      <c r="V13" s="219"/>
      <c r="W13" s="219"/>
      <c r="X13" s="219"/>
      <c r="Y13" s="219"/>
      <c r="Z13" s="219"/>
      <c r="AA13" s="219"/>
      <c r="AB13" s="219"/>
      <c r="AC13" s="219"/>
      <c r="AD13" s="219"/>
      <c r="AE13" s="219"/>
    </row>
    <row r="14" spans="1:46" s="296" customFormat="1" ht="12" customHeight="1">
      <c r="A14" s="219"/>
      <c r="B14" s="220"/>
      <c r="C14" s="219"/>
      <c r="D14" s="218" t="s">
        <v>22</v>
      </c>
      <c r="E14" s="219"/>
      <c r="F14" s="219"/>
      <c r="G14" s="219"/>
      <c r="H14" s="219"/>
      <c r="I14" s="218" t="s">
        <v>23</v>
      </c>
      <c r="J14" s="221" t="s">
        <v>3</v>
      </c>
      <c r="K14" s="219"/>
      <c r="L14" s="295"/>
      <c r="S14" s="219"/>
      <c r="T14" s="219"/>
      <c r="U14" s="219"/>
      <c r="V14" s="219"/>
      <c r="W14" s="219"/>
      <c r="X14" s="219"/>
      <c r="Y14" s="219"/>
      <c r="Z14" s="219"/>
      <c r="AA14" s="219"/>
      <c r="AB14" s="219"/>
      <c r="AC14" s="219"/>
      <c r="AD14" s="219"/>
      <c r="AE14" s="219"/>
    </row>
    <row r="15" spans="1:46" s="296" customFormat="1" ht="18" customHeight="1">
      <c r="A15" s="219"/>
      <c r="B15" s="220"/>
      <c r="C15" s="219"/>
      <c r="D15" s="219"/>
      <c r="E15" s="221" t="s">
        <v>24</v>
      </c>
      <c r="F15" s="219"/>
      <c r="G15" s="219"/>
      <c r="H15" s="219"/>
      <c r="I15" s="218" t="s">
        <v>25</v>
      </c>
      <c r="J15" s="221" t="s">
        <v>3</v>
      </c>
      <c r="K15" s="219"/>
      <c r="L15" s="295"/>
      <c r="S15" s="219"/>
      <c r="T15" s="219"/>
      <c r="U15" s="219"/>
      <c r="V15" s="219"/>
      <c r="W15" s="219"/>
      <c r="X15" s="219"/>
      <c r="Y15" s="219"/>
      <c r="Z15" s="219"/>
      <c r="AA15" s="219"/>
      <c r="AB15" s="219"/>
      <c r="AC15" s="219"/>
      <c r="AD15" s="219"/>
      <c r="AE15" s="219"/>
    </row>
    <row r="16" spans="1:46" s="296" customFormat="1" ht="6.95" customHeight="1">
      <c r="A16" s="219"/>
      <c r="B16" s="220"/>
      <c r="C16" s="219"/>
      <c r="D16" s="219"/>
      <c r="E16" s="219"/>
      <c r="F16" s="219"/>
      <c r="G16" s="219"/>
      <c r="H16" s="219"/>
      <c r="I16" s="219"/>
      <c r="J16" s="219"/>
      <c r="K16" s="219"/>
      <c r="L16" s="295"/>
      <c r="S16" s="219"/>
      <c r="T16" s="219"/>
      <c r="U16" s="219"/>
      <c r="V16" s="219"/>
      <c r="W16" s="219"/>
      <c r="X16" s="219"/>
      <c r="Y16" s="219"/>
      <c r="Z16" s="219"/>
      <c r="AA16" s="219"/>
      <c r="AB16" s="219"/>
      <c r="AC16" s="219"/>
      <c r="AD16" s="219"/>
      <c r="AE16" s="219"/>
    </row>
    <row r="17" spans="1:31" s="296" customFormat="1" ht="12" customHeight="1">
      <c r="A17" s="219"/>
      <c r="B17" s="220"/>
      <c r="C17" s="219"/>
      <c r="D17" s="218" t="s">
        <v>26</v>
      </c>
      <c r="E17" s="219"/>
      <c r="F17" s="219"/>
      <c r="G17" s="219"/>
      <c r="H17" s="219"/>
      <c r="I17" s="218" t="s">
        <v>23</v>
      </c>
      <c r="J17" s="221" t="str">
        <f>'Rekapitulace zakázky'!AN13</f>
        <v/>
      </c>
      <c r="K17" s="219"/>
      <c r="L17" s="295"/>
      <c r="S17" s="219"/>
      <c r="T17" s="219"/>
      <c r="U17" s="219"/>
      <c r="V17" s="219"/>
      <c r="W17" s="219"/>
      <c r="X17" s="219"/>
      <c r="Y17" s="219"/>
      <c r="Z17" s="219"/>
      <c r="AA17" s="219"/>
      <c r="AB17" s="219"/>
      <c r="AC17" s="219"/>
      <c r="AD17" s="219"/>
      <c r="AE17" s="219"/>
    </row>
    <row r="18" spans="1:31" s="296" customFormat="1" ht="18" customHeight="1">
      <c r="A18" s="219"/>
      <c r="B18" s="220"/>
      <c r="C18" s="219"/>
      <c r="D18" s="219"/>
      <c r="E18" s="403" t="str">
        <f>'Rekapitulace zakázky'!E14</f>
        <v xml:space="preserve"> </v>
      </c>
      <c r="F18" s="403"/>
      <c r="G18" s="403"/>
      <c r="H18" s="403"/>
      <c r="I18" s="218" t="s">
        <v>25</v>
      </c>
      <c r="J18" s="221" t="str">
        <f>'Rekapitulace zakázky'!AN14</f>
        <v/>
      </c>
      <c r="K18" s="219"/>
      <c r="L18" s="295"/>
      <c r="S18" s="219"/>
      <c r="T18" s="219"/>
      <c r="U18" s="219"/>
      <c r="V18" s="219"/>
      <c r="W18" s="219"/>
      <c r="X18" s="219"/>
      <c r="Y18" s="219"/>
      <c r="Z18" s="219"/>
      <c r="AA18" s="219"/>
      <c r="AB18" s="219"/>
      <c r="AC18" s="219"/>
      <c r="AD18" s="219"/>
      <c r="AE18" s="219"/>
    </row>
    <row r="19" spans="1:31" s="296" customFormat="1" ht="6.95" customHeight="1">
      <c r="A19" s="219"/>
      <c r="B19" s="220"/>
      <c r="C19" s="219"/>
      <c r="D19" s="219"/>
      <c r="E19" s="219"/>
      <c r="F19" s="219"/>
      <c r="G19" s="219"/>
      <c r="H19" s="219"/>
      <c r="I19" s="219"/>
      <c r="J19" s="219"/>
      <c r="K19" s="219"/>
      <c r="L19" s="295"/>
      <c r="S19" s="219"/>
      <c r="T19" s="219"/>
      <c r="U19" s="219"/>
      <c r="V19" s="219"/>
      <c r="W19" s="219"/>
      <c r="X19" s="219"/>
      <c r="Y19" s="219"/>
      <c r="Z19" s="219"/>
      <c r="AA19" s="219"/>
      <c r="AB19" s="219"/>
      <c r="AC19" s="219"/>
      <c r="AD19" s="219"/>
      <c r="AE19" s="219"/>
    </row>
    <row r="20" spans="1:31" s="296" customFormat="1" ht="12" customHeight="1">
      <c r="A20" s="219"/>
      <c r="B20" s="220"/>
      <c r="C20" s="219"/>
      <c r="D20" s="218" t="s">
        <v>28</v>
      </c>
      <c r="E20" s="219"/>
      <c r="F20" s="219"/>
      <c r="G20" s="219"/>
      <c r="H20" s="219"/>
      <c r="I20" s="218" t="s">
        <v>23</v>
      </c>
      <c r="J20" s="221" t="s">
        <v>3</v>
      </c>
      <c r="K20" s="219"/>
      <c r="L20" s="295"/>
      <c r="S20" s="219"/>
      <c r="T20" s="219"/>
      <c r="U20" s="219"/>
      <c r="V20" s="219"/>
      <c r="W20" s="219"/>
      <c r="X20" s="219"/>
      <c r="Y20" s="219"/>
      <c r="Z20" s="219"/>
      <c r="AA20" s="219"/>
      <c r="AB20" s="219"/>
      <c r="AC20" s="219"/>
      <c r="AD20" s="219"/>
      <c r="AE20" s="219"/>
    </row>
    <row r="21" spans="1:31" s="296" customFormat="1" ht="18" customHeight="1">
      <c r="A21" s="219"/>
      <c r="B21" s="220"/>
      <c r="C21" s="219"/>
      <c r="D21" s="219"/>
      <c r="E21" s="221" t="s">
        <v>29</v>
      </c>
      <c r="F21" s="219"/>
      <c r="G21" s="219"/>
      <c r="H21" s="219"/>
      <c r="I21" s="218" t="s">
        <v>25</v>
      </c>
      <c r="J21" s="221" t="s">
        <v>3</v>
      </c>
      <c r="K21" s="219"/>
      <c r="L21" s="295"/>
      <c r="S21" s="219"/>
      <c r="T21" s="219"/>
      <c r="U21" s="219"/>
      <c r="V21" s="219"/>
      <c r="W21" s="219"/>
      <c r="X21" s="219"/>
      <c r="Y21" s="219"/>
      <c r="Z21" s="219"/>
      <c r="AA21" s="219"/>
      <c r="AB21" s="219"/>
      <c r="AC21" s="219"/>
      <c r="AD21" s="219"/>
      <c r="AE21" s="219"/>
    </row>
    <row r="22" spans="1:31" s="296" customFormat="1" ht="6.95" customHeight="1">
      <c r="A22" s="219"/>
      <c r="B22" s="220"/>
      <c r="C22" s="219"/>
      <c r="D22" s="219"/>
      <c r="E22" s="219"/>
      <c r="F22" s="219"/>
      <c r="G22" s="219"/>
      <c r="H22" s="219"/>
      <c r="I22" s="219"/>
      <c r="J22" s="219"/>
      <c r="K22" s="219"/>
      <c r="L22" s="295"/>
      <c r="S22" s="219"/>
      <c r="T22" s="219"/>
      <c r="U22" s="219"/>
      <c r="V22" s="219"/>
      <c r="W22" s="219"/>
      <c r="X22" s="219"/>
      <c r="Y22" s="219"/>
      <c r="Z22" s="219"/>
      <c r="AA22" s="219"/>
      <c r="AB22" s="219"/>
      <c r="AC22" s="219"/>
      <c r="AD22" s="219"/>
      <c r="AE22" s="219"/>
    </row>
    <row r="23" spans="1:31" s="296" customFormat="1" ht="12" customHeight="1">
      <c r="A23" s="219"/>
      <c r="B23" s="220"/>
      <c r="C23" s="219"/>
      <c r="D23" s="218" t="s">
        <v>31</v>
      </c>
      <c r="E23" s="219"/>
      <c r="F23" s="219"/>
      <c r="G23" s="219"/>
      <c r="H23" s="219"/>
      <c r="I23" s="218" t="s">
        <v>23</v>
      </c>
      <c r="J23" s="221" t="s">
        <v>32</v>
      </c>
      <c r="K23" s="219"/>
      <c r="L23" s="295"/>
      <c r="S23" s="219"/>
      <c r="T23" s="219"/>
      <c r="U23" s="219"/>
      <c r="V23" s="219"/>
      <c r="W23" s="219"/>
      <c r="X23" s="219"/>
      <c r="Y23" s="219"/>
      <c r="Z23" s="219"/>
      <c r="AA23" s="219"/>
      <c r="AB23" s="219"/>
      <c r="AC23" s="219"/>
      <c r="AD23" s="219"/>
      <c r="AE23" s="219"/>
    </row>
    <row r="24" spans="1:31" s="296" customFormat="1" ht="18" customHeight="1">
      <c r="A24" s="219"/>
      <c r="B24" s="220"/>
      <c r="C24" s="219"/>
      <c r="D24" s="219"/>
      <c r="E24" s="221" t="s">
        <v>33</v>
      </c>
      <c r="F24" s="219"/>
      <c r="G24" s="219"/>
      <c r="H24" s="219"/>
      <c r="I24" s="218" t="s">
        <v>25</v>
      </c>
      <c r="J24" s="221" t="s">
        <v>34</v>
      </c>
      <c r="K24" s="219"/>
      <c r="L24" s="295"/>
      <c r="S24" s="219"/>
      <c r="T24" s="219"/>
      <c r="U24" s="219"/>
      <c r="V24" s="219"/>
      <c r="W24" s="219"/>
      <c r="X24" s="219"/>
      <c r="Y24" s="219"/>
      <c r="Z24" s="219"/>
      <c r="AA24" s="219"/>
      <c r="AB24" s="219"/>
      <c r="AC24" s="219"/>
      <c r="AD24" s="219"/>
      <c r="AE24" s="219"/>
    </row>
    <row r="25" spans="1:31" s="296" customFormat="1" ht="6.95" customHeight="1">
      <c r="A25" s="219"/>
      <c r="B25" s="220"/>
      <c r="C25" s="219"/>
      <c r="D25" s="219"/>
      <c r="E25" s="219"/>
      <c r="F25" s="219"/>
      <c r="G25" s="219"/>
      <c r="H25" s="219"/>
      <c r="I25" s="219"/>
      <c r="J25" s="219"/>
      <c r="K25" s="219"/>
      <c r="L25" s="295"/>
      <c r="S25" s="219"/>
      <c r="T25" s="219"/>
      <c r="U25" s="219"/>
      <c r="V25" s="219"/>
      <c r="W25" s="219"/>
      <c r="X25" s="219"/>
      <c r="Y25" s="219"/>
      <c r="Z25" s="219"/>
      <c r="AA25" s="219"/>
      <c r="AB25" s="219"/>
      <c r="AC25" s="219"/>
      <c r="AD25" s="219"/>
      <c r="AE25" s="219"/>
    </row>
    <row r="26" spans="1:31" s="296" customFormat="1" ht="12" customHeight="1">
      <c r="A26" s="219"/>
      <c r="B26" s="220"/>
      <c r="C26" s="219"/>
      <c r="D26" s="218" t="s">
        <v>35</v>
      </c>
      <c r="E26" s="219"/>
      <c r="F26" s="219"/>
      <c r="G26" s="219"/>
      <c r="H26" s="219"/>
      <c r="I26" s="219"/>
      <c r="J26" s="219"/>
      <c r="K26" s="219"/>
      <c r="L26" s="295"/>
      <c r="S26" s="219"/>
      <c r="T26" s="219"/>
      <c r="U26" s="219"/>
      <c r="V26" s="219"/>
      <c r="W26" s="219"/>
      <c r="X26" s="219"/>
      <c r="Y26" s="219"/>
      <c r="Z26" s="219"/>
      <c r="AA26" s="219"/>
      <c r="AB26" s="219"/>
      <c r="AC26" s="219"/>
      <c r="AD26" s="219"/>
      <c r="AE26" s="219"/>
    </row>
    <row r="27" spans="1:31" s="298" customFormat="1" ht="16.5" customHeight="1">
      <c r="A27" s="223"/>
      <c r="B27" s="224"/>
      <c r="C27" s="223"/>
      <c r="D27" s="223"/>
      <c r="E27" s="404" t="s">
        <v>3</v>
      </c>
      <c r="F27" s="404"/>
      <c r="G27" s="404"/>
      <c r="H27" s="404"/>
      <c r="I27" s="223"/>
      <c r="J27" s="223"/>
      <c r="K27" s="223"/>
      <c r="L27" s="297"/>
      <c r="S27" s="223"/>
      <c r="T27" s="223"/>
      <c r="U27" s="223"/>
      <c r="V27" s="223"/>
      <c r="W27" s="223"/>
      <c r="X27" s="223"/>
      <c r="Y27" s="223"/>
      <c r="Z27" s="223"/>
      <c r="AA27" s="223"/>
      <c r="AB27" s="223"/>
      <c r="AC27" s="223"/>
      <c r="AD27" s="223"/>
      <c r="AE27" s="223"/>
    </row>
    <row r="28" spans="1:31" s="296" customFormat="1" ht="6.95" customHeight="1">
      <c r="A28" s="219"/>
      <c r="B28" s="220"/>
      <c r="C28" s="219"/>
      <c r="D28" s="219"/>
      <c r="E28" s="219"/>
      <c r="F28" s="219"/>
      <c r="G28" s="219"/>
      <c r="H28" s="219"/>
      <c r="I28" s="219"/>
      <c r="J28" s="219"/>
      <c r="K28" s="219"/>
      <c r="L28" s="295"/>
      <c r="S28" s="219"/>
      <c r="T28" s="219"/>
      <c r="U28" s="219"/>
      <c r="V28" s="219"/>
      <c r="W28" s="219"/>
      <c r="X28" s="219"/>
      <c r="Y28" s="219"/>
      <c r="Z28" s="219"/>
      <c r="AA28" s="219"/>
      <c r="AB28" s="219"/>
      <c r="AC28" s="219"/>
      <c r="AD28" s="219"/>
      <c r="AE28" s="219"/>
    </row>
    <row r="29" spans="1:31" s="296" customFormat="1" ht="6.95" customHeight="1">
      <c r="A29" s="219"/>
      <c r="B29" s="220"/>
      <c r="C29" s="219"/>
      <c r="D29" s="225"/>
      <c r="E29" s="225"/>
      <c r="F29" s="225"/>
      <c r="G29" s="225"/>
      <c r="H29" s="225"/>
      <c r="I29" s="225"/>
      <c r="J29" s="225"/>
      <c r="K29" s="225"/>
      <c r="L29" s="295"/>
      <c r="S29" s="219"/>
      <c r="T29" s="219"/>
      <c r="U29" s="219"/>
      <c r="V29" s="219"/>
      <c r="W29" s="219"/>
      <c r="X29" s="219"/>
      <c r="Y29" s="219"/>
      <c r="Z29" s="219"/>
      <c r="AA29" s="219"/>
      <c r="AB29" s="219"/>
      <c r="AC29" s="219"/>
      <c r="AD29" s="219"/>
      <c r="AE29" s="219"/>
    </row>
    <row r="30" spans="1:31" s="296" customFormat="1" ht="25.35" customHeight="1">
      <c r="A30" s="219"/>
      <c r="B30" s="220"/>
      <c r="C30" s="219"/>
      <c r="D30" s="226" t="s">
        <v>36</v>
      </c>
      <c r="E30" s="219"/>
      <c r="F30" s="219"/>
      <c r="G30" s="219"/>
      <c r="H30" s="219"/>
      <c r="I30" s="219"/>
      <c r="J30" s="227">
        <f>ROUND(J87, 2)</f>
        <v>0</v>
      </c>
      <c r="K30" s="219"/>
      <c r="L30" s="295"/>
      <c r="S30" s="219"/>
      <c r="T30" s="219"/>
      <c r="U30" s="219"/>
      <c r="V30" s="219"/>
      <c r="W30" s="219"/>
      <c r="X30" s="219"/>
      <c r="Y30" s="219"/>
      <c r="Z30" s="219"/>
      <c r="AA30" s="219"/>
      <c r="AB30" s="219"/>
      <c r="AC30" s="219"/>
      <c r="AD30" s="219"/>
      <c r="AE30" s="219"/>
    </row>
    <row r="31" spans="1:31" s="296" customFormat="1" ht="6.95" customHeight="1">
      <c r="A31" s="219"/>
      <c r="B31" s="220"/>
      <c r="C31" s="219"/>
      <c r="D31" s="225"/>
      <c r="E31" s="225"/>
      <c r="F31" s="225"/>
      <c r="G31" s="225"/>
      <c r="H31" s="225"/>
      <c r="I31" s="225"/>
      <c r="J31" s="225"/>
      <c r="K31" s="225"/>
      <c r="L31" s="295"/>
      <c r="S31" s="219"/>
      <c r="T31" s="219"/>
      <c r="U31" s="219"/>
      <c r="V31" s="219"/>
      <c r="W31" s="219"/>
      <c r="X31" s="219"/>
      <c r="Y31" s="219"/>
      <c r="Z31" s="219"/>
      <c r="AA31" s="219"/>
      <c r="AB31" s="219"/>
      <c r="AC31" s="219"/>
      <c r="AD31" s="219"/>
      <c r="AE31" s="219"/>
    </row>
    <row r="32" spans="1:31" s="296" customFormat="1" ht="14.45" customHeight="1">
      <c r="A32" s="219"/>
      <c r="B32" s="220"/>
      <c r="C32" s="219"/>
      <c r="D32" s="219"/>
      <c r="E32" s="219"/>
      <c r="F32" s="228" t="s">
        <v>38</v>
      </c>
      <c r="G32" s="219"/>
      <c r="H32" s="219"/>
      <c r="I32" s="228" t="s">
        <v>37</v>
      </c>
      <c r="J32" s="228" t="s">
        <v>39</v>
      </c>
      <c r="K32" s="219"/>
      <c r="L32" s="295"/>
      <c r="S32" s="219"/>
      <c r="T32" s="219"/>
      <c r="U32" s="219"/>
      <c r="V32" s="219"/>
      <c r="W32" s="219"/>
      <c r="X32" s="219"/>
      <c r="Y32" s="219"/>
      <c r="Z32" s="219"/>
      <c r="AA32" s="219"/>
      <c r="AB32" s="219"/>
      <c r="AC32" s="219"/>
      <c r="AD32" s="219"/>
      <c r="AE32" s="219"/>
    </row>
    <row r="33" spans="1:31" s="296" customFormat="1" ht="14.45" customHeight="1">
      <c r="A33" s="219"/>
      <c r="B33" s="220"/>
      <c r="C33" s="219"/>
      <c r="D33" s="229" t="s">
        <v>40</v>
      </c>
      <c r="E33" s="218" t="s">
        <v>41</v>
      </c>
      <c r="F33" s="230">
        <f>ROUND((SUM(BE87:BE182)),  2)</f>
        <v>0</v>
      </c>
      <c r="G33" s="219"/>
      <c r="H33" s="219"/>
      <c r="I33" s="231">
        <v>0.21</v>
      </c>
      <c r="J33" s="230">
        <f>ROUND(((SUM(BE87:BE182))*I33),  2)</f>
        <v>0</v>
      </c>
      <c r="K33" s="219"/>
      <c r="L33" s="295"/>
      <c r="S33" s="219"/>
      <c r="T33" s="219"/>
      <c r="U33" s="219"/>
      <c r="V33" s="219"/>
      <c r="W33" s="219"/>
      <c r="X33" s="219"/>
      <c r="Y33" s="219"/>
      <c r="Z33" s="219"/>
      <c r="AA33" s="219"/>
      <c r="AB33" s="219"/>
      <c r="AC33" s="219"/>
      <c r="AD33" s="219"/>
      <c r="AE33" s="219"/>
    </row>
    <row r="34" spans="1:31" s="296" customFormat="1" ht="14.45" customHeight="1">
      <c r="A34" s="219"/>
      <c r="B34" s="220"/>
      <c r="C34" s="219"/>
      <c r="D34" s="219"/>
      <c r="E34" s="218" t="s">
        <v>42</v>
      </c>
      <c r="F34" s="230">
        <f>ROUND((SUM(BF87:BF182)),  2)</f>
        <v>0</v>
      </c>
      <c r="G34" s="219"/>
      <c r="H34" s="219"/>
      <c r="I34" s="231">
        <v>0.15</v>
      </c>
      <c r="J34" s="230">
        <f>ROUND(((SUM(BF87:BF182))*I34),  2)</f>
        <v>0</v>
      </c>
      <c r="K34" s="219"/>
      <c r="L34" s="295"/>
      <c r="S34" s="219"/>
      <c r="T34" s="219"/>
      <c r="U34" s="219"/>
      <c r="V34" s="219"/>
      <c r="W34" s="219"/>
      <c r="X34" s="219"/>
      <c r="Y34" s="219"/>
      <c r="Z34" s="219"/>
      <c r="AA34" s="219"/>
      <c r="AB34" s="219"/>
      <c r="AC34" s="219"/>
      <c r="AD34" s="219"/>
      <c r="AE34" s="219"/>
    </row>
    <row r="35" spans="1:31" s="296" customFormat="1" ht="14.45" hidden="1" customHeight="1">
      <c r="A35" s="219"/>
      <c r="B35" s="220"/>
      <c r="C35" s="219"/>
      <c r="D35" s="219"/>
      <c r="E35" s="218" t="s">
        <v>43</v>
      </c>
      <c r="F35" s="230">
        <f>ROUND((SUM(BG87:BG182)),  2)</f>
        <v>0</v>
      </c>
      <c r="G35" s="219"/>
      <c r="H35" s="219"/>
      <c r="I35" s="231">
        <v>0.21</v>
      </c>
      <c r="J35" s="230">
        <f>0</f>
        <v>0</v>
      </c>
      <c r="K35" s="219"/>
      <c r="L35" s="295"/>
      <c r="S35" s="219"/>
      <c r="T35" s="219"/>
      <c r="U35" s="219"/>
      <c r="V35" s="219"/>
      <c r="W35" s="219"/>
      <c r="X35" s="219"/>
      <c r="Y35" s="219"/>
      <c r="Z35" s="219"/>
      <c r="AA35" s="219"/>
      <c r="AB35" s="219"/>
      <c r="AC35" s="219"/>
      <c r="AD35" s="219"/>
      <c r="AE35" s="219"/>
    </row>
    <row r="36" spans="1:31" s="296" customFormat="1" ht="14.45" hidden="1" customHeight="1">
      <c r="A36" s="219"/>
      <c r="B36" s="220"/>
      <c r="C36" s="219"/>
      <c r="D36" s="219"/>
      <c r="E36" s="218" t="s">
        <v>44</v>
      </c>
      <c r="F36" s="230">
        <f>ROUND((SUM(BH87:BH182)),  2)</f>
        <v>0</v>
      </c>
      <c r="G36" s="219"/>
      <c r="H36" s="219"/>
      <c r="I36" s="231">
        <v>0.15</v>
      </c>
      <c r="J36" s="230">
        <f>0</f>
        <v>0</v>
      </c>
      <c r="K36" s="219"/>
      <c r="L36" s="295"/>
      <c r="S36" s="219"/>
      <c r="T36" s="219"/>
      <c r="U36" s="219"/>
      <c r="V36" s="219"/>
      <c r="W36" s="219"/>
      <c r="X36" s="219"/>
      <c r="Y36" s="219"/>
      <c r="Z36" s="219"/>
      <c r="AA36" s="219"/>
      <c r="AB36" s="219"/>
      <c r="AC36" s="219"/>
      <c r="AD36" s="219"/>
      <c r="AE36" s="219"/>
    </row>
    <row r="37" spans="1:31" s="296" customFormat="1" ht="14.45" hidden="1" customHeight="1">
      <c r="A37" s="219"/>
      <c r="B37" s="220"/>
      <c r="C37" s="219"/>
      <c r="D37" s="219"/>
      <c r="E37" s="218" t="s">
        <v>45</v>
      </c>
      <c r="F37" s="230">
        <f>ROUND((SUM(BI87:BI182)),  2)</f>
        <v>0</v>
      </c>
      <c r="G37" s="219"/>
      <c r="H37" s="219"/>
      <c r="I37" s="231">
        <v>0</v>
      </c>
      <c r="J37" s="230">
        <f>0</f>
        <v>0</v>
      </c>
      <c r="K37" s="219"/>
      <c r="L37" s="295"/>
      <c r="S37" s="219"/>
      <c r="T37" s="219"/>
      <c r="U37" s="219"/>
      <c r="V37" s="219"/>
      <c r="W37" s="219"/>
      <c r="X37" s="219"/>
      <c r="Y37" s="219"/>
      <c r="Z37" s="219"/>
      <c r="AA37" s="219"/>
      <c r="AB37" s="219"/>
      <c r="AC37" s="219"/>
      <c r="AD37" s="219"/>
      <c r="AE37" s="219"/>
    </row>
    <row r="38" spans="1:31" s="296" customFormat="1" ht="6.95" customHeight="1">
      <c r="A38" s="219"/>
      <c r="B38" s="220"/>
      <c r="C38" s="219"/>
      <c r="D38" s="219"/>
      <c r="E38" s="219"/>
      <c r="F38" s="219"/>
      <c r="G38" s="219"/>
      <c r="H38" s="219"/>
      <c r="I38" s="219"/>
      <c r="J38" s="219"/>
      <c r="K38" s="219"/>
      <c r="L38" s="295"/>
      <c r="S38" s="219"/>
      <c r="T38" s="219"/>
      <c r="U38" s="219"/>
      <c r="V38" s="219"/>
      <c r="W38" s="219"/>
      <c r="X38" s="219"/>
      <c r="Y38" s="219"/>
      <c r="Z38" s="219"/>
      <c r="AA38" s="219"/>
      <c r="AB38" s="219"/>
      <c r="AC38" s="219"/>
      <c r="AD38" s="219"/>
      <c r="AE38" s="219"/>
    </row>
    <row r="39" spans="1:31" s="296" customFormat="1" ht="25.35" customHeight="1">
      <c r="A39" s="219"/>
      <c r="B39" s="220"/>
      <c r="C39" s="232"/>
      <c r="D39" s="233" t="s">
        <v>46</v>
      </c>
      <c r="E39" s="234"/>
      <c r="F39" s="234"/>
      <c r="G39" s="235" t="s">
        <v>47</v>
      </c>
      <c r="H39" s="236" t="s">
        <v>48</v>
      </c>
      <c r="I39" s="234"/>
      <c r="J39" s="237">
        <f>SUM(J30:J37)</f>
        <v>0</v>
      </c>
      <c r="K39" s="238"/>
      <c r="L39" s="295"/>
      <c r="S39" s="219"/>
      <c r="T39" s="219"/>
      <c r="U39" s="219"/>
      <c r="V39" s="219"/>
      <c r="W39" s="219"/>
      <c r="X39" s="219"/>
      <c r="Y39" s="219"/>
      <c r="Z39" s="219"/>
      <c r="AA39" s="219"/>
      <c r="AB39" s="219"/>
      <c r="AC39" s="219"/>
      <c r="AD39" s="219"/>
      <c r="AE39" s="219"/>
    </row>
    <row r="40" spans="1:31" s="296" customFormat="1" ht="14.45" customHeight="1">
      <c r="A40" s="219"/>
      <c r="B40" s="239"/>
      <c r="C40" s="240"/>
      <c r="D40" s="240"/>
      <c r="E40" s="240"/>
      <c r="F40" s="240"/>
      <c r="G40" s="240"/>
      <c r="H40" s="240"/>
      <c r="I40" s="240"/>
      <c r="J40" s="240"/>
      <c r="K40" s="240"/>
      <c r="L40" s="295"/>
      <c r="S40" s="219"/>
      <c r="T40" s="219"/>
      <c r="U40" s="219"/>
      <c r="V40" s="219"/>
      <c r="W40" s="219"/>
      <c r="X40" s="219"/>
      <c r="Y40" s="219"/>
      <c r="Z40" s="219"/>
      <c r="AA40" s="219"/>
      <c r="AB40" s="219"/>
      <c r="AC40" s="219"/>
      <c r="AD40" s="219"/>
      <c r="AE40" s="219"/>
    </row>
    <row r="44" spans="1:31" s="296" customFormat="1" ht="6.95" customHeight="1">
      <c r="A44" s="219"/>
      <c r="B44" s="241"/>
      <c r="C44" s="242"/>
      <c r="D44" s="242"/>
      <c r="E44" s="242"/>
      <c r="F44" s="242"/>
      <c r="G44" s="242"/>
      <c r="H44" s="242"/>
      <c r="I44" s="242"/>
      <c r="J44" s="242"/>
      <c r="K44" s="242"/>
      <c r="L44" s="295"/>
      <c r="S44" s="219"/>
      <c r="T44" s="219"/>
      <c r="U44" s="219"/>
      <c r="V44" s="219"/>
      <c r="W44" s="219"/>
      <c r="X44" s="219"/>
      <c r="Y44" s="219"/>
      <c r="Z44" s="219"/>
      <c r="AA44" s="219"/>
      <c r="AB44" s="219"/>
      <c r="AC44" s="219"/>
      <c r="AD44" s="219"/>
      <c r="AE44" s="219"/>
    </row>
    <row r="45" spans="1:31" s="296" customFormat="1" ht="24.95" customHeight="1">
      <c r="A45" s="219"/>
      <c r="B45" s="220"/>
      <c r="C45" s="217" t="s">
        <v>111</v>
      </c>
      <c r="D45" s="219"/>
      <c r="E45" s="219"/>
      <c r="F45" s="219"/>
      <c r="G45" s="219"/>
      <c r="H45" s="219"/>
      <c r="I45" s="219"/>
      <c r="J45" s="219"/>
      <c r="K45" s="219"/>
      <c r="L45" s="295"/>
      <c r="S45" s="219"/>
      <c r="T45" s="219"/>
      <c r="U45" s="219"/>
      <c r="V45" s="219"/>
      <c r="W45" s="219"/>
      <c r="X45" s="219"/>
      <c r="Y45" s="219"/>
      <c r="Z45" s="219"/>
      <c r="AA45" s="219"/>
      <c r="AB45" s="219"/>
      <c r="AC45" s="219"/>
      <c r="AD45" s="219"/>
      <c r="AE45" s="219"/>
    </row>
    <row r="46" spans="1:31" s="296" customFormat="1" ht="6.95" customHeight="1">
      <c r="A46" s="219"/>
      <c r="B46" s="220"/>
      <c r="C46" s="219"/>
      <c r="D46" s="219"/>
      <c r="E46" s="219"/>
      <c r="F46" s="219"/>
      <c r="G46" s="219"/>
      <c r="H46" s="219"/>
      <c r="I46" s="219"/>
      <c r="J46" s="219"/>
      <c r="K46" s="219"/>
      <c r="L46" s="295"/>
      <c r="S46" s="219"/>
      <c r="T46" s="219"/>
      <c r="U46" s="219"/>
      <c r="V46" s="219"/>
      <c r="W46" s="219"/>
      <c r="X46" s="219"/>
      <c r="Y46" s="219"/>
      <c r="Z46" s="219"/>
      <c r="AA46" s="219"/>
      <c r="AB46" s="219"/>
      <c r="AC46" s="219"/>
      <c r="AD46" s="219"/>
      <c r="AE46" s="219"/>
    </row>
    <row r="47" spans="1:31" s="296" customFormat="1" ht="12" customHeight="1">
      <c r="A47" s="219"/>
      <c r="B47" s="220"/>
      <c r="C47" s="218" t="s">
        <v>15</v>
      </c>
      <c r="D47" s="219"/>
      <c r="E47" s="219"/>
      <c r="F47" s="219"/>
      <c r="G47" s="219"/>
      <c r="H47" s="219"/>
      <c r="I47" s="219"/>
      <c r="J47" s="219"/>
      <c r="K47" s="219"/>
      <c r="L47" s="295"/>
      <c r="S47" s="219"/>
      <c r="T47" s="219"/>
      <c r="U47" s="219"/>
      <c r="V47" s="219"/>
      <c r="W47" s="219"/>
      <c r="X47" s="219"/>
      <c r="Y47" s="219"/>
      <c r="Z47" s="219"/>
      <c r="AA47" s="219"/>
      <c r="AB47" s="219"/>
      <c r="AC47" s="219"/>
      <c r="AD47" s="219"/>
      <c r="AE47" s="219"/>
    </row>
    <row r="48" spans="1:31" s="296" customFormat="1" ht="16.5" customHeight="1">
      <c r="A48" s="219"/>
      <c r="B48" s="220"/>
      <c r="C48" s="219"/>
      <c r="D48" s="219"/>
      <c r="E48" s="401" t="str">
        <f>E7</f>
        <v>Revitalizace Chaplinova náměstí, sídliště Barrandov</v>
      </c>
      <c r="F48" s="402"/>
      <c r="G48" s="402"/>
      <c r="H48" s="402"/>
      <c r="I48" s="219"/>
      <c r="J48" s="219"/>
      <c r="K48" s="219"/>
      <c r="L48" s="295"/>
      <c r="S48" s="219"/>
      <c r="T48" s="219"/>
      <c r="U48" s="219"/>
      <c r="V48" s="219"/>
      <c r="W48" s="219"/>
      <c r="X48" s="219"/>
      <c r="Y48" s="219"/>
      <c r="Z48" s="219"/>
      <c r="AA48" s="219"/>
      <c r="AB48" s="219"/>
      <c r="AC48" s="219"/>
      <c r="AD48" s="219"/>
      <c r="AE48" s="219"/>
    </row>
    <row r="49" spans="1:47" s="296" customFormat="1" ht="12" customHeight="1">
      <c r="A49" s="219"/>
      <c r="B49" s="220"/>
      <c r="C49" s="218" t="s">
        <v>109</v>
      </c>
      <c r="D49" s="219"/>
      <c r="E49" s="219"/>
      <c r="F49" s="219"/>
      <c r="G49" s="219"/>
      <c r="H49" s="219"/>
      <c r="I49" s="219"/>
      <c r="J49" s="219"/>
      <c r="K49" s="219"/>
      <c r="L49" s="295"/>
      <c r="S49" s="219"/>
      <c r="T49" s="219"/>
      <c r="U49" s="219"/>
      <c r="V49" s="219"/>
      <c r="W49" s="219"/>
      <c r="X49" s="219"/>
      <c r="Y49" s="219"/>
      <c r="Z49" s="219"/>
      <c r="AA49" s="219"/>
      <c r="AB49" s="219"/>
      <c r="AC49" s="219"/>
      <c r="AD49" s="219"/>
      <c r="AE49" s="219"/>
    </row>
    <row r="50" spans="1:47" s="296" customFormat="1" ht="16.5" customHeight="1">
      <c r="A50" s="219"/>
      <c r="B50" s="220"/>
      <c r="C50" s="219"/>
      <c r="D50" s="219"/>
      <c r="E50" s="399" t="str">
        <f>E9</f>
        <v>IO 02 - Asanace dřevin, pěstební opatření, sadovnické úpravy</v>
      </c>
      <c r="F50" s="400"/>
      <c r="G50" s="400"/>
      <c r="H50" s="400"/>
      <c r="I50" s="219"/>
      <c r="J50" s="219"/>
      <c r="K50" s="219"/>
      <c r="L50" s="295"/>
      <c r="S50" s="219"/>
      <c r="T50" s="219"/>
      <c r="U50" s="219"/>
      <c r="V50" s="219"/>
      <c r="W50" s="219"/>
      <c r="X50" s="219"/>
      <c r="Y50" s="219"/>
      <c r="Z50" s="219"/>
      <c r="AA50" s="219"/>
      <c r="AB50" s="219"/>
      <c r="AC50" s="219"/>
      <c r="AD50" s="219"/>
      <c r="AE50" s="219"/>
    </row>
    <row r="51" spans="1:47" s="296" customFormat="1" ht="6.95" customHeight="1">
      <c r="A51" s="219"/>
      <c r="B51" s="220"/>
      <c r="C51" s="219"/>
      <c r="D51" s="219"/>
      <c r="E51" s="219"/>
      <c r="F51" s="219"/>
      <c r="G51" s="219"/>
      <c r="H51" s="219"/>
      <c r="I51" s="219"/>
      <c r="J51" s="219"/>
      <c r="K51" s="219"/>
      <c r="L51" s="295"/>
      <c r="S51" s="219"/>
      <c r="T51" s="219"/>
      <c r="U51" s="219"/>
      <c r="V51" s="219"/>
      <c r="W51" s="219"/>
      <c r="X51" s="219"/>
      <c r="Y51" s="219"/>
      <c r="Z51" s="219"/>
      <c r="AA51" s="219"/>
      <c r="AB51" s="219"/>
      <c r="AC51" s="219"/>
      <c r="AD51" s="219"/>
      <c r="AE51" s="219"/>
    </row>
    <row r="52" spans="1:47" s="296" customFormat="1" ht="12" customHeight="1">
      <c r="A52" s="219"/>
      <c r="B52" s="220"/>
      <c r="C52" s="218" t="s">
        <v>19</v>
      </c>
      <c r="D52" s="219"/>
      <c r="E52" s="219"/>
      <c r="F52" s="221" t="str">
        <f>F12</f>
        <v>k.ú. Hlubočepy</v>
      </c>
      <c r="G52" s="219"/>
      <c r="H52" s="219"/>
      <c r="I52" s="218" t="s">
        <v>21</v>
      </c>
      <c r="J52" s="222">
        <f>IF(J12="","",J12)</f>
        <v>44391</v>
      </c>
      <c r="K52" s="219"/>
      <c r="L52" s="295"/>
      <c r="S52" s="219"/>
      <c r="T52" s="219"/>
      <c r="U52" s="219"/>
      <c r="V52" s="219"/>
      <c r="W52" s="219"/>
      <c r="X52" s="219"/>
      <c r="Y52" s="219"/>
      <c r="Z52" s="219"/>
      <c r="AA52" s="219"/>
      <c r="AB52" s="219"/>
      <c r="AC52" s="219"/>
      <c r="AD52" s="219"/>
      <c r="AE52" s="219"/>
    </row>
    <row r="53" spans="1:47" s="296" customFormat="1" ht="6.95" customHeight="1">
      <c r="A53" s="219"/>
      <c r="B53" s="220"/>
      <c r="C53" s="219"/>
      <c r="D53" s="219"/>
      <c r="E53" s="219"/>
      <c r="F53" s="219"/>
      <c r="G53" s="219"/>
      <c r="H53" s="219"/>
      <c r="I53" s="219"/>
      <c r="J53" s="219"/>
      <c r="K53" s="219"/>
      <c r="L53" s="295"/>
      <c r="S53" s="219"/>
      <c r="T53" s="219"/>
      <c r="U53" s="219"/>
      <c r="V53" s="219"/>
      <c r="W53" s="219"/>
      <c r="X53" s="219"/>
      <c r="Y53" s="219"/>
      <c r="Z53" s="219"/>
      <c r="AA53" s="219"/>
      <c r="AB53" s="219"/>
      <c r="AC53" s="219"/>
      <c r="AD53" s="219"/>
      <c r="AE53" s="219"/>
    </row>
    <row r="54" spans="1:47" s="296" customFormat="1" ht="15.2" customHeight="1">
      <c r="A54" s="219"/>
      <c r="B54" s="220"/>
      <c r="C54" s="218" t="s">
        <v>22</v>
      </c>
      <c r="D54" s="219"/>
      <c r="E54" s="219"/>
      <c r="F54" s="221" t="str">
        <f>E15</f>
        <v>Městská část Praha 5</v>
      </c>
      <c r="G54" s="219"/>
      <c r="H54" s="219"/>
      <c r="I54" s="218" t="s">
        <v>28</v>
      </c>
      <c r="J54" s="243" t="str">
        <f>E21</f>
        <v xml:space="preserve">AND, spol. s r.o. </v>
      </c>
      <c r="K54" s="219"/>
      <c r="L54" s="295"/>
      <c r="S54" s="219"/>
      <c r="T54" s="219"/>
      <c r="U54" s="219"/>
      <c r="V54" s="219"/>
      <c r="W54" s="219"/>
      <c r="X54" s="219"/>
      <c r="Y54" s="219"/>
      <c r="Z54" s="219"/>
      <c r="AA54" s="219"/>
      <c r="AB54" s="219"/>
      <c r="AC54" s="219"/>
      <c r="AD54" s="219"/>
      <c r="AE54" s="219"/>
    </row>
    <row r="55" spans="1:47" s="296" customFormat="1" ht="25.7" customHeight="1">
      <c r="A55" s="219"/>
      <c r="B55" s="220"/>
      <c r="C55" s="218" t="s">
        <v>26</v>
      </c>
      <c r="D55" s="219"/>
      <c r="E55" s="219"/>
      <c r="F55" s="221" t="str">
        <f>IF(E18="","",E18)</f>
        <v xml:space="preserve"> </v>
      </c>
      <c r="G55" s="219"/>
      <c r="H55" s="219"/>
      <c r="I55" s="218" t="s">
        <v>31</v>
      </c>
      <c r="J55" s="243" t="str">
        <f>E24</f>
        <v>STAVEBNÍ ROZPOČTY s.r.o.</v>
      </c>
      <c r="K55" s="219"/>
      <c r="L55" s="295"/>
      <c r="S55" s="219"/>
      <c r="T55" s="219"/>
      <c r="U55" s="219"/>
      <c r="V55" s="219"/>
      <c r="W55" s="219"/>
      <c r="X55" s="219"/>
      <c r="Y55" s="219"/>
      <c r="Z55" s="219"/>
      <c r="AA55" s="219"/>
      <c r="AB55" s="219"/>
      <c r="AC55" s="219"/>
      <c r="AD55" s="219"/>
      <c r="AE55" s="219"/>
    </row>
    <row r="56" spans="1:47" s="296" customFormat="1" ht="10.35" customHeight="1">
      <c r="A56" s="219"/>
      <c r="B56" s="220"/>
      <c r="C56" s="219"/>
      <c r="D56" s="219"/>
      <c r="E56" s="219"/>
      <c r="F56" s="219"/>
      <c r="G56" s="219"/>
      <c r="H56" s="219"/>
      <c r="I56" s="219"/>
      <c r="J56" s="219"/>
      <c r="K56" s="219"/>
      <c r="L56" s="295"/>
      <c r="S56" s="219"/>
      <c r="T56" s="219"/>
      <c r="U56" s="219"/>
      <c r="V56" s="219"/>
      <c r="W56" s="219"/>
      <c r="X56" s="219"/>
      <c r="Y56" s="219"/>
      <c r="Z56" s="219"/>
      <c r="AA56" s="219"/>
      <c r="AB56" s="219"/>
      <c r="AC56" s="219"/>
      <c r="AD56" s="219"/>
      <c r="AE56" s="219"/>
    </row>
    <row r="57" spans="1:47" s="296" customFormat="1" ht="29.25" customHeight="1">
      <c r="A57" s="219"/>
      <c r="B57" s="220"/>
      <c r="C57" s="244" t="s">
        <v>112</v>
      </c>
      <c r="D57" s="232"/>
      <c r="E57" s="232"/>
      <c r="F57" s="232"/>
      <c r="G57" s="232"/>
      <c r="H57" s="232"/>
      <c r="I57" s="232"/>
      <c r="J57" s="245" t="s">
        <v>113</v>
      </c>
      <c r="K57" s="232"/>
      <c r="L57" s="295"/>
      <c r="S57" s="219"/>
      <c r="T57" s="219"/>
      <c r="U57" s="219"/>
      <c r="V57" s="219"/>
      <c r="W57" s="219"/>
      <c r="X57" s="219"/>
      <c r="Y57" s="219"/>
      <c r="Z57" s="219"/>
      <c r="AA57" s="219"/>
      <c r="AB57" s="219"/>
      <c r="AC57" s="219"/>
      <c r="AD57" s="219"/>
      <c r="AE57" s="219"/>
    </row>
    <row r="58" spans="1:47" s="296" customFormat="1" ht="10.35" customHeight="1">
      <c r="A58" s="219"/>
      <c r="B58" s="220"/>
      <c r="C58" s="219"/>
      <c r="D58" s="219"/>
      <c r="E58" s="219"/>
      <c r="F58" s="219"/>
      <c r="G58" s="219"/>
      <c r="H58" s="219"/>
      <c r="I58" s="219"/>
      <c r="J58" s="219"/>
      <c r="K58" s="219"/>
      <c r="L58" s="295"/>
      <c r="S58" s="219"/>
      <c r="T58" s="219"/>
      <c r="U58" s="219"/>
      <c r="V58" s="219"/>
      <c r="W58" s="219"/>
      <c r="X58" s="219"/>
      <c r="Y58" s="219"/>
      <c r="Z58" s="219"/>
      <c r="AA58" s="219"/>
      <c r="AB58" s="219"/>
      <c r="AC58" s="219"/>
      <c r="AD58" s="219"/>
      <c r="AE58" s="219"/>
    </row>
    <row r="59" spans="1:47" s="296" customFormat="1" ht="22.9" customHeight="1">
      <c r="A59" s="219"/>
      <c r="B59" s="220"/>
      <c r="C59" s="246" t="s">
        <v>68</v>
      </c>
      <c r="D59" s="219"/>
      <c r="E59" s="219"/>
      <c r="F59" s="219"/>
      <c r="G59" s="219"/>
      <c r="H59" s="219"/>
      <c r="I59" s="219"/>
      <c r="J59" s="227">
        <f>J87</f>
        <v>0</v>
      </c>
      <c r="K59" s="219"/>
      <c r="L59" s="295"/>
      <c r="S59" s="219"/>
      <c r="T59" s="219"/>
      <c r="U59" s="219"/>
      <c r="V59" s="219"/>
      <c r="W59" s="219"/>
      <c r="X59" s="219"/>
      <c r="Y59" s="219"/>
      <c r="Z59" s="219"/>
      <c r="AA59" s="219"/>
      <c r="AB59" s="219"/>
      <c r="AC59" s="219"/>
      <c r="AD59" s="219"/>
      <c r="AE59" s="219"/>
      <c r="AU59" s="293" t="s">
        <v>114</v>
      </c>
    </row>
    <row r="60" spans="1:47" s="247" customFormat="1" ht="24.95" customHeight="1">
      <c r="B60" s="248"/>
      <c r="D60" s="249" t="s">
        <v>252</v>
      </c>
      <c r="E60" s="250"/>
      <c r="F60" s="250"/>
      <c r="G60" s="250"/>
      <c r="H60" s="250"/>
      <c r="I60" s="250"/>
      <c r="J60" s="251">
        <f>J88</f>
        <v>0</v>
      </c>
      <c r="L60" s="248"/>
    </row>
    <row r="61" spans="1:47" s="247" customFormat="1" ht="24.95" customHeight="1">
      <c r="B61" s="248"/>
      <c r="D61" s="249" t="s">
        <v>253</v>
      </c>
      <c r="E61" s="250"/>
      <c r="F61" s="250"/>
      <c r="G61" s="250"/>
      <c r="H61" s="250"/>
      <c r="I61" s="250"/>
      <c r="J61" s="251">
        <f>J96</f>
        <v>0</v>
      </c>
      <c r="L61" s="248"/>
    </row>
    <row r="62" spans="1:47" s="247" customFormat="1" ht="24.95" customHeight="1">
      <c r="B62" s="248"/>
      <c r="D62" s="249" t="s">
        <v>254</v>
      </c>
      <c r="E62" s="250"/>
      <c r="F62" s="250"/>
      <c r="G62" s="250"/>
      <c r="H62" s="250"/>
      <c r="I62" s="250"/>
      <c r="J62" s="251">
        <f>J107</f>
        <v>0</v>
      </c>
      <c r="L62" s="248"/>
    </row>
    <row r="63" spans="1:47" s="247" customFormat="1" ht="24.95" customHeight="1">
      <c r="B63" s="248"/>
      <c r="D63" s="249" t="s">
        <v>255</v>
      </c>
      <c r="E63" s="250"/>
      <c r="F63" s="250"/>
      <c r="G63" s="250"/>
      <c r="H63" s="250"/>
      <c r="I63" s="250"/>
      <c r="J63" s="251">
        <f>J115</f>
        <v>0</v>
      </c>
      <c r="L63" s="248"/>
    </row>
    <row r="64" spans="1:47" s="247" customFormat="1" ht="24.95" customHeight="1">
      <c r="B64" s="248"/>
      <c r="D64" s="249" t="s">
        <v>256</v>
      </c>
      <c r="E64" s="250"/>
      <c r="F64" s="250"/>
      <c r="G64" s="250"/>
      <c r="H64" s="250"/>
      <c r="I64" s="250"/>
      <c r="J64" s="251">
        <f>J124</f>
        <v>0</v>
      </c>
      <c r="L64" s="248"/>
    </row>
    <row r="65" spans="1:31" s="247" customFormat="1" ht="24.95" customHeight="1">
      <c r="B65" s="248"/>
      <c r="D65" s="249" t="s">
        <v>257</v>
      </c>
      <c r="E65" s="250"/>
      <c r="F65" s="250"/>
      <c r="G65" s="250"/>
      <c r="H65" s="250"/>
      <c r="I65" s="250"/>
      <c r="J65" s="251">
        <f>J158</f>
        <v>0</v>
      </c>
      <c r="L65" s="248"/>
    </row>
    <row r="66" spans="1:31" s="247" customFormat="1" ht="24.95" customHeight="1">
      <c r="B66" s="248"/>
      <c r="D66" s="249" t="s">
        <v>258</v>
      </c>
      <c r="E66" s="250"/>
      <c r="F66" s="250"/>
      <c r="G66" s="250"/>
      <c r="H66" s="250"/>
      <c r="I66" s="250"/>
      <c r="J66" s="251">
        <f>J171</f>
        <v>0</v>
      </c>
      <c r="L66" s="248"/>
    </row>
    <row r="67" spans="1:31" s="247" customFormat="1" ht="24.95" customHeight="1">
      <c r="B67" s="248"/>
      <c r="D67" s="249" t="s">
        <v>259</v>
      </c>
      <c r="E67" s="250"/>
      <c r="F67" s="250"/>
      <c r="G67" s="250"/>
      <c r="H67" s="250"/>
      <c r="I67" s="250"/>
      <c r="J67" s="251">
        <f>J173</f>
        <v>0</v>
      </c>
      <c r="L67" s="248"/>
    </row>
    <row r="68" spans="1:31" s="296" customFormat="1" ht="21.75" customHeight="1">
      <c r="A68" s="219"/>
      <c r="B68" s="220"/>
      <c r="C68" s="219"/>
      <c r="D68" s="219"/>
      <c r="E68" s="219"/>
      <c r="F68" s="219"/>
      <c r="G68" s="219"/>
      <c r="H68" s="219"/>
      <c r="I68" s="219"/>
      <c r="J68" s="219"/>
      <c r="K68" s="219"/>
      <c r="L68" s="295"/>
      <c r="S68" s="219"/>
      <c r="T68" s="219"/>
      <c r="U68" s="219"/>
      <c r="V68" s="219"/>
      <c r="W68" s="219"/>
      <c r="X68" s="219"/>
      <c r="Y68" s="219"/>
      <c r="Z68" s="219"/>
      <c r="AA68" s="219"/>
      <c r="AB68" s="219"/>
      <c r="AC68" s="219"/>
      <c r="AD68" s="219"/>
      <c r="AE68" s="219"/>
    </row>
    <row r="69" spans="1:31" s="296" customFormat="1" ht="6.95" customHeight="1">
      <c r="A69" s="219"/>
      <c r="B69" s="239"/>
      <c r="C69" s="240"/>
      <c r="D69" s="240"/>
      <c r="E69" s="240"/>
      <c r="F69" s="240"/>
      <c r="G69" s="240"/>
      <c r="H69" s="240"/>
      <c r="I69" s="240"/>
      <c r="J69" s="240"/>
      <c r="K69" s="240"/>
      <c r="L69" s="295"/>
      <c r="S69" s="219"/>
      <c r="T69" s="219"/>
      <c r="U69" s="219"/>
      <c r="V69" s="219"/>
      <c r="W69" s="219"/>
      <c r="X69" s="219"/>
      <c r="Y69" s="219"/>
      <c r="Z69" s="219"/>
      <c r="AA69" s="219"/>
      <c r="AB69" s="219"/>
      <c r="AC69" s="219"/>
      <c r="AD69" s="219"/>
      <c r="AE69" s="219"/>
    </row>
    <row r="73" spans="1:31" s="296" customFormat="1" ht="6.95" customHeight="1">
      <c r="A73" s="219"/>
      <c r="B73" s="241"/>
      <c r="C73" s="242"/>
      <c r="D73" s="242"/>
      <c r="E73" s="242"/>
      <c r="F73" s="242"/>
      <c r="G73" s="242"/>
      <c r="H73" s="242"/>
      <c r="I73" s="242"/>
      <c r="J73" s="242"/>
      <c r="K73" s="242"/>
      <c r="L73" s="295"/>
      <c r="S73" s="219"/>
      <c r="T73" s="219"/>
      <c r="U73" s="219"/>
      <c r="V73" s="219"/>
      <c r="W73" s="219"/>
      <c r="X73" s="219"/>
      <c r="Y73" s="219"/>
      <c r="Z73" s="219"/>
      <c r="AA73" s="219"/>
      <c r="AB73" s="219"/>
      <c r="AC73" s="219"/>
      <c r="AD73" s="219"/>
      <c r="AE73" s="219"/>
    </row>
    <row r="74" spans="1:31" s="296" customFormat="1" ht="24.95" customHeight="1">
      <c r="A74" s="219"/>
      <c r="B74" s="220"/>
      <c r="C74" s="217" t="s">
        <v>126</v>
      </c>
      <c r="D74" s="219"/>
      <c r="E74" s="219"/>
      <c r="F74" s="219"/>
      <c r="G74" s="219"/>
      <c r="H74" s="219"/>
      <c r="I74" s="219"/>
      <c r="J74" s="219"/>
      <c r="K74" s="219"/>
      <c r="L74" s="295"/>
      <c r="S74" s="219"/>
      <c r="T74" s="219"/>
      <c r="U74" s="219"/>
      <c r="V74" s="219"/>
      <c r="W74" s="219"/>
      <c r="X74" s="219"/>
      <c r="Y74" s="219"/>
      <c r="Z74" s="219"/>
      <c r="AA74" s="219"/>
      <c r="AB74" s="219"/>
      <c r="AC74" s="219"/>
      <c r="AD74" s="219"/>
      <c r="AE74" s="219"/>
    </row>
    <row r="75" spans="1:31" s="296" customFormat="1" ht="6.95" customHeight="1">
      <c r="A75" s="219"/>
      <c r="B75" s="220"/>
      <c r="C75" s="219"/>
      <c r="D75" s="219"/>
      <c r="E75" s="219"/>
      <c r="F75" s="219"/>
      <c r="G75" s="219"/>
      <c r="H75" s="219"/>
      <c r="I75" s="219"/>
      <c r="J75" s="219"/>
      <c r="K75" s="219"/>
      <c r="L75" s="295"/>
      <c r="S75" s="219"/>
      <c r="T75" s="219"/>
      <c r="U75" s="219"/>
      <c r="V75" s="219"/>
      <c r="W75" s="219"/>
      <c r="X75" s="219"/>
      <c r="Y75" s="219"/>
      <c r="Z75" s="219"/>
      <c r="AA75" s="219"/>
      <c r="AB75" s="219"/>
      <c r="AC75" s="219"/>
      <c r="AD75" s="219"/>
      <c r="AE75" s="219"/>
    </row>
    <row r="76" spans="1:31" s="296" customFormat="1" ht="12" customHeight="1">
      <c r="A76" s="219"/>
      <c r="B76" s="220"/>
      <c r="C76" s="218" t="s">
        <v>15</v>
      </c>
      <c r="D76" s="219"/>
      <c r="E76" s="219"/>
      <c r="F76" s="219"/>
      <c r="G76" s="219"/>
      <c r="H76" s="219"/>
      <c r="I76" s="219"/>
      <c r="J76" s="219"/>
      <c r="K76" s="219"/>
      <c r="L76" s="295"/>
      <c r="S76" s="219"/>
      <c r="T76" s="219"/>
      <c r="U76" s="219"/>
      <c r="V76" s="219"/>
      <c r="W76" s="219"/>
      <c r="X76" s="219"/>
      <c r="Y76" s="219"/>
      <c r="Z76" s="219"/>
      <c r="AA76" s="219"/>
      <c r="AB76" s="219"/>
      <c r="AC76" s="219"/>
      <c r="AD76" s="219"/>
      <c r="AE76" s="219"/>
    </row>
    <row r="77" spans="1:31" s="296" customFormat="1" ht="16.5" customHeight="1">
      <c r="A77" s="219"/>
      <c r="B77" s="220"/>
      <c r="C77" s="219"/>
      <c r="D77" s="219"/>
      <c r="E77" s="401" t="str">
        <f>E7</f>
        <v>Revitalizace Chaplinova náměstí, sídliště Barrandov</v>
      </c>
      <c r="F77" s="402"/>
      <c r="G77" s="402"/>
      <c r="H77" s="402"/>
      <c r="I77" s="219"/>
      <c r="J77" s="219"/>
      <c r="K77" s="219"/>
      <c r="L77" s="295"/>
      <c r="S77" s="219"/>
      <c r="T77" s="219"/>
      <c r="U77" s="219"/>
      <c r="V77" s="219"/>
      <c r="W77" s="219"/>
      <c r="X77" s="219"/>
      <c r="Y77" s="219"/>
      <c r="Z77" s="219"/>
      <c r="AA77" s="219"/>
      <c r="AB77" s="219"/>
      <c r="AC77" s="219"/>
      <c r="AD77" s="219"/>
      <c r="AE77" s="219"/>
    </row>
    <row r="78" spans="1:31" s="296" customFormat="1" ht="12" customHeight="1">
      <c r="A78" s="219"/>
      <c r="B78" s="220"/>
      <c r="C78" s="218" t="s">
        <v>109</v>
      </c>
      <c r="D78" s="219"/>
      <c r="E78" s="219"/>
      <c r="F78" s="219"/>
      <c r="G78" s="219"/>
      <c r="H78" s="219"/>
      <c r="I78" s="219"/>
      <c r="J78" s="219"/>
      <c r="K78" s="219"/>
      <c r="L78" s="295"/>
      <c r="S78" s="219"/>
      <c r="T78" s="219"/>
      <c r="U78" s="219"/>
      <c r="V78" s="219"/>
      <c r="W78" s="219"/>
      <c r="X78" s="219"/>
      <c r="Y78" s="219"/>
      <c r="Z78" s="219"/>
      <c r="AA78" s="219"/>
      <c r="AB78" s="219"/>
      <c r="AC78" s="219"/>
      <c r="AD78" s="219"/>
      <c r="AE78" s="219"/>
    </row>
    <row r="79" spans="1:31" s="296" customFormat="1" ht="16.5" customHeight="1">
      <c r="A79" s="219"/>
      <c r="B79" s="220"/>
      <c r="C79" s="219"/>
      <c r="D79" s="219"/>
      <c r="E79" s="399" t="str">
        <f>E9</f>
        <v>IO 02 - Asanace dřevin, pěstební opatření, sadovnické úpravy</v>
      </c>
      <c r="F79" s="400"/>
      <c r="G79" s="400"/>
      <c r="H79" s="400"/>
      <c r="I79" s="219"/>
      <c r="J79" s="219"/>
      <c r="K79" s="219"/>
      <c r="L79" s="295"/>
      <c r="S79" s="219"/>
      <c r="T79" s="219"/>
      <c r="U79" s="219"/>
      <c r="V79" s="219"/>
      <c r="W79" s="219"/>
      <c r="X79" s="219"/>
      <c r="Y79" s="219"/>
      <c r="Z79" s="219"/>
      <c r="AA79" s="219"/>
      <c r="AB79" s="219"/>
      <c r="AC79" s="219"/>
      <c r="AD79" s="219"/>
      <c r="AE79" s="219"/>
    </row>
    <row r="80" spans="1:31" s="296" customFormat="1" ht="6.95" customHeight="1">
      <c r="A80" s="219"/>
      <c r="B80" s="220"/>
      <c r="C80" s="219"/>
      <c r="D80" s="219"/>
      <c r="E80" s="219"/>
      <c r="F80" s="219"/>
      <c r="G80" s="219"/>
      <c r="H80" s="219"/>
      <c r="I80" s="219"/>
      <c r="J80" s="219"/>
      <c r="K80" s="219"/>
      <c r="L80" s="295"/>
      <c r="S80" s="219"/>
      <c r="T80" s="219"/>
      <c r="U80" s="219"/>
      <c r="V80" s="219"/>
      <c r="W80" s="219"/>
      <c r="X80" s="219"/>
      <c r="Y80" s="219"/>
      <c r="Z80" s="219"/>
      <c r="AA80" s="219"/>
      <c r="AB80" s="219"/>
      <c r="AC80" s="219"/>
      <c r="AD80" s="219"/>
      <c r="AE80" s="219"/>
    </row>
    <row r="81" spans="1:65" s="296" customFormat="1" ht="12" customHeight="1">
      <c r="A81" s="219"/>
      <c r="B81" s="220"/>
      <c r="C81" s="218" t="s">
        <v>19</v>
      </c>
      <c r="D81" s="219"/>
      <c r="E81" s="219"/>
      <c r="F81" s="221" t="str">
        <f>F12</f>
        <v>k.ú. Hlubočepy</v>
      </c>
      <c r="G81" s="219"/>
      <c r="H81" s="219"/>
      <c r="I81" s="218" t="s">
        <v>21</v>
      </c>
      <c r="J81" s="222">
        <f>IF(J12="","",J12)</f>
        <v>44391</v>
      </c>
      <c r="K81" s="219"/>
      <c r="L81" s="295"/>
      <c r="S81" s="219"/>
      <c r="T81" s="219"/>
      <c r="U81" s="219"/>
      <c r="V81" s="219"/>
      <c r="W81" s="219"/>
      <c r="X81" s="219"/>
      <c r="Y81" s="219"/>
      <c r="Z81" s="219"/>
      <c r="AA81" s="219"/>
      <c r="AB81" s="219"/>
      <c r="AC81" s="219"/>
      <c r="AD81" s="219"/>
      <c r="AE81" s="219"/>
    </row>
    <row r="82" spans="1:65" s="296" customFormat="1" ht="6.95" customHeight="1">
      <c r="A82" s="219"/>
      <c r="B82" s="220"/>
      <c r="C82" s="219"/>
      <c r="D82" s="219"/>
      <c r="E82" s="219"/>
      <c r="F82" s="219"/>
      <c r="G82" s="219"/>
      <c r="H82" s="219"/>
      <c r="I82" s="219"/>
      <c r="J82" s="219"/>
      <c r="K82" s="219"/>
      <c r="L82" s="295"/>
      <c r="S82" s="219"/>
      <c r="T82" s="219"/>
      <c r="U82" s="219"/>
      <c r="V82" s="219"/>
      <c r="W82" s="219"/>
      <c r="X82" s="219"/>
      <c r="Y82" s="219"/>
      <c r="Z82" s="219"/>
      <c r="AA82" s="219"/>
      <c r="AB82" s="219"/>
      <c r="AC82" s="219"/>
      <c r="AD82" s="219"/>
      <c r="AE82" s="219"/>
    </row>
    <row r="83" spans="1:65" s="296" customFormat="1" ht="15.2" customHeight="1">
      <c r="A83" s="219"/>
      <c r="B83" s="220"/>
      <c r="C83" s="218" t="s">
        <v>22</v>
      </c>
      <c r="D83" s="219"/>
      <c r="E83" s="219"/>
      <c r="F83" s="221" t="str">
        <f>E15</f>
        <v>Městská část Praha 5</v>
      </c>
      <c r="G83" s="219"/>
      <c r="H83" s="219"/>
      <c r="I83" s="218" t="s">
        <v>28</v>
      </c>
      <c r="J83" s="243" t="str">
        <f>E21</f>
        <v xml:space="preserve">AND, spol. s r.o. </v>
      </c>
      <c r="K83" s="219"/>
      <c r="L83" s="295"/>
      <c r="S83" s="219"/>
      <c r="T83" s="219"/>
      <c r="U83" s="219"/>
      <c r="V83" s="219"/>
      <c r="W83" s="219"/>
      <c r="X83" s="219"/>
      <c r="Y83" s="219"/>
      <c r="Z83" s="219"/>
      <c r="AA83" s="219"/>
      <c r="AB83" s="219"/>
      <c r="AC83" s="219"/>
      <c r="AD83" s="219"/>
      <c r="AE83" s="219"/>
    </row>
    <row r="84" spans="1:65" s="296" customFormat="1" ht="25.7" customHeight="1">
      <c r="A84" s="219"/>
      <c r="B84" s="220"/>
      <c r="C84" s="218" t="s">
        <v>26</v>
      </c>
      <c r="D84" s="219"/>
      <c r="E84" s="219"/>
      <c r="F84" s="221" t="str">
        <f>IF(E18="","",E18)</f>
        <v xml:space="preserve"> </v>
      </c>
      <c r="G84" s="219"/>
      <c r="H84" s="219"/>
      <c r="I84" s="218" t="s">
        <v>31</v>
      </c>
      <c r="J84" s="243" t="str">
        <f>E24</f>
        <v>STAVEBNÍ ROZPOČTY s.r.o.</v>
      </c>
      <c r="K84" s="219"/>
      <c r="L84" s="295"/>
      <c r="S84" s="219"/>
      <c r="T84" s="219"/>
      <c r="U84" s="219"/>
      <c r="V84" s="219"/>
      <c r="W84" s="219"/>
      <c r="X84" s="219"/>
      <c r="Y84" s="219"/>
      <c r="Z84" s="219"/>
      <c r="AA84" s="219"/>
      <c r="AB84" s="219"/>
      <c r="AC84" s="219"/>
      <c r="AD84" s="219"/>
      <c r="AE84" s="219"/>
    </row>
    <row r="85" spans="1:65" s="296" customFormat="1" ht="10.35" customHeight="1">
      <c r="A85" s="219"/>
      <c r="B85" s="220"/>
      <c r="C85" s="219"/>
      <c r="D85" s="219"/>
      <c r="E85" s="219"/>
      <c r="F85" s="219"/>
      <c r="G85" s="219"/>
      <c r="H85" s="219"/>
      <c r="I85" s="219"/>
      <c r="J85" s="219"/>
      <c r="K85" s="219"/>
      <c r="L85" s="295"/>
      <c r="S85" s="219"/>
      <c r="T85" s="219"/>
      <c r="U85" s="219"/>
      <c r="V85" s="219"/>
      <c r="W85" s="219"/>
      <c r="X85" s="219"/>
      <c r="Y85" s="219"/>
      <c r="Z85" s="219"/>
      <c r="AA85" s="219"/>
      <c r="AB85" s="219"/>
      <c r="AC85" s="219"/>
      <c r="AD85" s="219"/>
      <c r="AE85" s="219"/>
    </row>
    <row r="86" spans="1:65" s="303" customFormat="1" ht="29.25" customHeight="1">
      <c r="A86" s="257"/>
      <c r="B86" s="258"/>
      <c r="C86" s="259" t="s">
        <v>127</v>
      </c>
      <c r="D86" s="260" t="s">
        <v>55</v>
      </c>
      <c r="E86" s="260" t="s">
        <v>51</v>
      </c>
      <c r="F86" s="260" t="s">
        <v>52</v>
      </c>
      <c r="G86" s="260" t="s">
        <v>128</v>
      </c>
      <c r="H86" s="260" t="s">
        <v>129</v>
      </c>
      <c r="I86" s="260" t="s">
        <v>130</v>
      </c>
      <c r="J86" s="260" t="s">
        <v>113</v>
      </c>
      <c r="K86" s="261" t="s">
        <v>131</v>
      </c>
      <c r="L86" s="299"/>
      <c r="M86" s="300" t="s">
        <v>3</v>
      </c>
      <c r="N86" s="301" t="s">
        <v>40</v>
      </c>
      <c r="O86" s="301" t="s">
        <v>132</v>
      </c>
      <c r="P86" s="301" t="s">
        <v>133</v>
      </c>
      <c r="Q86" s="301" t="s">
        <v>134</v>
      </c>
      <c r="R86" s="301" t="s">
        <v>135</v>
      </c>
      <c r="S86" s="301" t="s">
        <v>136</v>
      </c>
      <c r="T86" s="302" t="s">
        <v>137</v>
      </c>
      <c r="U86" s="257"/>
      <c r="V86" s="257"/>
      <c r="W86" s="257"/>
      <c r="X86" s="257"/>
      <c r="Y86" s="257"/>
      <c r="Z86" s="257"/>
      <c r="AA86" s="257"/>
      <c r="AB86" s="257"/>
      <c r="AC86" s="257"/>
      <c r="AD86" s="257"/>
      <c r="AE86" s="257"/>
    </row>
    <row r="87" spans="1:65" s="296" customFormat="1" ht="22.9" customHeight="1">
      <c r="A87" s="219"/>
      <c r="B87" s="220"/>
      <c r="C87" s="262" t="s">
        <v>138</v>
      </c>
      <c r="D87" s="219"/>
      <c r="E87" s="219"/>
      <c r="F87" s="219"/>
      <c r="G87" s="219"/>
      <c r="H87" s="219"/>
      <c r="I87" s="219"/>
      <c r="J87" s="263">
        <f>BK87</f>
        <v>0</v>
      </c>
      <c r="K87" s="219"/>
      <c r="L87" s="220"/>
      <c r="M87" s="304"/>
      <c r="N87" s="305"/>
      <c r="O87" s="225"/>
      <c r="P87" s="306">
        <f>P88+P96+P107+P115+P124+P158+P171+P173</f>
        <v>0</v>
      </c>
      <c r="Q87" s="225"/>
      <c r="R87" s="306">
        <f>R88+R96+R107+R115+R124+R158+R171+R173</f>
        <v>0</v>
      </c>
      <c r="S87" s="225"/>
      <c r="T87" s="307">
        <f>T88+T96+T107+T115+T124+T158+T171+T173</f>
        <v>0</v>
      </c>
      <c r="U87" s="219"/>
      <c r="V87" s="219"/>
      <c r="W87" s="219"/>
      <c r="X87" s="219"/>
      <c r="Y87" s="219"/>
      <c r="Z87" s="219"/>
      <c r="AA87" s="219"/>
      <c r="AB87" s="219"/>
      <c r="AC87" s="219"/>
      <c r="AD87" s="219"/>
      <c r="AE87" s="219"/>
      <c r="AT87" s="293" t="s">
        <v>69</v>
      </c>
      <c r="AU87" s="293" t="s">
        <v>114</v>
      </c>
      <c r="BK87" s="308">
        <f>BK88+BK96+BK107+BK115+BK124+BK158+BK171+BK173</f>
        <v>0</v>
      </c>
    </row>
    <row r="88" spans="1:65" s="264" customFormat="1" ht="25.9" customHeight="1">
      <c r="B88" s="265"/>
      <c r="D88" s="266" t="s">
        <v>69</v>
      </c>
      <c r="E88" s="267" t="s">
        <v>260</v>
      </c>
      <c r="F88" s="267" t="s">
        <v>261</v>
      </c>
      <c r="J88" s="268">
        <f>BK88</f>
        <v>0</v>
      </c>
      <c r="L88" s="265"/>
      <c r="M88" s="309"/>
      <c r="N88" s="310"/>
      <c r="O88" s="310"/>
      <c r="P88" s="311">
        <f>SUM(P89:P95)</f>
        <v>0</v>
      </c>
      <c r="Q88" s="310"/>
      <c r="R88" s="311">
        <f>SUM(R89:R95)</f>
        <v>0</v>
      </c>
      <c r="S88" s="310"/>
      <c r="T88" s="312">
        <f>SUM(T89:T95)</f>
        <v>0</v>
      </c>
      <c r="AR88" s="266" t="s">
        <v>78</v>
      </c>
      <c r="AT88" s="313" t="s">
        <v>69</v>
      </c>
      <c r="AU88" s="313" t="s">
        <v>70</v>
      </c>
      <c r="AY88" s="266" t="s">
        <v>141</v>
      </c>
      <c r="BK88" s="314">
        <f>SUM(BK89:BK95)</f>
        <v>0</v>
      </c>
    </row>
    <row r="89" spans="1:65" s="296" customFormat="1" ht="24">
      <c r="A89" s="219"/>
      <c r="B89" s="220"/>
      <c r="C89" s="271" t="s">
        <v>78</v>
      </c>
      <c r="D89" s="271" t="s">
        <v>143</v>
      </c>
      <c r="E89" s="272" t="s">
        <v>262</v>
      </c>
      <c r="F89" s="273" t="s">
        <v>263</v>
      </c>
      <c r="G89" s="274" t="s">
        <v>146</v>
      </c>
      <c r="H89" s="275">
        <v>305</v>
      </c>
      <c r="I89" s="212"/>
      <c r="J89" s="276">
        <f t="shared" ref="J89:J95" si="0">ROUND(I89*H89,2)</f>
        <v>0</v>
      </c>
      <c r="K89" s="273" t="s">
        <v>3</v>
      </c>
      <c r="L89" s="220"/>
      <c r="M89" s="315" t="s">
        <v>3</v>
      </c>
      <c r="N89" s="316" t="s">
        <v>41</v>
      </c>
      <c r="O89" s="317">
        <v>0</v>
      </c>
      <c r="P89" s="317">
        <f t="shared" ref="P89:P95" si="1">O89*H89</f>
        <v>0</v>
      </c>
      <c r="Q89" s="317">
        <v>0</v>
      </c>
      <c r="R89" s="317">
        <f t="shared" ref="R89:R95" si="2">Q89*H89</f>
        <v>0</v>
      </c>
      <c r="S89" s="317">
        <v>0</v>
      </c>
      <c r="T89" s="318">
        <f t="shared" ref="T89:T95" si="3">S89*H89</f>
        <v>0</v>
      </c>
      <c r="U89" s="219"/>
      <c r="V89" s="219"/>
      <c r="W89" s="219"/>
      <c r="X89" s="219"/>
      <c r="Y89" s="219"/>
      <c r="Z89" s="219"/>
      <c r="AA89" s="219"/>
      <c r="AB89" s="219"/>
      <c r="AC89" s="219"/>
      <c r="AD89" s="219"/>
      <c r="AE89" s="219"/>
      <c r="AR89" s="319" t="s">
        <v>148</v>
      </c>
      <c r="AT89" s="319" t="s">
        <v>143</v>
      </c>
      <c r="AU89" s="319" t="s">
        <v>78</v>
      </c>
      <c r="AY89" s="293" t="s">
        <v>141</v>
      </c>
      <c r="BE89" s="320">
        <f t="shared" ref="BE89:BE95" si="4">IF(N89="základní",J89,0)</f>
        <v>0</v>
      </c>
      <c r="BF89" s="320">
        <f t="shared" ref="BF89:BF95" si="5">IF(N89="snížená",J89,0)</f>
        <v>0</v>
      </c>
      <c r="BG89" s="320">
        <f t="shared" ref="BG89:BG95" si="6">IF(N89="zákl. přenesená",J89,0)</f>
        <v>0</v>
      </c>
      <c r="BH89" s="320">
        <f t="shared" ref="BH89:BH95" si="7">IF(N89="sníž. přenesená",J89,0)</f>
        <v>0</v>
      </c>
      <c r="BI89" s="320">
        <f t="shared" ref="BI89:BI95" si="8">IF(N89="nulová",J89,0)</f>
        <v>0</v>
      </c>
      <c r="BJ89" s="293" t="s">
        <v>78</v>
      </c>
      <c r="BK89" s="320">
        <f t="shared" ref="BK89:BK95" si="9">ROUND(I89*H89,2)</f>
        <v>0</v>
      </c>
      <c r="BL89" s="293" t="s">
        <v>148</v>
      </c>
      <c r="BM89" s="319" t="s">
        <v>264</v>
      </c>
    </row>
    <row r="90" spans="1:65" s="296" customFormat="1" ht="24">
      <c r="A90" s="219"/>
      <c r="B90" s="220"/>
      <c r="C90" s="271" t="s">
        <v>80</v>
      </c>
      <c r="D90" s="271" t="s">
        <v>143</v>
      </c>
      <c r="E90" s="272" t="s">
        <v>265</v>
      </c>
      <c r="F90" s="273" t="s">
        <v>266</v>
      </c>
      <c r="G90" s="274" t="s">
        <v>146</v>
      </c>
      <c r="H90" s="275">
        <v>866</v>
      </c>
      <c r="I90" s="212"/>
      <c r="J90" s="276">
        <f t="shared" si="0"/>
        <v>0</v>
      </c>
      <c r="K90" s="273" t="s">
        <v>3</v>
      </c>
      <c r="L90" s="220"/>
      <c r="M90" s="315" t="s">
        <v>3</v>
      </c>
      <c r="N90" s="316" t="s">
        <v>41</v>
      </c>
      <c r="O90" s="317">
        <v>0</v>
      </c>
      <c r="P90" s="317">
        <f t="shared" si="1"/>
        <v>0</v>
      </c>
      <c r="Q90" s="317">
        <v>0</v>
      </c>
      <c r="R90" s="317">
        <f t="shared" si="2"/>
        <v>0</v>
      </c>
      <c r="S90" s="317">
        <v>0</v>
      </c>
      <c r="T90" s="318">
        <f t="shared" si="3"/>
        <v>0</v>
      </c>
      <c r="U90" s="219"/>
      <c r="V90" s="219"/>
      <c r="W90" s="219"/>
      <c r="X90" s="219"/>
      <c r="Y90" s="219"/>
      <c r="Z90" s="219"/>
      <c r="AA90" s="219"/>
      <c r="AB90" s="219"/>
      <c r="AC90" s="219"/>
      <c r="AD90" s="219"/>
      <c r="AE90" s="219"/>
      <c r="AR90" s="319" t="s">
        <v>148</v>
      </c>
      <c r="AT90" s="319" t="s">
        <v>143</v>
      </c>
      <c r="AU90" s="319" t="s">
        <v>78</v>
      </c>
      <c r="AY90" s="293" t="s">
        <v>141</v>
      </c>
      <c r="BE90" s="320">
        <f t="shared" si="4"/>
        <v>0</v>
      </c>
      <c r="BF90" s="320">
        <f t="shared" si="5"/>
        <v>0</v>
      </c>
      <c r="BG90" s="320">
        <f t="shared" si="6"/>
        <v>0</v>
      </c>
      <c r="BH90" s="320">
        <f t="shared" si="7"/>
        <v>0</v>
      </c>
      <c r="BI90" s="320">
        <f t="shared" si="8"/>
        <v>0</v>
      </c>
      <c r="BJ90" s="293" t="s">
        <v>78</v>
      </c>
      <c r="BK90" s="320">
        <f t="shared" si="9"/>
        <v>0</v>
      </c>
      <c r="BL90" s="293" t="s">
        <v>148</v>
      </c>
      <c r="BM90" s="319" t="s">
        <v>267</v>
      </c>
    </row>
    <row r="91" spans="1:65" s="296" customFormat="1" ht="16.5" customHeight="1">
      <c r="A91" s="219"/>
      <c r="B91" s="220"/>
      <c r="C91" s="271" t="s">
        <v>161</v>
      </c>
      <c r="D91" s="271" t="s">
        <v>143</v>
      </c>
      <c r="E91" s="272" t="s">
        <v>268</v>
      </c>
      <c r="F91" s="273" t="s">
        <v>269</v>
      </c>
      <c r="G91" s="274" t="s">
        <v>156</v>
      </c>
      <c r="H91" s="275">
        <v>11</v>
      </c>
      <c r="I91" s="212"/>
      <c r="J91" s="276">
        <f t="shared" si="0"/>
        <v>0</v>
      </c>
      <c r="K91" s="273" t="s">
        <v>3</v>
      </c>
      <c r="L91" s="220"/>
      <c r="M91" s="315" t="s">
        <v>3</v>
      </c>
      <c r="N91" s="316" t="s">
        <v>41</v>
      </c>
      <c r="O91" s="317">
        <v>0</v>
      </c>
      <c r="P91" s="317">
        <f t="shared" si="1"/>
        <v>0</v>
      </c>
      <c r="Q91" s="317">
        <v>0</v>
      </c>
      <c r="R91" s="317">
        <f t="shared" si="2"/>
        <v>0</v>
      </c>
      <c r="S91" s="317">
        <v>0</v>
      </c>
      <c r="T91" s="318">
        <f t="shared" si="3"/>
        <v>0</v>
      </c>
      <c r="U91" s="219"/>
      <c r="V91" s="219"/>
      <c r="W91" s="219"/>
      <c r="X91" s="219"/>
      <c r="Y91" s="219"/>
      <c r="Z91" s="219"/>
      <c r="AA91" s="219"/>
      <c r="AB91" s="219"/>
      <c r="AC91" s="219"/>
      <c r="AD91" s="219"/>
      <c r="AE91" s="219"/>
      <c r="AR91" s="319" t="s">
        <v>148</v>
      </c>
      <c r="AT91" s="319" t="s">
        <v>143</v>
      </c>
      <c r="AU91" s="319" t="s">
        <v>78</v>
      </c>
      <c r="AY91" s="293" t="s">
        <v>141</v>
      </c>
      <c r="BE91" s="320">
        <f t="shared" si="4"/>
        <v>0</v>
      </c>
      <c r="BF91" s="320">
        <f t="shared" si="5"/>
        <v>0</v>
      </c>
      <c r="BG91" s="320">
        <f t="shared" si="6"/>
        <v>0</v>
      </c>
      <c r="BH91" s="320">
        <f t="shared" si="7"/>
        <v>0</v>
      </c>
      <c r="BI91" s="320">
        <f t="shared" si="8"/>
        <v>0</v>
      </c>
      <c r="BJ91" s="293" t="s">
        <v>78</v>
      </c>
      <c r="BK91" s="320">
        <f t="shared" si="9"/>
        <v>0</v>
      </c>
      <c r="BL91" s="293" t="s">
        <v>148</v>
      </c>
      <c r="BM91" s="319" t="s">
        <v>270</v>
      </c>
    </row>
    <row r="92" spans="1:65" s="296" customFormat="1" ht="16.5" customHeight="1">
      <c r="A92" s="219"/>
      <c r="B92" s="220"/>
      <c r="C92" s="271" t="s">
        <v>148</v>
      </c>
      <c r="D92" s="271" t="s">
        <v>143</v>
      </c>
      <c r="E92" s="272" t="s">
        <v>271</v>
      </c>
      <c r="F92" s="273" t="s">
        <v>272</v>
      </c>
      <c r="G92" s="274" t="s">
        <v>156</v>
      </c>
      <c r="H92" s="275">
        <v>9</v>
      </c>
      <c r="I92" s="212"/>
      <c r="J92" s="276">
        <f t="shared" si="0"/>
        <v>0</v>
      </c>
      <c r="K92" s="273" t="s">
        <v>3</v>
      </c>
      <c r="L92" s="220"/>
      <c r="M92" s="315" t="s">
        <v>3</v>
      </c>
      <c r="N92" s="316" t="s">
        <v>41</v>
      </c>
      <c r="O92" s="317">
        <v>0</v>
      </c>
      <c r="P92" s="317">
        <f t="shared" si="1"/>
        <v>0</v>
      </c>
      <c r="Q92" s="317">
        <v>0</v>
      </c>
      <c r="R92" s="317">
        <f t="shared" si="2"/>
        <v>0</v>
      </c>
      <c r="S92" s="317">
        <v>0</v>
      </c>
      <c r="T92" s="318">
        <f t="shared" si="3"/>
        <v>0</v>
      </c>
      <c r="U92" s="219"/>
      <c r="V92" s="219"/>
      <c r="W92" s="219"/>
      <c r="X92" s="219"/>
      <c r="Y92" s="219"/>
      <c r="Z92" s="219"/>
      <c r="AA92" s="219"/>
      <c r="AB92" s="219"/>
      <c r="AC92" s="219"/>
      <c r="AD92" s="219"/>
      <c r="AE92" s="219"/>
      <c r="AR92" s="319" t="s">
        <v>148</v>
      </c>
      <c r="AT92" s="319" t="s">
        <v>143</v>
      </c>
      <c r="AU92" s="319" t="s">
        <v>78</v>
      </c>
      <c r="AY92" s="293" t="s">
        <v>141</v>
      </c>
      <c r="BE92" s="320">
        <f t="shared" si="4"/>
        <v>0</v>
      </c>
      <c r="BF92" s="320">
        <f t="shared" si="5"/>
        <v>0</v>
      </c>
      <c r="BG92" s="320">
        <f t="shared" si="6"/>
        <v>0</v>
      </c>
      <c r="BH92" s="320">
        <f t="shared" si="7"/>
        <v>0</v>
      </c>
      <c r="BI92" s="320">
        <f t="shared" si="8"/>
        <v>0</v>
      </c>
      <c r="BJ92" s="293" t="s">
        <v>78</v>
      </c>
      <c r="BK92" s="320">
        <f t="shared" si="9"/>
        <v>0</v>
      </c>
      <c r="BL92" s="293" t="s">
        <v>148</v>
      </c>
      <c r="BM92" s="319" t="s">
        <v>273</v>
      </c>
    </row>
    <row r="93" spans="1:65" s="296" customFormat="1" ht="16.5" customHeight="1">
      <c r="A93" s="219"/>
      <c r="B93" s="220"/>
      <c r="C93" s="271" t="s">
        <v>170</v>
      </c>
      <c r="D93" s="271" t="s">
        <v>143</v>
      </c>
      <c r="E93" s="272" t="s">
        <v>274</v>
      </c>
      <c r="F93" s="273" t="s">
        <v>275</v>
      </c>
      <c r="G93" s="274" t="s">
        <v>156</v>
      </c>
      <c r="H93" s="275">
        <v>4</v>
      </c>
      <c r="I93" s="212"/>
      <c r="J93" s="276">
        <f t="shared" si="0"/>
        <v>0</v>
      </c>
      <c r="K93" s="273" t="s">
        <v>3</v>
      </c>
      <c r="L93" s="220"/>
      <c r="M93" s="315" t="s">
        <v>3</v>
      </c>
      <c r="N93" s="316" t="s">
        <v>41</v>
      </c>
      <c r="O93" s="317">
        <v>0</v>
      </c>
      <c r="P93" s="317">
        <f t="shared" si="1"/>
        <v>0</v>
      </c>
      <c r="Q93" s="317">
        <v>0</v>
      </c>
      <c r="R93" s="317">
        <f t="shared" si="2"/>
        <v>0</v>
      </c>
      <c r="S93" s="317">
        <v>0</v>
      </c>
      <c r="T93" s="318">
        <f t="shared" si="3"/>
        <v>0</v>
      </c>
      <c r="U93" s="219"/>
      <c r="V93" s="219"/>
      <c r="W93" s="219"/>
      <c r="X93" s="219"/>
      <c r="Y93" s="219"/>
      <c r="Z93" s="219"/>
      <c r="AA93" s="219"/>
      <c r="AB93" s="219"/>
      <c r="AC93" s="219"/>
      <c r="AD93" s="219"/>
      <c r="AE93" s="219"/>
      <c r="AR93" s="319" t="s">
        <v>148</v>
      </c>
      <c r="AT93" s="319" t="s">
        <v>143</v>
      </c>
      <c r="AU93" s="319" t="s">
        <v>78</v>
      </c>
      <c r="AY93" s="293" t="s">
        <v>141</v>
      </c>
      <c r="BE93" s="320">
        <f t="shared" si="4"/>
        <v>0</v>
      </c>
      <c r="BF93" s="320">
        <f t="shared" si="5"/>
        <v>0</v>
      </c>
      <c r="BG93" s="320">
        <f t="shared" si="6"/>
        <v>0</v>
      </c>
      <c r="BH93" s="320">
        <f t="shared" si="7"/>
        <v>0</v>
      </c>
      <c r="BI93" s="320">
        <f t="shared" si="8"/>
        <v>0</v>
      </c>
      <c r="BJ93" s="293" t="s">
        <v>78</v>
      </c>
      <c r="BK93" s="320">
        <f t="shared" si="9"/>
        <v>0</v>
      </c>
      <c r="BL93" s="293" t="s">
        <v>148</v>
      </c>
      <c r="BM93" s="319" t="s">
        <v>276</v>
      </c>
    </row>
    <row r="94" spans="1:65" s="296" customFormat="1" ht="33" customHeight="1">
      <c r="A94" s="219"/>
      <c r="B94" s="220"/>
      <c r="C94" s="271" t="s">
        <v>177</v>
      </c>
      <c r="D94" s="271" t="s">
        <v>143</v>
      </c>
      <c r="E94" s="272" t="s">
        <v>277</v>
      </c>
      <c r="F94" s="273" t="s">
        <v>278</v>
      </c>
      <c r="G94" s="274" t="s">
        <v>146</v>
      </c>
      <c r="H94" s="275">
        <v>20</v>
      </c>
      <c r="I94" s="212"/>
      <c r="J94" s="276">
        <f t="shared" si="0"/>
        <v>0</v>
      </c>
      <c r="K94" s="273" t="s">
        <v>3</v>
      </c>
      <c r="L94" s="220"/>
      <c r="M94" s="315" t="s">
        <v>3</v>
      </c>
      <c r="N94" s="316" t="s">
        <v>41</v>
      </c>
      <c r="O94" s="317">
        <v>0</v>
      </c>
      <c r="P94" s="317">
        <f t="shared" si="1"/>
        <v>0</v>
      </c>
      <c r="Q94" s="317">
        <v>0</v>
      </c>
      <c r="R94" s="317">
        <f t="shared" si="2"/>
        <v>0</v>
      </c>
      <c r="S94" s="317">
        <v>0</v>
      </c>
      <c r="T94" s="318">
        <f t="shared" si="3"/>
        <v>0</v>
      </c>
      <c r="U94" s="219"/>
      <c r="V94" s="219"/>
      <c r="W94" s="219"/>
      <c r="X94" s="219"/>
      <c r="Y94" s="219"/>
      <c r="Z94" s="219"/>
      <c r="AA94" s="219"/>
      <c r="AB94" s="219"/>
      <c r="AC94" s="219"/>
      <c r="AD94" s="219"/>
      <c r="AE94" s="219"/>
      <c r="AR94" s="319" t="s">
        <v>148</v>
      </c>
      <c r="AT94" s="319" t="s">
        <v>143</v>
      </c>
      <c r="AU94" s="319" t="s">
        <v>78</v>
      </c>
      <c r="AY94" s="293" t="s">
        <v>141</v>
      </c>
      <c r="BE94" s="320">
        <f t="shared" si="4"/>
        <v>0</v>
      </c>
      <c r="BF94" s="320">
        <f t="shared" si="5"/>
        <v>0</v>
      </c>
      <c r="BG94" s="320">
        <f t="shared" si="6"/>
        <v>0</v>
      </c>
      <c r="BH94" s="320">
        <f t="shared" si="7"/>
        <v>0</v>
      </c>
      <c r="BI94" s="320">
        <f t="shared" si="8"/>
        <v>0</v>
      </c>
      <c r="BJ94" s="293" t="s">
        <v>78</v>
      </c>
      <c r="BK94" s="320">
        <f t="shared" si="9"/>
        <v>0</v>
      </c>
      <c r="BL94" s="293" t="s">
        <v>148</v>
      </c>
      <c r="BM94" s="319" t="s">
        <v>279</v>
      </c>
    </row>
    <row r="95" spans="1:65" s="296" customFormat="1" ht="24">
      <c r="A95" s="219"/>
      <c r="B95" s="220"/>
      <c r="C95" s="271" t="s">
        <v>183</v>
      </c>
      <c r="D95" s="271" t="s">
        <v>143</v>
      </c>
      <c r="E95" s="272" t="s">
        <v>280</v>
      </c>
      <c r="F95" s="273" t="s">
        <v>281</v>
      </c>
      <c r="G95" s="274" t="s">
        <v>156</v>
      </c>
      <c r="H95" s="275">
        <v>4</v>
      </c>
      <c r="I95" s="212"/>
      <c r="J95" s="276">
        <f t="shared" si="0"/>
        <v>0</v>
      </c>
      <c r="K95" s="273" t="s">
        <v>3</v>
      </c>
      <c r="L95" s="220"/>
      <c r="M95" s="315" t="s">
        <v>3</v>
      </c>
      <c r="N95" s="316" t="s">
        <v>41</v>
      </c>
      <c r="O95" s="317">
        <v>0</v>
      </c>
      <c r="P95" s="317">
        <f t="shared" si="1"/>
        <v>0</v>
      </c>
      <c r="Q95" s="317">
        <v>0</v>
      </c>
      <c r="R95" s="317">
        <f t="shared" si="2"/>
        <v>0</v>
      </c>
      <c r="S95" s="317">
        <v>0</v>
      </c>
      <c r="T95" s="318">
        <f t="shared" si="3"/>
        <v>0</v>
      </c>
      <c r="U95" s="219"/>
      <c r="V95" s="219"/>
      <c r="W95" s="219"/>
      <c r="X95" s="219"/>
      <c r="Y95" s="219"/>
      <c r="Z95" s="219"/>
      <c r="AA95" s="219"/>
      <c r="AB95" s="219"/>
      <c r="AC95" s="219"/>
      <c r="AD95" s="219"/>
      <c r="AE95" s="219"/>
      <c r="AR95" s="319" t="s">
        <v>148</v>
      </c>
      <c r="AT95" s="319" t="s">
        <v>143</v>
      </c>
      <c r="AU95" s="319" t="s">
        <v>78</v>
      </c>
      <c r="AY95" s="293" t="s">
        <v>141</v>
      </c>
      <c r="BE95" s="320">
        <f t="shared" si="4"/>
        <v>0</v>
      </c>
      <c r="BF95" s="320">
        <f t="shared" si="5"/>
        <v>0</v>
      </c>
      <c r="BG95" s="320">
        <f t="shared" si="6"/>
        <v>0</v>
      </c>
      <c r="BH95" s="320">
        <f t="shared" si="7"/>
        <v>0</v>
      </c>
      <c r="BI95" s="320">
        <f t="shared" si="8"/>
        <v>0</v>
      </c>
      <c r="BJ95" s="293" t="s">
        <v>78</v>
      </c>
      <c r="BK95" s="320">
        <f t="shared" si="9"/>
        <v>0</v>
      </c>
      <c r="BL95" s="293" t="s">
        <v>148</v>
      </c>
      <c r="BM95" s="319" t="s">
        <v>282</v>
      </c>
    </row>
    <row r="96" spans="1:65" s="264" customFormat="1" ht="25.9" customHeight="1">
      <c r="B96" s="265"/>
      <c r="D96" s="266" t="s">
        <v>69</v>
      </c>
      <c r="E96" s="267" t="s">
        <v>283</v>
      </c>
      <c r="F96" s="267" t="s">
        <v>284</v>
      </c>
      <c r="J96" s="268">
        <f>BK96</f>
        <v>0</v>
      </c>
      <c r="L96" s="265"/>
      <c r="M96" s="309"/>
      <c r="N96" s="310"/>
      <c r="O96" s="310"/>
      <c r="P96" s="311">
        <f>SUM(P97:P106)</f>
        <v>0</v>
      </c>
      <c r="Q96" s="310"/>
      <c r="R96" s="311">
        <f>SUM(R97:R106)</f>
        <v>0</v>
      </c>
      <c r="S96" s="310"/>
      <c r="T96" s="312">
        <f>SUM(T97:T106)</f>
        <v>0</v>
      </c>
      <c r="AR96" s="266" t="s">
        <v>78</v>
      </c>
      <c r="AT96" s="313" t="s">
        <v>69</v>
      </c>
      <c r="AU96" s="313" t="s">
        <v>70</v>
      </c>
      <c r="AY96" s="266" t="s">
        <v>141</v>
      </c>
      <c r="BK96" s="314">
        <f>SUM(BK97:BK106)</f>
        <v>0</v>
      </c>
    </row>
    <row r="97" spans="1:65" s="296" customFormat="1" ht="16.5" customHeight="1">
      <c r="A97" s="219"/>
      <c r="B97" s="220"/>
      <c r="C97" s="271" t="s">
        <v>188</v>
      </c>
      <c r="D97" s="271" t="s">
        <v>143</v>
      </c>
      <c r="E97" s="272" t="s">
        <v>285</v>
      </c>
      <c r="F97" s="273" t="s">
        <v>286</v>
      </c>
      <c r="G97" s="274" t="s">
        <v>156</v>
      </c>
      <c r="H97" s="275">
        <v>2</v>
      </c>
      <c r="I97" s="212"/>
      <c r="J97" s="276">
        <f t="shared" ref="J97:J106" si="10">ROUND(I97*H97,2)</f>
        <v>0</v>
      </c>
      <c r="K97" s="273" t="s">
        <v>3</v>
      </c>
      <c r="L97" s="220"/>
      <c r="M97" s="315" t="s">
        <v>3</v>
      </c>
      <c r="N97" s="316" t="s">
        <v>41</v>
      </c>
      <c r="O97" s="317">
        <v>0</v>
      </c>
      <c r="P97" s="317">
        <f t="shared" ref="P97:P106" si="11">O97*H97</f>
        <v>0</v>
      </c>
      <c r="Q97" s="317">
        <v>0</v>
      </c>
      <c r="R97" s="317">
        <f t="shared" ref="R97:R106" si="12">Q97*H97</f>
        <v>0</v>
      </c>
      <c r="S97" s="317">
        <v>0</v>
      </c>
      <c r="T97" s="318">
        <f t="shared" ref="T97:T106" si="13">S97*H97</f>
        <v>0</v>
      </c>
      <c r="U97" s="219"/>
      <c r="V97" s="219"/>
      <c r="W97" s="219"/>
      <c r="X97" s="219"/>
      <c r="Y97" s="219"/>
      <c r="Z97" s="219"/>
      <c r="AA97" s="219"/>
      <c r="AB97" s="219"/>
      <c r="AC97" s="219"/>
      <c r="AD97" s="219"/>
      <c r="AE97" s="219"/>
      <c r="AR97" s="319" t="s">
        <v>148</v>
      </c>
      <c r="AT97" s="319" t="s">
        <v>143</v>
      </c>
      <c r="AU97" s="319" t="s">
        <v>78</v>
      </c>
      <c r="AY97" s="293" t="s">
        <v>141</v>
      </c>
      <c r="BE97" s="320">
        <f t="shared" ref="BE97:BE106" si="14">IF(N97="základní",J97,0)</f>
        <v>0</v>
      </c>
      <c r="BF97" s="320">
        <f t="shared" ref="BF97:BF106" si="15">IF(N97="snížená",J97,0)</f>
        <v>0</v>
      </c>
      <c r="BG97" s="320">
        <f t="shared" ref="BG97:BG106" si="16">IF(N97="zákl. přenesená",J97,0)</f>
        <v>0</v>
      </c>
      <c r="BH97" s="320">
        <f t="shared" ref="BH97:BH106" si="17">IF(N97="sníž. přenesená",J97,0)</f>
        <v>0</v>
      </c>
      <c r="BI97" s="320">
        <f t="shared" ref="BI97:BI106" si="18">IF(N97="nulová",J97,0)</f>
        <v>0</v>
      </c>
      <c r="BJ97" s="293" t="s">
        <v>78</v>
      </c>
      <c r="BK97" s="320">
        <f t="shared" ref="BK97:BK106" si="19">ROUND(I97*H97,2)</f>
        <v>0</v>
      </c>
      <c r="BL97" s="293" t="s">
        <v>148</v>
      </c>
      <c r="BM97" s="319" t="s">
        <v>287</v>
      </c>
    </row>
    <row r="98" spans="1:65" s="296" customFormat="1" ht="16.5" customHeight="1">
      <c r="A98" s="219"/>
      <c r="B98" s="220"/>
      <c r="C98" s="271" t="s">
        <v>152</v>
      </c>
      <c r="D98" s="271" t="s">
        <v>143</v>
      </c>
      <c r="E98" s="272" t="s">
        <v>288</v>
      </c>
      <c r="F98" s="273" t="s">
        <v>289</v>
      </c>
      <c r="G98" s="274" t="s">
        <v>156</v>
      </c>
      <c r="H98" s="275">
        <v>6</v>
      </c>
      <c r="I98" s="212"/>
      <c r="J98" s="276">
        <f t="shared" si="10"/>
        <v>0</v>
      </c>
      <c r="K98" s="273" t="s">
        <v>3</v>
      </c>
      <c r="L98" s="220"/>
      <c r="M98" s="315" t="s">
        <v>3</v>
      </c>
      <c r="N98" s="316" t="s">
        <v>41</v>
      </c>
      <c r="O98" s="317">
        <v>0</v>
      </c>
      <c r="P98" s="317">
        <f t="shared" si="11"/>
        <v>0</v>
      </c>
      <c r="Q98" s="317">
        <v>0</v>
      </c>
      <c r="R98" s="317">
        <f t="shared" si="12"/>
        <v>0</v>
      </c>
      <c r="S98" s="317">
        <v>0</v>
      </c>
      <c r="T98" s="318">
        <f t="shared" si="13"/>
        <v>0</v>
      </c>
      <c r="U98" s="219"/>
      <c r="V98" s="219"/>
      <c r="W98" s="219"/>
      <c r="X98" s="219"/>
      <c r="Y98" s="219"/>
      <c r="Z98" s="219"/>
      <c r="AA98" s="219"/>
      <c r="AB98" s="219"/>
      <c r="AC98" s="219"/>
      <c r="AD98" s="219"/>
      <c r="AE98" s="219"/>
      <c r="AR98" s="319" t="s">
        <v>148</v>
      </c>
      <c r="AT98" s="319" t="s">
        <v>143</v>
      </c>
      <c r="AU98" s="319" t="s">
        <v>78</v>
      </c>
      <c r="AY98" s="293" t="s">
        <v>141</v>
      </c>
      <c r="BE98" s="320">
        <f t="shared" si="14"/>
        <v>0</v>
      </c>
      <c r="BF98" s="320">
        <f t="shared" si="15"/>
        <v>0</v>
      </c>
      <c r="BG98" s="320">
        <f t="shared" si="16"/>
        <v>0</v>
      </c>
      <c r="BH98" s="320">
        <f t="shared" si="17"/>
        <v>0</v>
      </c>
      <c r="BI98" s="320">
        <f t="shared" si="18"/>
        <v>0</v>
      </c>
      <c r="BJ98" s="293" t="s">
        <v>78</v>
      </c>
      <c r="BK98" s="320">
        <f t="shared" si="19"/>
        <v>0</v>
      </c>
      <c r="BL98" s="293" t="s">
        <v>148</v>
      </c>
      <c r="BM98" s="319" t="s">
        <v>290</v>
      </c>
    </row>
    <row r="99" spans="1:65" s="296" customFormat="1" ht="16.5" customHeight="1">
      <c r="A99" s="219"/>
      <c r="B99" s="220"/>
      <c r="C99" s="271" t="s">
        <v>203</v>
      </c>
      <c r="D99" s="271" t="s">
        <v>143</v>
      </c>
      <c r="E99" s="272" t="s">
        <v>291</v>
      </c>
      <c r="F99" s="273" t="s">
        <v>292</v>
      </c>
      <c r="G99" s="274" t="s">
        <v>156</v>
      </c>
      <c r="H99" s="275">
        <v>3</v>
      </c>
      <c r="I99" s="212"/>
      <c r="J99" s="276">
        <f t="shared" si="10"/>
        <v>0</v>
      </c>
      <c r="K99" s="273" t="s">
        <v>3</v>
      </c>
      <c r="L99" s="220"/>
      <c r="M99" s="315" t="s">
        <v>3</v>
      </c>
      <c r="N99" s="316" t="s">
        <v>41</v>
      </c>
      <c r="O99" s="317">
        <v>0</v>
      </c>
      <c r="P99" s="317">
        <f t="shared" si="11"/>
        <v>0</v>
      </c>
      <c r="Q99" s="317">
        <v>0</v>
      </c>
      <c r="R99" s="317">
        <f t="shared" si="12"/>
        <v>0</v>
      </c>
      <c r="S99" s="317">
        <v>0</v>
      </c>
      <c r="T99" s="318">
        <f t="shared" si="13"/>
        <v>0</v>
      </c>
      <c r="U99" s="219"/>
      <c r="V99" s="219"/>
      <c r="W99" s="219"/>
      <c r="X99" s="219"/>
      <c r="Y99" s="219"/>
      <c r="Z99" s="219"/>
      <c r="AA99" s="219"/>
      <c r="AB99" s="219"/>
      <c r="AC99" s="219"/>
      <c r="AD99" s="219"/>
      <c r="AE99" s="219"/>
      <c r="AR99" s="319" t="s">
        <v>148</v>
      </c>
      <c r="AT99" s="319" t="s">
        <v>143</v>
      </c>
      <c r="AU99" s="319" t="s">
        <v>78</v>
      </c>
      <c r="AY99" s="293" t="s">
        <v>141</v>
      </c>
      <c r="BE99" s="320">
        <f t="shared" si="14"/>
        <v>0</v>
      </c>
      <c r="BF99" s="320">
        <f t="shared" si="15"/>
        <v>0</v>
      </c>
      <c r="BG99" s="320">
        <f t="shared" si="16"/>
        <v>0</v>
      </c>
      <c r="BH99" s="320">
        <f t="shared" si="17"/>
        <v>0</v>
      </c>
      <c r="BI99" s="320">
        <f t="shared" si="18"/>
        <v>0</v>
      </c>
      <c r="BJ99" s="293" t="s">
        <v>78</v>
      </c>
      <c r="BK99" s="320">
        <f t="shared" si="19"/>
        <v>0</v>
      </c>
      <c r="BL99" s="293" t="s">
        <v>148</v>
      </c>
      <c r="BM99" s="319" t="s">
        <v>293</v>
      </c>
    </row>
    <row r="100" spans="1:65" s="296" customFormat="1" ht="16.5" customHeight="1">
      <c r="A100" s="219"/>
      <c r="B100" s="220"/>
      <c r="C100" s="271" t="s">
        <v>208</v>
      </c>
      <c r="D100" s="271" t="s">
        <v>143</v>
      </c>
      <c r="E100" s="272" t="s">
        <v>294</v>
      </c>
      <c r="F100" s="273" t="s">
        <v>295</v>
      </c>
      <c r="G100" s="274" t="s">
        <v>156</v>
      </c>
      <c r="H100" s="275">
        <v>13</v>
      </c>
      <c r="I100" s="212"/>
      <c r="J100" s="276">
        <f t="shared" si="10"/>
        <v>0</v>
      </c>
      <c r="K100" s="273" t="s">
        <v>3</v>
      </c>
      <c r="L100" s="220"/>
      <c r="M100" s="315" t="s">
        <v>3</v>
      </c>
      <c r="N100" s="316" t="s">
        <v>41</v>
      </c>
      <c r="O100" s="317">
        <v>0</v>
      </c>
      <c r="P100" s="317">
        <f t="shared" si="11"/>
        <v>0</v>
      </c>
      <c r="Q100" s="317">
        <v>0</v>
      </c>
      <c r="R100" s="317">
        <f t="shared" si="12"/>
        <v>0</v>
      </c>
      <c r="S100" s="317">
        <v>0</v>
      </c>
      <c r="T100" s="318">
        <f t="shared" si="13"/>
        <v>0</v>
      </c>
      <c r="U100" s="219"/>
      <c r="V100" s="219"/>
      <c r="W100" s="219"/>
      <c r="X100" s="219"/>
      <c r="Y100" s="219"/>
      <c r="Z100" s="219"/>
      <c r="AA100" s="219"/>
      <c r="AB100" s="219"/>
      <c r="AC100" s="219"/>
      <c r="AD100" s="219"/>
      <c r="AE100" s="219"/>
      <c r="AR100" s="319" t="s">
        <v>148</v>
      </c>
      <c r="AT100" s="319" t="s">
        <v>143</v>
      </c>
      <c r="AU100" s="319" t="s">
        <v>78</v>
      </c>
      <c r="AY100" s="293" t="s">
        <v>141</v>
      </c>
      <c r="BE100" s="320">
        <f t="shared" si="14"/>
        <v>0</v>
      </c>
      <c r="BF100" s="320">
        <f t="shared" si="15"/>
        <v>0</v>
      </c>
      <c r="BG100" s="320">
        <f t="shared" si="16"/>
        <v>0</v>
      </c>
      <c r="BH100" s="320">
        <f t="shared" si="17"/>
        <v>0</v>
      </c>
      <c r="BI100" s="320">
        <f t="shared" si="18"/>
        <v>0</v>
      </c>
      <c r="BJ100" s="293" t="s">
        <v>78</v>
      </c>
      <c r="BK100" s="320">
        <f t="shared" si="19"/>
        <v>0</v>
      </c>
      <c r="BL100" s="293" t="s">
        <v>148</v>
      </c>
      <c r="BM100" s="319" t="s">
        <v>296</v>
      </c>
    </row>
    <row r="101" spans="1:65" s="296" customFormat="1" ht="16.5" customHeight="1">
      <c r="A101" s="219"/>
      <c r="B101" s="220"/>
      <c r="C101" s="271" t="s">
        <v>220</v>
      </c>
      <c r="D101" s="271" t="s">
        <v>143</v>
      </c>
      <c r="E101" s="272" t="s">
        <v>297</v>
      </c>
      <c r="F101" s="273" t="s">
        <v>298</v>
      </c>
      <c r="G101" s="274" t="s">
        <v>156</v>
      </c>
      <c r="H101" s="275">
        <v>34</v>
      </c>
      <c r="I101" s="212"/>
      <c r="J101" s="276">
        <f t="shared" si="10"/>
        <v>0</v>
      </c>
      <c r="K101" s="273" t="s">
        <v>3</v>
      </c>
      <c r="L101" s="220"/>
      <c r="M101" s="315" t="s">
        <v>3</v>
      </c>
      <c r="N101" s="316" t="s">
        <v>41</v>
      </c>
      <c r="O101" s="317">
        <v>0</v>
      </c>
      <c r="P101" s="317">
        <f t="shared" si="11"/>
        <v>0</v>
      </c>
      <c r="Q101" s="317">
        <v>0</v>
      </c>
      <c r="R101" s="317">
        <f t="shared" si="12"/>
        <v>0</v>
      </c>
      <c r="S101" s="317">
        <v>0</v>
      </c>
      <c r="T101" s="318">
        <f t="shared" si="13"/>
        <v>0</v>
      </c>
      <c r="U101" s="219"/>
      <c r="V101" s="219"/>
      <c r="W101" s="219"/>
      <c r="X101" s="219"/>
      <c r="Y101" s="219"/>
      <c r="Z101" s="219"/>
      <c r="AA101" s="219"/>
      <c r="AB101" s="219"/>
      <c r="AC101" s="219"/>
      <c r="AD101" s="219"/>
      <c r="AE101" s="219"/>
      <c r="AR101" s="319" t="s">
        <v>148</v>
      </c>
      <c r="AT101" s="319" t="s">
        <v>143</v>
      </c>
      <c r="AU101" s="319" t="s">
        <v>78</v>
      </c>
      <c r="AY101" s="293" t="s">
        <v>141</v>
      </c>
      <c r="BE101" s="320">
        <f t="shared" si="14"/>
        <v>0</v>
      </c>
      <c r="BF101" s="320">
        <f t="shared" si="15"/>
        <v>0</v>
      </c>
      <c r="BG101" s="320">
        <f t="shared" si="16"/>
        <v>0</v>
      </c>
      <c r="BH101" s="320">
        <f t="shared" si="17"/>
        <v>0</v>
      </c>
      <c r="BI101" s="320">
        <f t="shared" si="18"/>
        <v>0</v>
      </c>
      <c r="BJ101" s="293" t="s">
        <v>78</v>
      </c>
      <c r="BK101" s="320">
        <f t="shared" si="19"/>
        <v>0</v>
      </c>
      <c r="BL101" s="293" t="s">
        <v>148</v>
      </c>
      <c r="BM101" s="319" t="s">
        <v>299</v>
      </c>
    </row>
    <row r="102" spans="1:65" s="296" customFormat="1" ht="16.5" customHeight="1">
      <c r="A102" s="219"/>
      <c r="B102" s="220"/>
      <c r="C102" s="271" t="s">
        <v>233</v>
      </c>
      <c r="D102" s="271" t="s">
        <v>143</v>
      </c>
      <c r="E102" s="272" t="s">
        <v>300</v>
      </c>
      <c r="F102" s="273" t="s">
        <v>301</v>
      </c>
      <c r="G102" s="274" t="s">
        <v>156</v>
      </c>
      <c r="H102" s="275">
        <v>26</v>
      </c>
      <c r="I102" s="212"/>
      <c r="J102" s="276">
        <f t="shared" si="10"/>
        <v>0</v>
      </c>
      <c r="K102" s="273" t="s">
        <v>3</v>
      </c>
      <c r="L102" s="220"/>
      <c r="M102" s="315" t="s">
        <v>3</v>
      </c>
      <c r="N102" s="316" t="s">
        <v>41</v>
      </c>
      <c r="O102" s="317">
        <v>0</v>
      </c>
      <c r="P102" s="317">
        <f t="shared" si="11"/>
        <v>0</v>
      </c>
      <c r="Q102" s="317">
        <v>0</v>
      </c>
      <c r="R102" s="317">
        <f t="shared" si="12"/>
        <v>0</v>
      </c>
      <c r="S102" s="317">
        <v>0</v>
      </c>
      <c r="T102" s="318">
        <f t="shared" si="13"/>
        <v>0</v>
      </c>
      <c r="U102" s="219"/>
      <c r="V102" s="219"/>
      <c r="W102" s="219"/>
      <c r="X102" s="219"/>
      <c r="Y102" s="219"/>
      <c r="Z102" s="219"/>
      <c r="AA102" s="219"/>
      <c r="AB102" s="219"/>
      <c r="AC102" s="219"/>
      <c r="AD102" s="219"/>
      <c r="AE102" s="219"/>
      <c r="AR102" s="319" t="s">
        <v>148</v>
      </c>
      <c r="AT102" s="319" t="s">
        <v>143</v>
      </c>
      <c r="AU102" s="319" t="s">
        <v>78</v>
      </c>
      <c r="AY102" s="293" t="s">
        <v>141</v>
      </c>
      <c r="BE102" s="320">
        <f t="shared" si="14"/>
        <v>0</v>
      </c>
      <c r="BF102" s="320">
        <f t="shared" si="15"/>
        <v>0</v>
      </c>
      <c r="BG102" s="320">
        <f t="shared" si="16"/>
        <v>0</v>
      </c>
      <c r="BH102" s="320">
        <f t="shared" si="17"/>
        <v>0</v>
      </c>
      <c r="BI102" s="320">
        <f t="shared" si="18"/>
        <v>0</v>
      </c>
      <c r="BJ102" s="293" t="s">
        <v>78</v>
      </c>
      <c r="BK102" s="320">
        <f t="shared" si="19"/>
        <v>0</v>
      </c>
      <c r="BL102" s="293" t="s">
        <v>148</v>
      </c>
      <c r="BM102" s="319" t="s">
        <v>302</v>
      </c>
    </row>
    <row r="103" spans="1:65" s="296" customFormat="1" ht="16.5" customHeight="1">
      <c r="A103" s="219"/>
      <c r="B103" s="220"/>
      <c r="C103" s="271" t="s">
        <v>241</v>
      </c>
      <c r="D103" s="271" t="s">
        <v>143</v>
      </c>
      <c r="E103" s="272" t="s">
        <v>303</v>
      </c>
      <c r="F103" s="273" t="s">
        <v>304</v>
      </c>
      <c r="G103" s="274" t="s">
        <v>156</v>
      </c>
      <c r="H103" s="275">
        <v>25</v>
      </c>
      <c r="I103" s="212"/>
      <c r="J103" s="276">
        <f t="shared" si="10"/>
        <v>0</v>
      </c>
      <c r="K103" s="273" t="s">
        <v>3</v>
      </c>
      <c r="L103" s="220"/>
      <c r="M103" s="315" t="s">
        <v>3</v>
      </c>
      <c r="N103" s="316" t="s">
        <v>41</v>
      </c>
      <c r="O103" s="317">
        <v>0</v>
      </c>
      <c r="P103" s="317">
        <f t="shared" si="11"/>
        <v>0</v>
      </c>
      <c r="Q103" s="317">
        <v>0</v>
      </c>
      <c r="R103" s="317">
        <f t="shared" si="12"/>
        <v>0</v>
      </c>
      <c r="S103" s="317">
        <v>0</v>
      </c>
      <c r="T103" s="318">
        <f t="shared" si="13"/>
        <v>0</v>
      </c>
      <c r="U103" s="219"/>
      <c r="V103" s="219"/>
      <c r="W103" s="219"/>
      <c r="X103" s="219"/>
      <c r="Y103" s="219"/>
      <c r="Z103" s="219"/>
      <c r="AA103" s="219"/>
      <c r="AB103" s="219"/>
      <c r="AC103" s="219"/>
      <c r="AD103" s="219"/>
      <c r="AE103" s="219"/>
      <c r="AR103" s="319" t="s">
        <v>148</v>
      </c>
      <c r="AT103" s="319" t="s">
        <v>143</v>
      </c>
      <c r="AU103" s="319" t="s">
        <v>78</v>
      </c>
      <c r="AY103" s="293" t="s">
        <v>141</v>
      </c>
      <c r="BE103" s="320">
        <f t="shared" si="14"/>
        <v>0</v>
      </c>
      <c r="BF103" s="320">
        <f t="shared" si="15"/>
        <v>0</v>
      </c>
      <c r="BG103" s="320">
        <f t="shared" si="16"/>
        <v>0</v>
      </c>
      <c r="BH103" s="320">
        <f t="shared" si="17"/>
        <v>0</v>
      </c>
      <c r="BI103" s="320">
        <f t="shared" si="18"/>
        <v>0</v>
      </c>
      <c r="BJ103" s="293" t="s">
        <v>78</v>
      </c>
      <c r="BK103" s="320">
        <f t="shared" si="19"/>
        <v>0</v>
      </c>
      <c r="BL103" s="293" t="s">
        <v>148</v>
      </c>
      <c r="BM103" s="319" t="s">
        <v>305</v>
      </c>
    </row>
    <row r="104" spans="1:65" s="296" customFormat="1" ht="16.5" customHeight="1">
      <c r="A104" s="219"/>
      <c r="B104" s="220"/>
      <c r="C104" s="271" t="s">
        <v>9</v>
      </c>
      <c r="D104" s="271" t="s">
        <v>143</v>
      </c>
      <c r="E104" s="272" t="s">
        <v>306</v>
      </c>
      <c r="F104" s="273" t="s">
        <v>307</v>
      </c>
      <c r="G104" s="274" t="s">
        <v>156</v>
      </c>
      <c r="H104" s="275">
        <v>7</v>
      </c>
      <c r="I104" s="212"/>
      <c r="J104" s="276">
        <f t="shared" si="10"/>
        <v>0</v>
      </c>
      <c r="K104" s="273" t="s">
        <v>3</v>
      </c>
      <c r="L104" s="220"/>
      <c r="M104" s="315" t="s">
        <v>3</v>
      </c>
      <c r="N104" s="316" t="s">
        <v>41</v>
      </c>
      <c r="O104" s="317">
        <v>0</v>
      </c>
      <c r="P104" s="317">
        <f t="shared" si="11"/>
        <v>0</v>
      </c>
      <c r="Q104" s="317">
        <v>0</v>
      </c>
      <c r="R104" s="317">
        <f t="shared" si="12"/>
        <v>0</v>
      </c>
      <c r="S104" s="317">
        <v>0</v>
      </c>
      <c r="T104" s="318">
        <f t="shared" si="13"/>
        <v>0</v>
      </c>
      <c r="U104" s="219"/>
      <c r="V104" s="219"/>
      <c r="W104" s="219"/>
      <c r="X104" s="219"/>
      <c r="Y104" s="219"/>
      <c r="Z104" s="219"/>
      <c r="AA104" s="219"/>
      <c r="AB104" s="219"/>
      <c r="AC104" s="219"/>
      <c r="AD104" s="219"/>
      <c r="AE104" s="219"/>
      <c r="AR104" s="319" t="s">
        <v>148</v>
      </c>
      <c r="AT104" s="319" t="s">
        <v>143</v>
      </c>
      <c r="AU104" s="319" t="s">
        <v>78</v>
      </c>
      <c r="AY104" s="293" t="s">
        <v>141</v>
      </c>
      <c r="BE104" s="320">
        <f t="shared" si="14"/>
        <v>0</v>
      </c>
      <c r="BF104" s="320">
        <f t="shared" si="15"/>
        <v>0</v>
      </c>
      <c r="BG104" s="320">
        <f t="shared" si="16"/>
        <v>0</v>
      </c>
      <c r="BH104" s="320">
        <f t="shared" si="17"/>
        <v>0</v>
      </c>
      <c r="BI104" s="320">
        <f t="shared" si="18"/>
        <v>0</v>
      </c>
      <c r="BJ104" s="293" t="s">
        <v>78</v>
      </c>
      <c r="BK104" s="320">
        <f t="shared" si="19"/>
        <v>0</v>
      </c>
      <c r="BL104" s="293" t="s">
        <v>148</v>
      </c>
      <c r="BM104" s="319" t="s">
        <v>308</v>
      </c>
    </row>
    <row r="105" spans="1:65" s="296" customFormat="1" ht="16.5" customHeight="1">
      <c r="A105" s="219"/>
      <c r="B105" s="220"/>
      <c r="C105" s="271" t="s">
        <v>200</v>
      </c>
      <c r="D105" s="271" t="s">
        <v>143</v>
      </c>
      <c r="E105" s="272" t="s">
        <v>309</v>
      </c>
      <c r="F105" s="273" t="s">
        <v>310</v>
      </c>
      <c r="G105" s="274" t="s">
        <v>311</v>
      </c>
      <c r="H105" s="275">
        <v>35</v>
      </c>
      <c r="I105" s="212"/>
      <c r="J105" s="276">
        <f t="shared" si="10"/>
        <v>0</v>
      </c>
      <c r="K105" s="273" t="s">
        <v>3</v>
      </c>
      <c r="L105" s="220"/>
      <c r="M105" s="315" t="s">
        <v>3</v>
      </c>
      <c r="N105" s="316" t="s">
        <v>41</v>
      </c>
      <c r="O105" s="317">
        <v>0</v>
      </c>
      <c r="P105" s="317">
        <f t="shared" si="11"/>
        <v>0</v>
      </c>
      <c r="Q105" s="317">
        <v>0</v>
      </c>
      <c r="R105" s="317">
        <f t="shared" si="12"/>
        <v>0</v>
      </c>
      <c r="S105" s="317">
        <v>0</v>
      </c>
      <c r="T105" s="318">
        <f t="shared" si="13"/>
        <v>0</v>
      </c>
      <c r="U105" s="219"/>
      <c r="V105" s="219"/>
      <c r="W105" s="219"/>
      <c r="X105" s="219"/>
      <c r="Y105" s="219"/>
      <c r="Z105" s="219"/>
      <c r="AA105" s="219"/>
      <c r="AB105" s="219"/>
      <c r="AC105" s="219"/>
      <c r="AD105" s="219"/>
      <c r="AE105" s="219"/>
      <c r="AR105" s="319" t="s">
        <v>148</v>
      </c>
      <c r="AT105" s="319" t="s">
        <v>143</v>
      </c>
      <c r="AU105" s="319" t="s">
        <v>78</v>
      </c>
      <c r="AY105" s="293" t="s">
        <v>141</v>
      </c>
      <c r="BE105" s="320">
        <f t="shared" si="14"/>
        <v>0</v>
      </c>
      <c r="BF105" s="320">
        <f t="shared" si="15"/>
        <v>0</v>
      </c>
      <c r="BG105" s="320">
        <f t="shared" si="16"/>
        <v>0</v>
      </c>
      <c r="BH105" s="320">
        <f t="shared" si="17"/>
        <v>0</v>
      </c>
      <c r="BI105" s="320">
        <f t="shared" si="18"/>
        <v>0</v>
      </c>
      <c r="BJ105" s="293" t="s">
        <v>78</v>
      </c>
      <c r="BK105" s="320">
        <f t="shared" si="19"/>
        <v>0</v>
      </c>
      <c r="BL105" s="293" t="s">
        <v>148</v>
      </c>
      <c r="BM105" s="319" t="s">
        <v>312</v>
      </c>
    </row>
    <row r="106" spans="1:65" s="296" customFormat="1" ht="16.5" customHeight="1">
      <c r="A106" s="219"/>
      <c r="B106" s="220"/>
      <c r="C106" s="271" t="s">
        <v>313</v>
      </c>
      <c r="D106" s="271" t="s">
        <v>143</v>
      </c>
      <c r="E106" s="272" t="s">
        <v>314</v>
      </c>
      <c r="F106" s="273" t="s">
        <v>315</v>
      </c>
      <c r="G106" s="274" t="s">
        <v>180</v>
      </c>
      <c r="H106" s="275">
        <v>3</v>
      </c>
      <c r="I106" s="212"/>
      <c r="J106" s="276">
        <f t="shared" si="10"/>
        <v>0</v>
      </c>
      <c r="K106" s="273" t="s">
        <v>3</v>
      </c>
      <c r="L106" s="220"/>
      <c r="M106" s="315" t="s">
        <v>3</v>
      </c>
      <c r="N106" s="316" t="s">
        <v>41</v>
      </c>
      <c r="O106" s="317">
        <v>0</v>
      </c>
      <c r="P106" s="317">
        <f t="shared" si="11"/>
        <v>0</v>
      </c>
      <c r="Q106" s="317">
        <v>0</v>
      </c>
      <c r="R106" s="317">
        <f t="shared" si="12"/>
        <v>0</v>
      </c>
      <c r="S106" s="317">
        <v>0</v>
      </c>
      <c r="T106" s="318">
        <f t="shared" si="13"/>
        <v>0</v>
      </c>
      <c r="U106" s="219"/>
      <c r="V106" s="219"/>
      <c r="W106" s="219"/>
      <c r="X106" s="219"/>
      <c r="Y106" s="219"/>
      <c r="Z106" s="219"/>
      <c r="AA106" s="219"/>
      <c r="AB106" s="219"/>
      <c r="AC106" s="219"/>
      <c r="AD106" s="219"/>
      <c r="AE106" s="219"/>
      <c r="AR106" s="319" t="s">
        <v>148</v>
      </c>
      <c r="AT106" s="319" t="s">
        <v>143</v>
      </c>
      <c r="AU106" s="319" t="s">
        <v>78</v>
      </c>
      <c r="AY106" s="293" t="s">
        <v>141</v>
      </c>
      <c r="BE106" s="320">
        <f t="shared" si="14"/>
        <v>0</v>
      </c>
      <c r="BF106" s="320">
        <f t="shared" si="15"/>
        <v>0</v>
      </c>
      <c r="BG106" s="320">
        <f t="shared" si="16"/>
        <v>0</v>
      </c>
      <c r="BH106" s="320">
        <f t="shared" si="17"/>
        <v>0</v>
      </c>
      <c r="BI106" s="320">
        <f t="shared" si="18"/>
        <v>0</v>
      </c>
      <c r="BJ106" s="293" t="s">
        <v>78</v>
      </c>
      <c r="BK106" s="320">
        <f t="shared" si="19"/>
        <v>0</v>
      </c>
      <c r="BL106" s="293" t="s">
        <v>148</v>
      </c>
      <c r="BM106" s="319" t="s">
        <v>316</v>
      </c>
    </row>
    <row r="107" spans="1:65" s="264" customFormat="1" ht="25.9" customHeight="1">
      <c r="B107" s="265"/>
      <c r="D107" s="266" t="s">
        <v>69</v>
      </c>
      <c r="E107" s="267" t="s">
        <v>317</v>
      </c>
      <c r="F107" s="267" t="s">
        <v>318</v>
      </c>
      <c r="J107" s="268">
        <f>BK107</f>
        <v>0</v>
      </c>
      <c r="L107" s="265"/>
      <c r="M107" s="309"/>
      <c r="N107" s="310"/>
      <c r="O107" s="310"/>
      <c r="P107" s="311">
        <f>SUM(P108:P114)</f>
        <v>0</v>
      </c>
      <c r="Q107" s="310"/>
      <c r="R107" s="311">
        <f>SUM(R108:R114)</f>
        <v>0</v>
      </c>
      <c r="S107" s="310"/>
      <c r="T107" s="312">
        <f>SUM(T108:T114)</f>
        <v>0</v>
      </c>
      <c r="AR107" s="266" t="s">
        <v>78</v>
      </c>
      <c r="AT107" s="313" t="s">
        <v>69</v>
      </c>
      <c r="AU107" s="313" t="s">
        <v>70</v>
      </c>
      <c r="AY107" s="266" t="s">
        <v>141</v>
      </c>
      <c r="BK107" s="314">
        <f>SUM(BK108:BK114)</f>
        <v>0</v>
      </c>
    </row>
    <row r="108" spans="1:65" s="296" customFormat="1" ht="16.5" customHeight="1">
      <c r="A108" s="219"/>
      <c r="B108" s="220"/>
      <c r="C108" s="271" t="s">
        <v>319</v>
      </c>
      <c r="D108" s="271" t="s">
        <v>143</v>
      </c>
      <c r="E108" s="272" t="s">
        <v>320</v>
      </c>
      <c r="F108" s="273" t="s">
        <v>321</v>
      </c>
      <c r="G108" s="274" t="s">
        <v>199</v>
      </c>
      <c r="H108" s="275">
        <v>57</v>
      </c>
      <c r="I108" s="212"/>
      <c r="J108" s="276">
        <f t="shared" ref="J108:J114" si="20">ROUND(I108*H108,2)</f>
        <v>0</v>
      </c>
      <c r="K108" s="273" t="s">
        <v>3</v>
      </c>
      <c r="L108" s="220"/>
      <c r="M108" s="315" t="s">
        <v>3</v>
      </c>
      <c r="N108" s="316" t="s">
        <v>41</v>
      </c>
      <c r="O108" s="317">
        <v>0</v>
      </c>
      <c r="P108" s="317">
        <f t="shared" ref="P108:P114" si="21">O108*H108</f>
        <v>0</v>
      </c>
      <c r="Q108" s="317">
        <v>0</v>
      </c>
      <c r="R108" s="317">
        <f t="shared" ref="R108:R114" si="22">Q108*H108</f>
        <v>0</v>
      </c>
      <c r="S108" s="317">
        <v>0</v>
      </c>
      <c r="T108" s="318">
        <f t="shared" ref="T108:T114" si="23">S108*H108</f>
        <v>0</v>
      </c>
      <c r="U108" s="219"/>
      <c r="V108" s="219"/>
      <c r="W108" s="219"/>
      <c r="X108" s="219"/>
      <c r="Y108" s="219"/>
      <c r="Z108" s="219"/>
      <c r="AA108" s="219"/>
      <c r="AB108" s="219"/>
      <c r="AC108" s="219"/>
      <c r="AD108" s="219"/>
      <c r="AE108" s="219"/>
      <c r="AR108" s="319" t="s">
        <v>148</v>
      </c>
      <c r="AT108" s="319" t="s">
        <v>143</v>
      </c>
      <c r="AU108" s="319" t="s">
        <v>78</v>
      </c>
      <c r="AY108" s="293" t="s">
        <v>141</v>
      </c>
      <c r="BE108" s="320">
        <f t="shared" ref="BE108:BE114" si="24">IF(N108="základní",J108,0)</f>
        <v>0</v>
      </c>
      <c r="BF108" s="320">
        <f t="shared" ref="BF108:BF114" si="25">IF(N108="snížená",J108,0)</f>
        <v>0</v>
      </c>
      <c r="BG108" s="320">
        <f t="shared" ref="BG108:BG114" si="26">IF(N108="zákl. přenesená",J108,0)</f>
        <v>0</v>
      </c>
      <c r="BH108" s="320">
        <f t="shared" ref="BH108:BH114" si="27">IF(N108="sníž. přenesená",J108,0)</f>
        <v>0</v>
      </c>
      <c r="BI108" s="320">
        <f t="shared" ref="BI108:BI114" si="28">IF(N108="nulová",J108,0)</f>
        <v>0</v>
      </c>
      <c r="BJ108" s="293" t="s">
        <v>78</v>
      </c>
      <c r="BK108" s="320">
        <f t="shared" ref="BK108:BK114" si="29">ROUND(I108*H108,2)</f>
        <v>0</v>
      </c>
      <c r="BL108" s="293" t="s">
        <v>148</v>
      </c>
      <c r="BM108" s="319" t="s">
        <v>322</v>
      </c>
    </row>
    <row r="109" spans="1:65" s="296" customFormat="1" ht="16.5" customHeight="1">
      <c r="A109" s="219"/>
      <c r="B109" s="220"/>
      <c r="C109" s="271" t="s">
        <v>323</v>
      </c>
      <c r="D109" s="271" t="s">
        <v>143</v>
      </c>
      <c r="E109" s="272" t="s">
        <v>324</v>
      </c>
      <c r="F109" s="273" t="s">
        <v>325</v>
      </c>
      <c r="G109" s="274" t="s">
        <v>146</v>
      </c>
      <c r="H109" s="275">
        <v>86</v>
      </c>
      <c r="I109" s="212"/>
      <c r="J109" s="276">
        <f t="shared" si="20"/>
        <v>0</v>
      </c>
      <c r="K109" s="273" t="s">
        <v>3</v>
      </c>
      <c r="L109" s="220"/>
      <c r="M109" s="315" t="s">
        <v>3</v>
      </c>
      <c r="N109" s="316" t="s">
        <v>41</v>
      </c>
      <c r="O109" s="317">
        <v>0</v>
      </c>
      <c r="P109" s="317">
        <f t="shared" si="21"/>
        <v>0</v>
      </c>
      <c r="Q109" s="317">
        <v>0</v>
      </c>
      <c r="R109" s="317">
        <f t="shared" si="22"/>
        <v>0</v>
      </c>
      <c r="S109" s="317">
        <v>0</v>
      </c>
      <c r="T109" s="318">
        <f t="shared" si="23"/>
        <v>0</v>
      </c>
      <c r="U109" s="219"/>
      <c r="V109" s="219"/>
      <c r="W109" s="219"/>
      <c r="X109" s="219"/>
      <c r="Y109" s="219"/>
      <c r="Z109" s="219"/>
      <c r="AA109" s="219"/>
      <c r="AB109" s="219"/>
      <c r="AC109" s="219"/>
      <c r="AD109" s="219"/>
      <c r="AE109" s="219"/>
      <c r="AR109" s="319" t="s">
        <v>148</v>
      </c>
      <c r="AT109" s="319" t="s">
        <v>143</v>
      </c>
      <c r="AU109" s="319" t="s">
        <v>78</v>
      </c>
      <c r="AY109" s="293" t="s">
        <v>141</v>
      </c>
      <c r="BE109" s="320">
        <f t="shared" si="24"/>
        <v>0</v>
      </c>
      <c r="BF109" s="320">
        <f t="shared" si="25"/>
        <v>0</v>
      </c>
      <c r="BG109" s="320">
        <f t="shared" si="26"/>
        <v>0</v>
      </c>
      <c r="BH109" s="320">
        <f t="shared" si="27"/>
        <v>0</v>
      </c>
      <c r="BI109" s="320">
        <f t="shared" si="28"/>
        <v>0</v>
      </c>
      <c r="BJ109" s="293" t="s">
        <v>78</v>
      </c>
      <c r="BK109" s="320">
        <f t="shared" si="29"/>
        <v>0</v>
      </c>
      <c r="BL109" s="293" t="s">
        <v>148</v>
      </c>
      <c r="BM109" s="319" t="s">
        <v>326</v>
      </c>
    </row>
    <row r="110" spans="1:65" s="296" customFormat="1" ht="16.5" customHeight="1">
      <c r="A110" s="219"/>
      <c r="B110" s="220"/>
      <c r="C110" s="271" t="s">
        <v>327</v>
      </c>
      <c r="D110" s="271" t="s">
        <v>143</v>
      </c>
      <c r="E110" s="272" t="s">
        <v>328</v>
      </c>
      <c r="F110" s="273" t="s">
        <v>329</v>
      </c>
      <c r="G110" s="274" t="s">
        <v>146</v>
      </c>
      <c r="H110" s="275">
        <v>86</v>
      </c>
      <c r="I110" s="212"/>
      <c r="J110" s="276">
        <f t="shared" si="20"/>
        <v>0</v>
      </c>
      <c r="K110" s="273" t="s">
        <v>3</v>
      </c>
      <c r="L110" s="220"/>
      <c r="M110" s="315" t="s">
        <v>3</v>
      </c>
      <c r="N110" s="316" t="s">
        <v>41</v>
      </c>
      <c r="O110" s="317">
        <v>0</v>
      </c>
      <c r="P110" s="317">
        <f t="shared" si="21"/>
        <v>0</v>
      </c>
      <c r="Q110" s="317">
        <v>0</v>
      </c>
      <c r="R110" s="317">
        <f t="shared" si="22"/>
        <v>0</v>
      </c>
      <c r="S110" s="317">
        <v>0</v>
      </c>
      <c r="T110" s="318">
        <f t="shared" si="23"/>
        <v>0</v>
      </c>
      <c r="U110" s="219"/>
      <c r="V110" s="219"/>
      <c r="W110" s="219"/>
      <c r="X110" s="219"/>
      <c r="Y110" s="219"/>
      <c r="Z110" s="219"/>
      <c r="AA110" s="219"/>
      <c r="AB110" s="219"/>
      <c r="AC110" s="219"/>
      <c r="AD110" s="219"/>
      <c r="AE110" s="219"/>
      <c r="AR110" s="319" t="s">
        <v>148</v>
      </c>
      <c r="AT110" s="319" t="s">
        <v>143</v>
      </c>
      <c r="AU110" s="319" t="s">
        <v>78</v>
      </c>
      <c r="AY110" s="293" t="s">
        <v>141</v>
      </c>
      <c r="BE110" s="320">
        <f t="shared" si="24"/>
        <v>0</v>
      </c>
      <c r="BF110" s="320">
        <f t="shared" si="25"/>
        <v>0</v>
      </c>
      <c r="BG110" s="320">
        <f t="shared" si="26"/>
        <v>0</v>
      </c>
      <c r="BH110" s="320">
        <f t="shared" si="27"/>
        <v>0</v>
      </c>
      <c r="BI110" s="320">
        <f t="shared" si="28"/>
        <v>0</v>
      </c>
      <c r="BJ110" s="293" t="s">
        <v>78</v>
      </c>
      <c r="BK110" s="320">
        <f t="shared" si="29"/>
        <v>0</v>
      </c>
      <c r="BL110" s="293" t="s">
        <v>148</v>
      </c>
      <c r="BM110" s="319" t="s">
        <v>330</v>
      </c>
    </row>
    <row r="111" spans="1:65" s="296" customFormat="1" ht="16.5" customHeight="1">
      <c r="A111" s="219"/>
      <c r="B111" s="220"/>
      <c r="C111" s="271" t="s">
        <v>8</v>
      </c>
      <c r="D111" s="271" t="s">
        <v>143</v>
      </c>
      <c r="E111" s="272" t="s">
        <v>331</v>
      </c>
      <c r="F111" s="273" t="s">
        <v>332</v>
      </c>
      <c r="G111" s="274" t="s">
        <v>333</v>
      </c>
      <c r="H111" s="275">
        <v>13</v>
      </c>
      <c r="I111" s="212"/>
      <c r="J111" s="276">
        <f t="shared" si="20"/>
        <v>0</v>
      </c>
      <c r="K111" s="273" t="s">
        <v>3</v>
      </c>
      <c r="L111" s="220"/>
      <c r="M111" s="315" t="s">
        <v>3</v>
      </c>
      <c r="N111" s="316" t="s">
        <v>41</v>
      </c>
      <c r="O111" s="317">
        <v>0</v>
      </c>
      <c r="P111" s="317">
        <f t="shared" si="21"/>
        <v>0</v>
      </c>
      <c r="Q111" s="317">
        <v>0</v>
      </c>
      <c r="R111" s="317">
        <f t="shared" si="22"/>
        <v>0</v>
      </c>
      <c r="S111" s="317">
        <v>0</v>
      </c>
      <c r="T111" s="318">
        <f t="shared" si="23"/>
        <v>0</v>
      </c>
      <c r="U111" s="219"/>
      <c r="V111" s="219"/>
      <c r="W111" s="219"/>
      <c r="X111" s="219"/>
      <c r="Y111" s="219"/>
      <c r="Z111" s="219"/>
      <c r="AA111" s="219"/>
      <c r="AB111" s="219"/>
      <c r="AC111" s="219"/>
      <c r="AD111" s="219"/>
      <c r="AE111" s="219"/>
      <c r="AR111" s="319" t="s">
        <v>148</v>
      </c>
      <c r="AT111" s="319" t="s">
        <v>143</v>
      </c>
      <c r="AU111" s="319" t="s">
        <v>78</v>
      </c>
      <c r="AY111" s="293" t="s">
        <v>141</v>
      </c>
      <c r="BE111" s="320">
        <f t="shared" si="24"/>
        <v>0</v>
      </c>
      <c r="BF111" s="320">
        <f t="shared" si="25"/>
        <v>0</v>
      </c>
      <c r="BG111" s="320">
        <f t="shared" si="26"/>
        <v>0</v>
      </c>
      <c r="BH111" s="320">
        <f t="shared" si="27"/>
        <v>0</v>
      </c>
      <c r="BI111" s="320">
        <f t="shared" si="28"/>
        <v>0</v>
      </c>
      <c r="BJ111" s="293" t="s">
        <v>78</v>
      </c>
      <c r="BK111" s="320">
        <f t="shared" si="29"/>
        <v>0</v>
      </c>
      <c r="BL111" s="293" t="s">
        <v>148</v>
      </c>
      <c r="BM111" s="319" t="s">
        <v>334</v>
      </c>
    </row>
    <row r="112" spans="1:65" s="296" customFormat="1" ht="24">
      <c r="A112" s="219"/>
      <c r="B112" s="220"/>
      <c r="C112" s="271" t="s">
        <v>335</v>
      </c>
      <c r="D112" s="271" t="s">
        <v>143</v>
      </c>
      <c r="E112" s="272" t="s">
        <v>336</v>
      </c>
      <c r="F112" s="273" t="s">
        <v>337</v>
      </c>
      <c r="G112" s="274" t="s">
        <v>199</v>
      </c>
      <c r="H112" s="275">
        <v>1180</v>
      </c>
      <c r="I112" s="212"/>
      <c r="J112" s="276">
        <f t="shared" si="20"/>
        <v>0</v>
      </c>
      <c r="K112" s="273" t="s">
        <v>3</v>
      </c>
      <c r="L112" s="220"/>
      <c r="M112" s="315" t="s">
        <v>3</v>
      </c>
      <c r="N112" s="316" t="s">
        <v>41</v>
      </c>
      <c r="O112" s="317">
        <v>0</v>
      </c>
      <c r="P112" s="317">
        <f t="shared" si="21"/>
        <v>0</v>
      </c>
      <c r="Q112" s="317">
        <v>0</v>
      </c>
      <c r="R112" s="317">
        <f t="shared" si="22"/>
        <v>0</v>
      </c>
      <c r="S112" s="317">
        <v>0</v>
      </c>
      <c r="T112" s="318">
        <f t="shared" si="23"/>
        <v>0</v>
      </c>
      <c r="U112" s="219"/>
      <c r="V112" s="219"/>
      <c r="W112" s="219"/>
      <c r="X112" s="219"/>
      <c r="Y112" s="219"/>
      <c r="Z112" s="219"/>
      <c r="AA112" s="219"/>
      <c r="AB112" s="219"/>
      <c r="AC112" s="219"/>
      <c r="AD112" s="219"/>
      <c r="AE112" s="219"/>
      <c r="AR112" s="319" t="s">
        <v>148</v>
      </c>
      <c r="AT112" s="319" t="s">
        <v>143</v>
      </c>
      <c r="AU112" s="319" t="s">
        <v>78</v>
      </c>
      <c r="AY112" s="293" t="s">
        <v>141</v>
      </c>
      <c r="BE112" s="320">
        <f t="shared" si="24"/>
        <v>0</v>
      </c>
      <c r="BF112" s="320">
        <f t="shared" si="25"/>
        <v>0</v>
      </c>
      <c r="BG112" s="320">
        <f t="shared" si="26"/>
        <v>0</v>
      </c>
      <c r="BH112" s="320">
        <f t="shared" si="27"/>
        <v>0</v>
      </c>
      <c r="BI112" s="320">
        <f t="shared" si="28"/>
        <v>0</v>
      </c>
      <c r="BJ112" s="293" t="s">
        <v>78</v>
      </c>
      <c r="BK112" s="320">
        <f t="shared" si="29"/>
        <v>0</v>
      </c>
      <c r="BL112" s="293" t="s">
        <v>148</v>
      </c>
      <c r="BM112" s="319" t="s">
        <v>338</v>
      </c>
    </row>
    <row r="113" spans="1:65" s="296" customFormat="1" ht="21.75" customHeight="1">
      <c r="A113" s="219"/>
      <c r="B113" s="220"/>
      <c r="C113" s="271" t="s">
        <v>339</v>
      </c>
      <c r="D113" s="271" t="s">
        <v>143</v>
      </c>
      <c r="E113" s="272" t="s">
        <v>340</v>
      </c>
      <c r="F113" s="273" t="s">
        <v>341</v>
      </c>
      <c r="G113" s="274" t="s">
        <v>146</v>
      </c>
      <c r="H113" s="275">
        <v>126</v>
      </c>
      <c r="I113" s="212"/>
      <c r="J113" s="276">
        <f t="shared" si="20"/>
        <v>0</v>
      </c>
      <c r="K113" s="273" t="s">
        <v>3</v>
      </c>
      <c r="L113" s="220"/>
      <c r="M113" s="315" t="s">
        <v>3</v>
      </c>
      <c r="N113" s="316" t="s">
        <v>41</v>
      </c>
      <c r="O113" s="317">
        <v>0</v>
      </c>
      <c r="P113" s="317">
        <f t="shared" si="21"/>
        <v>0</v>
      </c>
      <c r="Q113" s="317">
        <v>0</v>
      </c>
      <c r="R113" s="317">
        <f t="shared" si="22"/>
        <v>0</v>
      </c>
      <c r="S113" s="317">
        <v>0</v>
      </c>
      <c r="T113" s="318">
        <f t="shared" si="23"/>
        <v>0</v>
      </c>
      <c r="U113" s="219"/>
      <c r="V113" s="219"/>
      <c r="W113" s="219"/>
      <c r="X113" s="219"/>
      <c r="Y113" s="219"/>
      <c r="Z113" s="219"/>
      <c r="AA113" s="219"/>
      <c r="AB113" s="219"/>
      <c r="AC113" s="219"/>
      <c r="AD113" s="219"/>
      <c r="AE113" s="219"/>
      <c r="AR113" s="319" t="s">
        <v>148</v>
      </c>
      <c r="AT113" s="319" t="s">
        <v>143</v>
      </c>
      <c r="AU113" s="319" t="s">
        <v>78</v>
      </c>
      <c r="AY113" s="293" t="s">
        <v>141</v>
      </c>
      <c r="BE113" s="320">
        <f t="shared" si="24"/>
        <v>0</v>
      </c>
      <c r="BF113" s="320">
        <f t="shared" si="25"/>
        <v>0</v>
      </c>
      <c r="BG113" s="320">
        <f t="shared" si="26"/>
        <v>0</v>
      </c>
      <c r="BH113" s="320">
        <f t="shared" si="27"/>
        <v>0</v>
      </c>
      <c r="BI113" s="320">
        <f t="shared" si="28"/>
        <v>0</v>
      </c>
      <c r="BJ113" s="293" t="s">
        <v>78</v>
      </c>
      <c r="BK113" s="320">
        <f t="shared" si="29"/>
        <v>0</v>
      </c>
      <c r="BL113" s="293" t="s">
        <v>148</v>
      </c>
      <c r="BM113" s="319" t="s">
        <v>342</v>
      </c>
    </row>
    <row r="114" spans="1:65" s="296" customFormat="1" ht="16.5" customHeight="1">
      <c r="A114" s="219"/>
      <c r="B114" s="220"/>
      <c r="C114" s="271" t="s">
        <v>343</v>
      </c>
      <c r="D114" s="271" t="s">
        <v>143</v>
      </c>
      <c r="E114" s="272" t="s">
        <v>344</v>
      </c>
      <c r="F114" s="273" t="s">
        <v>345</v>
      </c>
      <c r="G114" s="274" t="s">
        <v>333</v>
      </c>
      <c r="H114" s="275">
        <v>13</v>
      </c>
      <c r="I114" s="212"/>
      <c r="J114" s="276">
        <f t="shared" si="20"/>
        <v>0</v>
      </c>
      <c r="K114" s="273" t="s">
        <v>3</v>
      </c>
      <c r="L114" s="220"/>
      <c r="M114" s="315" t="s">
        <v>3</v>
      </c>
      <c r="N114" s="316" t="s">
        <v>41</v>
      </c>
      <c r="O114" s="317">
        <v>0</v>
      </c>
      <c r="P114" s="317">
        <f t="shared" si="21"/>
        <v>0</v>
      </c>
      <c r="Q114" s="317">
        <v>0</v>
      </c>
      <c r="R114" s="317">
        <f t="shared" si="22"/>
        <v>0</v>
      </c>
      <c r="S114" s="317">
        <v>0</v>
      </c>
      <c r="T114" s="318">
        <f t="shared" si="23"/>
        <v>0</v>
      </c>
      <c r="U114" s="219"/>
      <c r="V114" s="219"/>
      <c r="W114" s="219"/>
      <c r="X114" s="219"/>
      <c r="Y114" s="219"/>
      <c r="Z114" s="219"/>
      <c r="AA114" s="219"/>
      <c r="AB114" s="219"/>
      <c r="AC114" s="219"/>
      <c r="AD114" s="219"/>
      <c r="AE114" s="219"/>
      <c r="AR114" s="319" t="s">
        <v>148</v>
      </c>
      <c r="AT114" s="319" t="s">
        <v>143</v>
      </c>
      <c r="AU114" s="319" t="s">
        <v>78</v>
      </c>
      <c r="AY114" s="293" t="s">
        <v>141</v>
      </c>
      <c r="BE114" s="320">
        <f t="shared" si="24"/>
        <v>0</v>
      </c>
      <c r="BF114" s="320">
        <f t="shared" si="25"/>
        <v>0</v>
      </c>
      <c r="BG114" s="320">
        <f t="shared" si="26"/>
        <v>0</v>
      </c>
      <c r="BH114" s="320">
        <f t="shared" si="27"/>
        <v>0</v>
      </c>
      <c r="BI114" s="320">
        <f t="shared" si="28"/>
        <v>0</v>
      </c>
      <c r="BJ114" s="293" t="s">
        <v>78</v>
      </c>
      <c r="BK114" s="320">
        <f t="shared" si="29"/>
        <v>0</v>
      </c>
      <c r="BL114" s="293" t="s">
        <v>148</v>
      </c>
      <c r="BM114" s="319" t="s">
        <v>346</v>
      </c>
    </row>
    <row r="115" spans="1:65" s="264" customFormat="1" ht="25.9" customHeight="1">
      <c r="B115" s="265"/>
      <c r="D115" s="266" t="s">
        <v>69</v>
      </c>
      <c r="E115" s="267" t="s">
        <v>347</v>
      </c>
      <c r="F115" s="267" t="s">
        <v>348</v>
      </c>
      <c r="J115" s="268">
        <f>BK115</f>
        <v>0</v>
      </c>
      <c r="L115" s="265"/>
      <c r="M115" s="309"/>
      <c r="N115" s="310"/>
      <c r="O115" s="310"/>
      <c r="P115" s="311">
        <f>SUM(P116:P123)</f>
        <v>0</v>
      </c>
      <c r="Q115" s="310"/>
      <c r="R115" s="311">
        <f>SUM(R116:R123)</f>
        <v>0</v>
      </c>
      <c r="S115" s="310"/>
      <c r="T115" s="312">
        <f>SUM(T116:T123)</f>
        <v>0</v>
      </c>
      <c r="AR115" s="266" t="s">
        <v>78</v>
      </c>
      <c r="AT115" s="313" t="s">
        <v>69</v>
      </c>
      <c r="AU115" s="313" t="s">
        <v>70</v>
      </c>
      <c r="AY115" s="266" t="s">
        <v>141</v>
      </c>
      <c r="BK115" s="314">
        <f>SUM(BK116:BK123)</f>
        <v>0</v>
      </c>
    </row>
    <row r="116" spans="1:65" s="296" customFormat="1" ht="16.5" customHeight="1">
      <c r="A116" s="219"/>
      <c r="B116" s="220"/>
      <c r="C116" s="271" t="s">
        <v>349</v>
      </c>
      <c r="D116" s="271" t="s">
        <v>143</v>
      </c>
      <c r="E116" s="272" t="s">
        <v>350</v>
      </c>
      <c r="F116" s="273" t="s">
        <v>351</v>
      </c>
      <c r="G116" s="274" t="s">
        <v>199</v>
      </c>
      <c r="H116" s="275">
        <v>253</v>
      </c>
      <c r="I116" s="212"/>
      <c r="J116" s="276">
        <f t="shared" ref="J116:J123" si="30">ROUND(I116*H116,2)</f>
        <v>0</v>
      </c>
      <c r="K116" s="273" t="s">
        <v>3</v>
      </c>
      <c r="L116" s="220"/>
      <c r="M116" s="315" t="s">
        <v>3</v>
      </c>
      <c r="N116" s="316" t="s">
        <v>41</v>
      </c>
      <c r="O116" s="317">
        <v>0</v>
      </c>
      <c r="P116" s="317">
        <f t="shared" ref="P116:P123" si="31">O116*H116</f>
        <v>0</v>
      </c>
      <c r="Q116" s="317">
        <v>0</v>
      </c>
      <c r="R116" s="317">
        <f t="shared" ref="R116:R123" si="32">Q116*H116</f>
        <v>0</v>
      </c>
      <c r="S116" s="317">
        <v>0</v>
      </c>
      <c r="T116" s="318">
        <f t="shared" ref="T116:T123" si="33">S116*H116</f>
        <v>0</v>
      </c>
      <c r="U116" s="219"/>
      <c r="V116" s="219"/>
      <c r="W116" s="219"/>
      <c r="X116" s="219"/>
      <c r="Y116" s="219"/>
      <c r="Z116" s="219"/>
      <c r="AA116" s="219"/>
      <c r="AB116" s="219"/>
      <c r="AC116" s="219"/>
      <c r="AD116" s="219"/>
      <c r="AE116" s="219"/>
      <c r="AR116" s="319" t="s">
        <v>148</v>
      </c>
      <c r="AT116" s="319" t="s">
        <v>143</v>
      </c>
      <c r="AU116" s="319" t="s">
        <v>78</v>
      </c>
      <c r="AY116" s="293" t="s">
        <v>141</v>
      </c>
      <c r="BE116" s="320">
        <f t="shared" ref="BE116:BE123" si="34">IF(N116="základní",J116,0)</f>
        <v>0</v>
      </c>
      <c r="BF116" s="320">
        <f t="shared" ref="BF116:BF123" si="35">IF(N116="snížená",J116,0)</f>
        <v>0</v>
      </c>
      <c r="BG116" s="320">
        <f t="shared" ref="BG116:BG123" si="36">IF(N116="zákl. přenesená",J116,0)</f>
        <v>0</v>
      </c>
      <c r="BH116" s="320">
        <f t="shared" ref="BH116:BH123" si="37">IF(N116="sníž. přenesená",J116,0)</f>
        <v>0</v>
      </c>
      <c r="BI116" s="320">
        <f t="shared" ref="BI116:BI123" si="38">IF(N116="nulová",J116,0)</f>
        <v>0</v>
      </c>
      <c r="BJ116" s="293" t="s">
        <v>78</v>
      </c>
      <c r="BK116" s="320">
        <f t="shared" ref="BK116:BK123" si="39">ROUND(I116*H116,2)</f>
        <v>0</v>
      </c>
      <c r="BL116" s="293" t="s">
        <v>148</v>
      </c>
      <c r="BM116" s="319" t="s">
        <v>352</v>
      </c>
    </row>
    <row r="117" spans="1:65" s="296" customFormat="1" ht="16.5" customHeight="1">
      <c r="A117" s="219"/>
      <c r="B117" s="220"/>
      <c r="C117" s="271" t="s">
        <v>353</v>
      </c>
      <c r="D117" s="271" t="s">
        <v>143</v>
      </c>
      <c r="E117" s="272" t="s">
        <v>354</v>
      </c>
      <c r="F117" s="273" t="s">
        <v>355</v>
      </c>
      <c r="G117" s="274" t="s">
        <v>333</v>
      </c>
      <c r="H117" s="275">
        <v>70</v>
      </c>
      <c r="I117" s="212"/>
      <c r="J117" s="276">
        <f t="shared" si="30"/>
        <v>0</v>
      </c>
      <c r="K117" s="273" t="s">
        <v>3</v>
      </c>
      <c r="L117" s="220"/>
      <c r="M117" s="315" t="s">
        <v>3</v>
      </c>
      <c r="N117" s="316" t="s">
        <v>41</v>
      </c>
      <c r="O117" s="317">
        <v>0</v>
      </c>
      <c r="P117" s="317">
        <f t="shared" si="31"/>
        <v>0</v>
      </c>
      <c r="Q117" s="317">
        <v>0</v>
      </c>
      <c r="R117" s="317">
        <f t="shared" si="32"/>
        <v>0</v>
      </c>
      <c r="S117" s="317">
        <v>0</v>
      </c>
      <c r="T117" s="318">
        <f t="shared" si="33"/>
        <v>0</v>
      </c>
      <c r="U117" s="219"/>
      <c r="V117" s="219"/>
      <c r="W117" s="219"/>
      <c r="X117" s="219"/>
      <c r="Y117" s="219"/>
      <c r="Z117" s="219"/>
      <c r="AA117" s="219"/>
      <c r="AB117" s="219"/>
      <c r="AC117" s="219"/>
      <c r="AD117" s="219"/>
      <c r="AE117" s="219"/>
      <c r="AR117" s="319" t="s">
        <v>148</v>
      </c>
      <c r="AT117" s="319" t="s">
        <v>143</v>
      </c>
      <c r="AU117" s="319" t="s">
        <v>78</v>
      </c>
      <c r="AY117" s="293" t="s">
        <v>141</v>
      </c>
      <c r="BE117" s="320">
        <f t="shared" si="34"/>
        <v>0</v>
      </c>
      <c r="BF117" s="320">
        <f t="shared" si="35"/>
        <v>0</v>
      </c>
      <c r="BG117" s="320">
        <f t="shared" si="36"/>
        <v>0</v>
      </c>
      <c r="BH117" s="320">
        <f t="shared" si="37"/>
        <v>0</v>
      </c>
      <c r="BI117" s="320">
        <f t="shared" si="38"/>
        <v>0</v>
      </c>
      <c r="BJ117" s="293" t="s">
        <v>78</v>
      </c>
      <c r="BK117" s="320">
        <f t="shared" si="39"/>
        <v>0</v>
      </c>
      <c r="BL117" s="293" t="s">
        <v>148</v>
      </c>
      <c r="BM117" s="319" t="s">
        <v>356</v>
      </c>
    </row>
    <row r="118" spans="1:65" s="296" customFormat="1" ht="16.5" customHeight="1">
      <c r="A118" s="219"/>
      <c r="B118" s="220"/>
      <c r="C118" s="271" t="s">
        <v>357</v>
      </c>
      <c r="D118" s="271" t="s">
        <v>143</v>
      </c>
      <c r="E118" s="272" t="s">
        <v>358</v>
      </c>
      <c r="F118" s="273" t="s">
        <v>359</v>
      </c>
      <c r="G118" s="274" t="s">
        <v>333</v>
      </c>
      <c r="H118" s="275">
        <v>51</v>
      </c>
      <c r="I118" s="212"/>
      <c r="J118" s="276">
        <f t="shared" si="30"/>
        <v>0</v>
      </c>
      <c r="K118" s="273" t="s">
        <v>3</v>
      </c>
      <c r="L118" s="220"/>
      <c r="M118" s="315" t="s">
        <v>3</v>
      </c>
      <c r="N118" s="316" t="s">
        <v>41</v>
      </c>
      <c r="O118" s="317">
        <v>0</v>
      </c>
      <c r="P118" s="317">
        <f t="shared" si="31"/>
        <v>0</v>
      </c>
      <c r="Q118" s="317">
        <v>0</v>
      </c>
      <c r="R118" s="317">
        <f t="shared" si="32"/>
        <v>0</v>
      </c>
      <c r="S118" s="317">
        <v>0</v>
      </c>
      <c r="T118" s="318">
        <f t="shared" si="33"/>
        <v>0</v>
      </c>
      <c r="U118" s="219"/>
      <c r="V118" s="219"/>
      <c r="W118" s="219"/>
      <c r="X118" s="219"/>
      <c r="Y118" s="219"/>
      <c r="Z118" s="219"/>
      <c r="AA118" s="219"/>
      <c r="AB118" s="219"/>
      <c r="AC118" s="219"/>
      <c r="AD118" s="219"/>
      <c r="AE118" s="219"/>
      <c r="AR118" s="319" t="s">
        <v>148</v>
      </c>
      <c r="AT118" s="319" t="s">
        <v>143</v>
      </c>
      <c r="AU118" s="319" t="s">
        <v>78</v>
      </c>
      <c r="AY118" s="293" t="s">
        <v>141</v>
      </c>
      <c r="BE118" s="320">
        <f t="shared" si="34"/>
        <v>0</v>
      </c>
      <c r="BF118" s="320">
        <f t="shared" si="35"/>
        <v>0</v>
      </c>
      <c r="BG118" s="320">
        <f t="shared" si="36"/>
        <v>0</v>
      </c>
      <c r="BH118" s="320">
        <f t="shared" si="37"/>
        <v>0</v>
      </c>
      <c r="BI118" s="320">
        <f t="shared" si="38"/>
        <v>0</v>
      </c>
      <c r="BJ118" s="293" t="s">
        <v>78</v>
      </c>
      <c r="BK118" s="320">
        <f t="shared" si="39"/>
        <v>0</v>
      </c>
      <c r="BL118" s="293" t="s">
        <v>148</v>
      </c>
      <c r="BM118" s="319" t="s">
        <v>360</v>
      </c>
    </row>
    <row r="119" spans="1:65" s="296" customFormat="1" ht="24">
      <c r="A119" s="219"/>
      <c r="B119" s="220"/>
      <c r="C119" s="271" t="s">
        <v>361</v>
      </c>
      <c r="D119" s="271" t="s">
        <v>143</v>
      </c>
      <c r="E119" s="272" t="s">
        <v>362</v>
      </c>
      <c r="F119" s="273" t="s">
        <v>363</v>
      </c>
      <c r="G119" s="274" t="s">
        <v>333</v>
      </c>
      <c r="H119" s="275">
        <v>122</v>
      </c>
      <c r="I119" s="212"/>
      <c r="J119" s="276">
        <f t="shared" si="30"/>
        <v>0</v>
      </c>
      <c r="K119" s="273" t="s">
        <v>3</v>
      </c>
      <c r="L119" s="220"/>
      <c r="M119" s="315" t="s">
        <v>3</v>
      </c>
      <c r="N119" s="316" t="s">
        <v>41</v>
      </c>
      <c r="O119" s="317">
        <v>0</v>
      </c>
      <c r="P119" s="317">
        <f t="shared" si="31"/>
        <v>0</v>
      </c>
      <c r="Q119" s="317">
        <v>0</v>
      </c>
      <c r="R119" s="317">
        <f t="shared" si="32"/>
        <v>0</v>
      </c>
      <c r="S119" s="317">
        <v>0</v>
      </c>
      <c r="T119" s="318">
        <f t="shared" si="33"/>
        <v>0</v>
      </c>
      <c r="U119" s="219"/>
      <c r="V119" s="219"/>
      <c r="W119" s="219"/>
      <c r="X119" s="219"/>
      <c r="Y119" s="219"/>
      <c r="Z119" s="219"/>
      <c r="AA119" s="219"/>
      <c r="AB119" s="219"/>
      <c r="AC119" s="219"/>
      <c r="AD119" s="219"/>
      <c r="AE119" s="219"/>
      <c r="AR119" s="319" t="s">
        <v>148</v>
      </c>
      <c r="AT119" s="319" t="s">
        <v>143</v>
      </c>
      <c r="AU119" s="319" t="s">
        <v>78</v>
      </c>
      <c r="AY119" s="293" t="s">
        <v>141</v>
      </c>
      <c r="BE119" s="320">
        <f t="shared" si="34"/>
        <v>0</v>
      </c>
      <c r="BF119" s="320">
        <f t="shared" si="35"/>
        <v>0</v>
      </c>
      <c r="BG119" s="320">
        <f t="shared" si="36"/>
        <v>0</v>
      </c>
      <c r="BH119" s="320">
        <f t="shared" si="37"/>
        <v>0</v>
      </c>
      <c r="BI119" s="320">
        <f t="shared" si="38"/>
        <v>0</v>
      </c>
      <c r="BJ119" s="293" t="s">
        <v>78</v>
      </c>
      <c r="BK119" s="320">
        <f t="shared" si="39"/>
        <v>0</v>
      </c>
      <c r="BL119" s="293" t="s">
        <v>148</v>
      </c>
      <c r="BM119" s="319" t="s">
        <v>364</v>
      </c>
    </row>
    <row r="120" spans="1:65" s="296" customFormat="1" ht="16.5" customHeight="1">
      <c r="A120" s="219"/>
      <c r="B120" s="220"/>
      <c r="C120" s="271" t="s">
        <v>365</v>
      </c>
      <c r="D120" s="271" t="s">
        <v>143</v>
      </c>
      <c r="E120" s="272" t="s">
        <v>366</v>
      </c>
      <c r="F120" s="273" t="s">
        <v>367</v>
      </c>
      <c r="G120" s="274" t="s">
        <v>236</v>
      </c>
      <c r="H120" s="275">
        <v>1</v>
      </c>
      <c r="I120" s="212"/>
      <c r="J120" s="276">
        <f t="shared" si="30"/>
        <v>0</v>
      </c>
      <c r="K120" s="273" t="s">
        <v>3</v>
      </c>
      <c r="L120" s="220"/>
      <c r="M120" s="315" t="s">
        <v>3</v>
      </c>
      <c r="N120" s="316" t="s">
        <v>41</v>
      </c>
      <c r="O120" s="317">
        <v>0</v>
      </c>
      <c r="P120" s="317">
        <f t="shared" si="31"/>
        <v>0</v>
      </c>
      <c r="Q120" s="317">
        <v>0</v>
      </c>
      <c r="R120" s="317">
        <f t="shared" si="32"/>
        <v>0</v>
      </c>
      <c r="S120" s="317">
        <v>0</v>
      </c>
      <c r="T120" s="318">
        <f t="shared" si="33"/>
        <v>0</v>
      </c>
      <c r="U120" s="219"/>
      <c r="V120" s="219"/>
      <c r="W120" s="219"/>
      <c r="X120" s="219"/>
      <c r="Y120" s="219"/>
      <c r="Z120" s="219"/>
      <c r="AA120" s="219"/>
      <c r="AB120" s="219"/>
      <c r="AC120" s="219"/>
      <c r="AD120" s="219"/>
      <c r="AE120" s="219"/>
      <c r="AR120" s="319" t="s">
        <v>368</v>
      </c>
      <c r="AT120" s="319" t="s">
        <v>143</v>
      </c>
      <c r="AU120" s="319" t="s">
        <v>78</v>
      </c>
      <c r="AY120" s="293" t="s">
        <v>141</v>
      </c>
      <c r="BE120" s="320">
        <f t="shared" si="34"/>
        <v>0</v>
      </c>
      <c r="BF120" s="320">
        <f t="shared" si="35"/>
        <v>0</v>
      </c>
      <c r="BG120" s="320">
        <f t="shared" si="36"/>
        <v>0</v>
      </c>
      <c r="BH120" s="320">
        <f t="shared" si="37"/>
        <v>0</v>
      </c>
      <c r="BI120" s="320">
        <f t="shared" si="38"/>
        <v>0</v>
      </c>
      <c r="BJ120" s="293" t="s">
        <v>78</v>
      </c>
      <c r="BK120" s="320">
        <f t="shared" si="39"/>
        <v>0</v>
      </c>
      <c r="BL120" s="293" t="s">
        <v>368</v>
      </c>
      <c r="BM120" s="319" t="s">
        <v>369</v>
      </c>
    </row>
    <row r="121" spans="1:65" s="296" customFormat="1" ht="16.5" customHeight="1">
      <c r="A121" s="219"/>
      <c r="B121" s="220"/>
      <c r="C121" s="321" t="s">
        <v>370</v>
      </c>
      <c r="D121" s="321" t="s">
        <v>371</v>
      </c>
      <c r="E121" s="322" t="s">
        <v>372</v>
      </c>
      <c r="F121" s="323" t="s">
        <v>373</v>
      </c>
      <c r="G121" s="324" t="s">
        <v>333</v>
      </c>
      <c r="H121" s="325">
        <v>51</v>
      </c>
      <c r="I121" s="213"/>
      <c r="J121" s="326">
        <f t="shared" si="30"/>
        <v>0</v>
      </c>
      <c r="K121" s="323" t="s">
        <v>3</v>
      </c>
      <c r="L121" s="327"/>
      <c r="M121" s="328" t="s">
        <v>3</v>
      </c>
      <c r="N121" s="329" t="s">
        <v>41</v>
      </c>
      <c r="O121" s="317">
        <v>0</v>
      </c>
      <c r="P121" s="317">
        <f t="shared" si="31"/>
        <v>0</v>
      </c>
      <c r="Q121" s="317">
        <v>0</v>
      </c>
      <c r="R121" s="317">
        <f t="shared" si="32"/>
        <v>0</v>
      </c>
      <c r="S121" s="317">
        <v>0</v>
      </c>
      <c r="T121" s="318">
        <f t="shared" si="33"/>
        <v>0</v>
      </c>
      <c r="U121" s="219"/>
      <c r="V121" s="219"/>
      <c r="W121" s="219"/>
      <c r="X121" s="219"/>
      <c r="Y121" s="219"/>
      <c r="Z121" s="219"/>
      <c r="AA121" s="219"/>
      <c r="AB121" s="219"/>
      <c r="AC121" s="219"/>
      <c r="AD121" s="219"/>
      <c r="AE121" s="219"/>
      <c r="AR121" s="319" t="s">
        <v>188</v>
      </c>
      <c r="AT121" s="319" t="s">
        <v>371</v>
      </c>
      <c r="AU121" s="319" t="s">
        <v>78</v>
      </c>
      <c r="AY121" s="293" t="s">
        <v>141</v>
      </c>
      <c r="BE121" s="320">
        <f t="shared" si="34"/>
        <v>0</v>
      </c>
      <c r="BF121" s="320">
        <f t="shared" si="35"/>
        <v>0</v>
      </c>
      <c r="BG121" s="320">
        <f t="shared" si="36"/>
        <v>0</v>
      </c>
      <c r="BH121" s="320">
        <f t="shared" si="37"/>
        <v>0</v>
      </c>
      <c r="BI121" s="320">
        <f t="shared" si="38"/>
        <v>0</v>
      </c>
      <c r="BJ121" s="293" t="s">
        <v>78</v>
      </c>
      <c r="BK121" s="320">
        <f t="shared" si="39"/>
        <v>0</v>
      </c>
      <c r="BL121" s="293" t="s">
        <v>148</v>
      </c>
      <c r="BM121" s="319" t="s">
        <v>374</v>
      </c>
    </row>
    <row r="122" spans="1:65" s="296" customFormat="1" ht="16.5" customHeight="1">
      <c r="A122" s="219"/>
      <c r="B122" s="220"/>
      <c r="C122" s="321" t="s">
        <v>375</v>
      </c>
      <c r="D122" s="321" t="s">
        <v>371</v>
      </c>
      <c r="E122" s="322" t="s">
        <v>376</v>
      </c>
      <c r="F122" s="323" t="s">
        <v>377</v>
      </c>
      <c r="G122" s="324" t="s">
        <v>333</v>
      </c>
      <c r="H122" s="325">
        <v>12</v>
      </c>
      <c r="I122" s="213"/>
      <c r="J122" s="326">
        <f t="shared" si="30"/>
        <v>0</v>
      </c>
      <c r="K122" s="323" t="s">
        <v>3</v>
      </c>
      <c r="L122" s="327"/>
      <c r="M122" s="328" t="s">
        <v>3</v>
      </c>
      <c r="N122" s="329" t="s">
        <v>41</v>
      </c>
      <c r="O122" s="317">
        <v>0</v>
      </c>
      <c r="P122" s="317">
        <f t="shared" si="31"/>
        <v>0</v>
      </c>
      <c r="Q122" s="317">
        <v>0</v>
      </c>
      <c r="R122" s="317">
        <f t="shared" si="32"/>
        <v>0</v>
      </c>
      <c r="S122" s="317">
        <v>0</v>
      </c>
      <c r="T122" s="318">
        <f t="shared" si="33"/>
        <v>0</v>
      </c>
      <c r="U122" s="219"/>
      <c r="V122" s="219"/>
      <c r="W122" s="219"/>
      <c r="X122" s="219"/>
      <c r="Y122" s="219"/>
      <c r="Z122" s="219"/>
      <c r="AA122" s="219"/>
      <c r="AB122" s="219"/>
      <c r="AC122" s="219"/>
      <c r="AD122" s="219"/>
      <c r="AE122" s="219"/>
      <c r="AR122" s="319" t="s">
        <v>188</v>
      </c>
      <c r="AT122" s="319" t="s">
        <v>371</v>
      </c>
      <c r="AU122" s="319" t="s">
        <v>78</v>
      </c>
      <c r="AY122" s="293" t="s">
        <v>141</v>
      </c>
      <c r="BE122" s="320">
        <f t="shared" si="34"/>
        <v>0</v>
      </c>
      <c r="BF122" s="320">
        <f t="shared" si="35"/>
        <v>0</v>
      </c>
      <c r="BG122" s="320">
        <f t="shared" si="36"/>
        <v>0</v>
      </c>
      <c r="BH122" s="320">
        <f t="shared" si="37"/>
        <v>0</v>
      </c>
      <c r="BI122" s="320">
        <f t="shared" si="38"/>
        <v>0</v>
      </c>
      <c r="BJ122" s="293" t="s">
        <v>78</v>
      </c>
      <c r="BK122" s="320">
        <f t="shared" si="39"/>
        <v>0</v>
      </c>
      <c r="BL122" s="293" t="s">
        <v>148</v>
      </c>
      <c r="BM122" s="319" t="s">
        <v>378</v>
      </c>
    </row>
    <row r="123" spans="1:65" s="296" customFormat="1" ht="16.5" customHeight="1">
      <c r="A123" s="219"/>
      <c r="B123" s="220"/>
      <c r="C123" s="321" t="s">
        <v>379</v>
      </c>
      <c r="D123" s="321" t="s">
        <v>371</v>
      </c>
      <c r="E123" s="322" t="s">
        <v>380</v>
      </c>
      <c r="F123" s="323" t="s">
        <v>381</v>
      </c>
      <c r="G123" s="324" t="s">
        <v>333</v>
      </c>
      <c r="H123" s="325">
        <v>24</v>
      </c>
      <c r="I123" s="213"/>
      <c r="J123" s="326">
        <f t="shared" si="30"/>
        <v>0</v>
      </c>
      <c r="K123" s="323" t="s">
        <v>3</v>
      </c>
      <c r="L123" s="327"/>
      <c r="M123" s="328" t="s">
        <v>3</v>
      </c>
      <c r="N123" s="329" t="s">
        <v>41</v>
      </c>
      <c r="O123" s="317">
        <v>0</v>
      </c>
      <c r="P123" s="317">
        <f t="shared" si="31"/>
        <v>0</v>
      </c>
      <c r="Q123" s="317">
        <v>0</v>
      </c>
      <c r="R123" s="317">
        <f t="shared" si="32"/>
        <v>0</v>
      </c>
      <c r="S123" s="317">
        <v>0</v>
      </c>
      <c r="T123" s="318">
        <f t="shared" si="33"/>
        <v>0</v>
      </c>
      <c r="U123" s="219"/>
      <c r="V123" s="219"/>
      <c r="W123" s="219"/>
      <c r="X123" s="219"/>
      <c r="Y123" s="219"/>
      <c r="Z123" s="219"/>
      <c r="AA123" s="219"/>
      <c r="AB123" s="219"/>
      <c r="AC123" s="219"/>
      <c r="AD123" s="219"/>
      <c r="AE123" s="219"/>
      <c r="AR123" s="319" t="s">
        <v>188</v>
      </c>
      <c r="AT123" s="319" t="s">
        <v>371</v>
      </c>
      <c r="AU123" s="319" t="s">
        <v>78</v>
      </c>
      <c r="AY123" s="293" t="s">
        <v>141</v>
      </c>
      <c r="BE123" s="320">
        <f t="shared" si="34"/>
        <v>0</v>
      </c>
      <c r="BF123" s="320">
        <f t="shared" si="35"/>
        <v>0</v>
      </c>
      <c r="BG123" s="320">
        <f t="shared" si="36"/>
        <v>0</v>
      </c>
      <c r="BH123" s="320">
        <f t="shared" si="37"/>
        <v>0</v>
      </c>
      <c r="BI123" s="320">
        <f t="shared" si="38"/>
        <v>0</v>
      </c>
      <c r="BJ123" s="293" t="s">
        <v>78</v>
      </c>
      <c r="BK123" s="320">
        <f t="shared" si="39"/>
        <v>0</v>
      </c>
      <c r="BL123" s="293" t="s">
        <v>148</v>
      </c>
      <c r="BM123" s="319" t="s">
        <v>382</v>
      </c>
    </row>
    <row r="124" spans="1:65" s="264" customFormat="1" ht="25.9" customHeight="1">
      <c r="B124" s="265"/>
      <c r="D124" s="266" t="s">
        <v>69</v>
      </c>
      <c r="E124" s="267" t="s">
        <v>383</v>
      </c>
      <c r="F124" s="267" t="s">
        <v>384</v>
      </c>
      <c r="J124" s="268">
        <f>BK124</f>
        <v>0</v>
      </c>
      <c r="L124" s="265"/>
      <c r="M124" s="309"/>
      <c r="N124" s="310"/>
      <c r="O124" s="310"/>
      <c r="P124" s="311">
        <f>SUM(P125:P157)</f>
        <v>0</v>
      </c>
      <c r="Q124" s="310"/>
      <c r="R124" s="311">
        <f>SUM(R125:R157)</f>
        <v>0</v>
      </c>
      <c r="S124" s="310"/>
      <c r="T124" s="312">
        <f>SUM(T125:T157)</f>
        <v>0</v>
      </c>
      <c r="AR124" s="266" t="s">
        <v>78</v>
      </c>
      <c r="AT124" s="313" t="s">
        <v>69</v>
      </c>
      <c r="AU124" s="313" t="s">
        <v>70</v>
      </c>
      <c r="AY124" s="266" t="s">
        <v>141</v>
      </c>
      <c r="BK124" s="314">
        <f>SUM(BK125:BK157)</f>
        <v>0</v>
      </c>
    </row>
    <row r="125" spans="1:65" s="296" customFormat="1" ht="16.5" customHeight="1">
      <c r="A125" s="219"/>
      <c r="B125" s="220"/>
      <c r="C125" s="271" t="s">
        <v>385</v>
      </c>
      <c r="D125" s="271" t="s">
        <v>143</v>
      </c>
      <c r="E125" s="272" t="s">
        <v>386</v>
      </c>
      <c r="F125" s="273" t="s">
        <v>387</v>
      </c>
      <c r="G125" s="274" t="s">
        <v>236</v>
      </c>
      <c r="H125" s="275">
        <v>1</v>
      </c>
      <c r="I125" s="212"/>
      <c r="J125" s="276">
        <f t="shared" ref="J125:J157" si="40">ROUND(I125*H125,2)</f>
        <v>0</v>
      </c>
      <c r="K125" s="273" t="s">
        <v>3</v>
      </c>
      <c r="L125" s="220"/>
      <c r="M125" s="315" t="s">
        <v>3</v>
      </c>
      <c r="N125" s="316" t="s">
        <v>41</v>
      </c>
      <c r="O125" s="317">
        <v>0</v>
      </c>
      <c r="P125" s="317">
        <f t="shared" ref="P125:P157" si="41">O125*H125</f>
        <v>0</v>
      </c>
      <c r="Q125" s="317">
        <v>0</v>
      </c>
      <c r="R125" s="317">
        <f t="shared" ref="R125:R157" si="42">Q125*H125</f>
        <v>0</v>
      </c>
      <c r="S125" s="317">
        <v>0</v>
      </c>
      <c r="T125" s="318">
        <f t="shared" ref="T125:T157" si="43">S125*H125</f>
        <v>0</v>
      </c>
      <c r="U125" s="219"/>
      <c r="V125" s="219"/>
      <c r="W125" s="219"/>
      <c r="X125" s="219"/>
      <c r="Y125" s="219"/>
      <c r="Z125" s="219"/>
      <c r="AA125" s="219"/>
      <c r="AB125" s="219"/>
      <c r="AC125" s="219"/>
      <c r="AD125" s="219"/>
      <c r="AE125" s="219"/>
      <c r="AR125" s="319" t="s">
        <v>148</v>
      </c>
      <c r="AT125" s="319" t="s">
        <v>143</v>
      </c>
      <c r="AU125" s="319" t="s">
        <v>78</v>
      </c>
      <c r="AY125" s="293" t="s">
        <v>141</v>
      </c>
      <c r="BE125" s="320">
        <f t="shared" ref="BE125:BE157" si="44">IF(N125="základní",J125,0)</f>
        <v>0</v>
      </c>
      <c r="BF125" s="320">
        <f t="shared" ref="BF125:BF157" si="45">IF(N125="snížená",J125,0)</f>
        <v>0</v>
      </c>
      <c r="BG125" s="320">
        <f t="shared" ref="BG125:BG157" si="46">IF(N125="zákl. přenesená",J125,0)</f>
        <v>0</v>
      </c>
      <c r="BH125" s="320">
        <f t="shared" ref="BH125:BH157" si="47">IF(N125="sníž. přenesená",J125,0)</f>
        <v>0</v>
      </c>
      <c r="BI125" s="320">
        <f t="shared" ref="BI125:BI157" si="48">IF(N125="nulová",J125,0)</f>
        <v>0</v>
      </c>
      <c r="BJ125" s="293" t="s">
        <v>78</v>
      </c>
      <c r="BK125" s="320">
        <f t="shared" ref="BK125:BK157" si="49">ROUND(I125*H125,2)</f>
        <v>0</v>
      </c>
      <c r="BL125" s="293" t="s">
        <v>148</v>
      </c>
      <c r="BM125" s="319" t="s">
        <v>388</v>
      </c>
    </row>
    <row r="126" spans="1:65" s="296" customFormat="1" ht="16.5" customHeight="1">
      <c r="A126" s="219"/>
      <c r="B126" s="220"/>
      <c r="C126" s="271" t="s">
        <v>389</v>
      </c>
      <c r="D126" s="271" t="s">
        <v>143</v>
      </c>
      <c r="E126" s="272" t="s">
        <v>390</v>
      </c>
      <c r="F126" s="273" t="s">
        <v>391</v>
      </c>
      <c r="G126" s="274" t="s">
        <v>156</v>
      </c>
      <c r="H126" s="275">
        <v>15</v>
      </c>
      <c r="I126" s="212"/>
      <c r="J126" s="276">
        <f t="shared" si="40"/>
        <v>0</v>
      </c>
      <c r="K126" s="273" t="s">
        <v>3</v>
      </c>
      <c r="L126" s="220"/>
      <c r="M126" s="315" t="s">
        <v>3</v>
      </c>
      <c r="N126" s="316" t="s">
        <v>41</v>
      </c>
      <c r="O126" s="317">
        <v>0</v>
      </c>
      <c r="P126" s="317">
        <f t="shared" si="41"/>
        <v>0</v>
      </c>
      <c r="Q126" s="317">
        <v>0</v>
      </c>
      <c r="R126" s="317">
        <f t="shared" si="42"/>
        <v>0</v>
      </c>
      <c r="S126" s="317">
        <v>0</v>
      </c>
      <c r="T126" s="318">
        <f t="shared" si="43"/>
        <v>0</v>
      </c>
      <c r="U126" s="219"/>
      <c r="V126" s="219"/>
      <c r="W126" s="219"/>
      <c r="X126" s="219"/>
      <c r="Y126" s="219"/>
      <c r="Z126" s="219"/>
      <c r="AA126" s="219"/>
      <c r="AB126" s="219"/>
      <c r="AC126" s="219"/>
      <c r="AD126" s="219"/>
      <c r="AE126" s="219"/>
      <c r="AR126" s="319" t="s">
        <v>148</v>
      </c>
      <c r="AT126" s="319" t="s">
        <v>143</v>
      </c>
      <c r="AU126" s="319" t="s">
        <v>78</v>
      </c>
      <c r="AY126" s="293" t="s">
        <v>141</v>
      </c>
      <c r="BE126" s="320">
        <f t="shared" si="44"/>
        <v>0</v>
      </c>
      <c r="BF126" s="320">
        <f t="shared" si="45"/>
        <v>0</v>
      </c>
      <c r="BG126" s="320">
        <f t="shared" si="46"/>
        <v>0</v>
      </c>
      <c r="BH126" s="320">
        <f t="shared" si="47"/>
        <v>0</v>
      </c>
      <c r="BI126" s="320">
        <f t="shared" si="48"/>
        <v>0</v>
      </c>
      <c r="BJ126" s="293" t="s">
        <v>78</v>
      </c>
      <c r="BK126" s="320">
        <f t="shared" si="49"/>
        <v>0</v>
      </c>
      <c r="BL126" s="293" t="s">
        <v>148</v>
      </c>
      <c r="BM126" s="319" t="s">
        <v>392</v>
      </c>
    </row>
    <row r="127" spans="1:65" s="296" customFormat="1" ht="21.75" customHeight="1">
      <c r="A127" s="219"/>
      <c r="B127" s="220"/>
      <c r="C127" s="271" t="s">
        <v>393</v>
      </c>
      <c r="D127" s="271" t="s">
        <v>143</v>
      </c>
      <c r="E127" s="272" t="s">
        <v>394</v>
      </c>
      <c r="F127" s="273" t="s">
        <v>395</v>
      </c>
      <c r="G127" s="274" t="s">
        <v>199</v>
      </c>
      <c r="H127" s="275">
        <v>260</v>
      </c>
      <c r="I127" s="212"/>
      <c r="J127" s="276">
        <f t="shared" si="40"/>
        <v>0</v>
      </c>
      <c r="K127" s="273" t="s">
        <v>3</v>
      </c>
      <c r="L127" s="220"/>
      <c r="M127" s="315" t="s">
        <v>3</v>
      </c>
      <c r="N127" s="316" t="s">
        <v>41</v>
      </c>
      <c r="O127" s="317">
        <v>0</v>
      </c>
      <c r="P127" s="317">
        <f t="shared" si="41"/>
        <v>0</v>
      </c>
      <c r="Q127" s="317">
        <v>0</v>
      </c>
      <c r="R127" s="317">
        <f t="shared" si="42"/>
        <v>0</v>
      </c>
      <c r="S127" s="317">
        <v>0</v>
      </c>
      <c r="T127" s="318">
        <f t="shared" si="43"/>
        <v>0</v>
      </c>
      <c r="U127" s="219"/>
      <c r="V127" s="219"/>
      <c r="W127" s="219"/>
      <c r="X127" s="219"/>
      <c r="Y127" s="219"/>
      <c r="Z127" s="219"/>
      <c r="AA127" s="219"/>
      <c r="AB127" s="219"/>
      <c r="AC127" s="219"/>
      <c r="AD127" s="219"/>
      <c r="AE127" s="219"/>
      <c r="AR127" s="319" t="s">
        <v>148</v>
      </c>
      <c r="AT127" s="319" t="s">
        <v>143</v>
      </c>
      <c r="AU127" s="319" t="s">
        <v>78</v>
      </c>
      <c r="AY127" s="293" t="s">
        <v>141</v>
      </c>
      <c r="BE127" s="320">
        <f t="shared" si="44"/>
        <v>0</v>
      </c>
      <c r="BF127" s="320">
        <f t="shared" si="45"/>
        <v>0</v>
      </c>
      <c r="BG127" s="320">
        <f t="shared" si="46"/>
        <v>0</v>
      </c>
      <c r="BH127" s="320">
        <f t="shared" si="47"/>
        <v>0</v>
      </c>
      <c r="BI127" s="320">
        <f t="shared" si="48"/>
        <v>0</v>
      </c>
      <c r="BJ127" s="293" t="s">
        <v>78</v>
      </c>
      <c r="BK127" s="320">
        <f t="shared" si="49"/>
        <v>0</v>
      </c>
      <c r="BL127" s="293" t="s">
        <v>148</v>
      </c>
      <c r="BM127" s="319" t="s">
        <v>396</v>
      </c>
    </row>
    <row r="128" spans="1:65" s="296" customFormat="1" ht="16.5" customHeight="1">
      <c r="A128" s="219"/>
      <c r="B128" s="220"/>
      <c r="C128" s="271" t="s">
        <v>397</v>
      </c>
      <c r="D128" s="271" t="s">
        <v>143</v>
      </c>
      <c r="E128" s="272" t="s">
        <v>398</v>
      </c>
      <c r="F128" s="273" t="s">
        <v>399</v>
      </c>
      <c r="G128" s="274" t="s">
        <v>333</v>
      </c>
      <c r="H128" s="275">
        <v>16</v>
      </c>
      <c r="I128" s="212"/>
      <c r="J128" s="276">
        <f t="shared" si="40"/>
        <v>0</v>
      </c>
      <c r="K128" s="273" t="s">
        <v>3</v>
      </c>
      <c r="L128" s="220"/>
      <c r="M128" s="315" t="s">
        <v>3</v>
      </c>
      <c r="N128" s="316" t="s">
        <v>41</v>
      </c>
      <c r="O128" s="317">
        <v>0</v>
      </c>
      <c r="P128" s="317">
        <f t="shared" si="41"/>
        <v>0</v>
      </c>
      <c r="Q128" s="317">
        <v>0</v>
      </c>
      <c r="R128" s="317">
        <f t="shared" si="42"/>
        <v>0</v>
      </c>
      <c r="S128" s="317">
        <v>0</v>
      </c>
      <c r="T128" s="318">
        <f t="shared" si="43"/>
        <v>0</v>
      </c>
      <c r="U128" s="219"/>
      <c r="V128" s="219"/>
      <c r="W128" s="219"/>
      <c r="X128" s="219"/>
      <c r="Y128" s="219"/>
      <c r="Z128" s="219"/>
      <c r="AA128" s="219"/>
      <c r="AB128" s="219"/>
      <c r="AC128" s="219"/>
      <c r="AD128" s="219"/>
      <c r="AE128" s="219"/>
      <c r="AR128" s="319" t="s">
        <v>148</v>
      </c>
      <c r="AT128" s="319" t="s">
        <v>143</v>
      </c>
      <c r="AU128" s="319" t="s">
        <v>78</v>
      </c>
      <c r="AY128" s="293" t="s">
        <v>141</v>
      </c>
      <c r="BE128" s="320">
        <f t="shared" si="44"/>
        <v>0</v>
      </c>
      <c r="BF128" s="320">
        <f t="shared" si="45"/>
        <v>0</v>
      </c>
      <c r="BG128" s="320">
        <f t="shared" si="46"/>
        <v>0</v>
      </c>
      <c r="BH128" s="320">
        <f t="shared" si="47"/>
        <v>0</v>
      </c>
      <c r="BI128" s="320">
        <f t="shared" si="48"/>
        <v>0</v>
      </c>
      <c r="BJ128" s="293" t="s">
        <v>78</v>
      </c>
      <c r="BK128" s="320">
        <f t="shared" si="49"/>
        <v>0</v>
      </c>
      <c r="BL128" s="293" t="s">
        <v>148</v>
      </c>
      <c r="BM128" s="319" t="s">
        <v>400</v>
      </c>
    </row>
    <row r="129" spans="1:65" s="296" customFormat="1" ht="16.5" customHeight="1">
      <c r="A129" s="219"/>
      <c r="B129" s="220"/>
      <c r="C129" s="271" t="s">
        <v>401</v>
      </c>
      <c r="D129" s="271" t="s">
        <v>143</v>
      </c>
      <c r="E129" s="272" t="s">
        <v>402</v>
      </c>
      <c r="F129" s="273" t="s">
        <v>403</v>
      </c>
      <c r="G129" s="274" t="s">
        <v>156</v>
      </c>
      <c r="H129" s="275">
        <v>1040</v>
      </c>
      <c r="I129" s="212"/>
      <c r="J129" s="276">
        <f t="shared" si="40"/>
        <v>0</v>
      </c>
      <c r="K129" s="273" t="s">
        <v>3</v>
      </c>
      <c r="L129" s="220"/>
      <c r="M129" s="315" t="s">
        <v>3</v>
      </c>
      <c r="N129" s="316" t="s">
        <v>41</v>
      </c>
      <c r="O129" s="317">
        <v>0</v>
      </c>
      <c r="P129" s="317">
        <f t="shared" si="41"/>
        <v>0</v>
      </c>
      <c r="Q129" s="317">
        <v>0</v>
      </c>
      <c r="R129" s="317">
        <f t="shared" si="42"/>
        <v>0</v>
      </c>
      <c r="S129" s="317">
        <v>0</v>
      </c>
      <c r="T129" s="318">
        <f t="shared" si="43"/>
        <v>0</v>
      </c>
      <c r="U129" s="219"/>
      <c r="V129" s="219"/>
      <c r="W129" s="219"/>
      <c r="X129" s="219"/>
      <c r="Y129" s="219"/>
      <c r="Z129" s="219"/>
      <c r="AA129" s="219"/>
      <c r="AB129" s="219"/>
      <c r="AC129" s="219"/>
      <c r="AD129" s="219"/>
      <c r="AE129" s="219"/>
      <c r="AR129" s="319" t="s">
        <v>148</v>
      </c>
      <c r="AT129" s="319" t="s">
        <v>143</v>
      </c>
      <c r="AU129" s="319" t="s">
        <v>78</v>
      </c>
      <c r="AY129" s="293" t="s">
        <v>141</v>
      </c>
      <c r="BE129" s="320">
        <f t="shared" si="44"/>
        <v>0</v>
      </c>
      <c r="BF129" s="320">
        <f t="shared" si="45"/>
        <v>0</v>
      </c>
      <c r="BG129" s="320">
        <f t="shared" si="46"/>
        <v>0</v>
      </c>
      <c r="BH129" s="320">
        <f t="shared" si="47"/>
        <v>0</v>
      </c>
      <c r="BI129" s="320">
        <f t="shared" si="48"/>
        <v>0</v>
      </c>
      <c r="BJ129" s="293" t="s">
        <v>78</v>
      </c>
      <c r="BK129" s="320">
        <f t="shared" si="49"/>
        <v>0</v>
      </c>
      <c r="BL129" s="293" t="s">
        <v>148</v>
      </c>
      <c r="BM129" s="319" t="s">
        <v>404</v>
      </c>
    </row>
    <row r="130" spans="1:65" s="296" customFormat="1" ht="16.5" customHeight="1">
      <c r="A130" s="219"/>
      <c r="B130" s="220"/>
      <c r="C130" s="271" t="s">
        <v>405</v>
      </c>
      <c r="D130" s="271" t="s">
        <v>143</v>
      </c>
      <c r="E130" s="272" t="s">
        <v>406</v>
      </c>
      <c r="F130" s="273" t="s">
        <v>407</v>
      </c>
      <c r="G130" s="274" t="s">
        <v>156</v>
      </c>
      <c r="H130" s="275">
        <v>13</v>
      </c>
      <c r="I130" s="212"/>
      <c r="J130" s="276">
        <f t="shared" si="40"/>
        <v>0</v>
      </c>
      <c r="K130" s="273" t="s">
        <v>3</v>
      </c>
      <c r="L130" s="220"/>
      <c r="M130" s="315" t="s">
        <v>3</v>
      </c>
      <c r="N130" s="316" t="s">
        <v>41</v>
      </c>
      <c r="O130" s="317">
        <v>0</v>
      </c>
      <c r="P130" s="317">
        <f t="shared" si="41"/>
        <v>0</v>
      </c>
      <c r="Q130" s="317">
        <v>0</v>
      </c>
      <c r="R130" s="317">
        <f t="shared" si="42"/>
        <v>0</v>
      </c>
      <c r="S130" s="317">
        <v>0</v>
      </c>
      <c r="T130" s="318">
        <f t="shared" si="43"/>
        <v>0</v>
      </c>
      <c r="U130" s="219"/>
      <c r="V130" s="219"/>
      <c r="W130" s="219"/>
      <c r="X130" s="219"/>
      <c r="Y130" s="219"/>
      <c r="Z130" s="219"/>
      <c r="AA130" s="219"/>
      <c r="AB130" s="219"/>
      <c r="AC130" s="219"/>
      <c r="AD130" s="219"/>
      <c r="AE130" s="219"/>
      <c r="AR130" s="319" t="s">
        <v>148</v>
      </c>
      <c r="AT130" s="319" t="s">
        <v>143</v>
      </c>
      <c r="AU130" s="319" t="s">
        <v>78</v>
      </c>
      <c r="AY130" s="293" t="s">
        <v>141</v>
      </c>
      <c r="BE130" s="320">
        <f t="shared" si="44"/>
        <v>0</v>
      </c>
      <c r="BF130" s="320">
        <f t="shared" si="45"/>
        <v>0</v>
      </c>
      <c r="BG130" s="320">
        <f t="shared" si="46"/>
        <v>0</v>
      </c>
      <c r="BH130" s="320">
        <f t="shared" si="47"/>
        <v>0</v>
      </c>
      <c r="BI130" s="320">
        <f t="shared" si="48"/>
        <v>0</v>
      </c>
      <c r="BJ130" s="293" t="s">
        <v>78</v>
      </c>
      <c r="BK130" s="320">
        <f t="shared" si="49"/>
        <v>0</v>
      </c>
      <c r="BL130" s="293" t="s">
        <v>148</v>
      </c>
      <c r="BM130" s="319" t="s">
        <v>408</v>
      </c>
    </row>
    <row r="131" spans="1:65" s="296" customFormat="1" ht="16.5" customHeight="1">
      <c r="A131" s="219"/>
      <c r="B131" s="220"/>
      <c r="C131" s="271" t="s">
        <v>409</v>
      </c>
      <c r="D131" s="271" t="s">
        <v>143</v>
      </c>
      <c r="E131" s="272" t="s">
        <v>410</v>
      </c>
      <c r="F131" s="273" t="s">
        <v>411</v>
      </c>
      <c r="G131" s="274" t="s">
        <v>156</v>
      </c>
      <c r="H131" s="275">
        <v>2</v>
      </c>
      <c r="I131" s="212"/>
      <c r="J131" s="276">
        <f t="shared" si="40"/>
        <v>0</v>
      </c>
      <c r="K131" s="273" t="s">
        <v>3</v>
      </c>
      <c r="L131" s="220"/>
      <c r="M131" s="315" t="s">
        <v>3</v>
      </c>
      <c r="N131" s="316" t="s">
        <v>41</v>
      </c>
      <c r="O131" s="317">
        <v>0</v>
      </c>
      <c r="P131" s="317">
        <f t="shared" si="41"/>
        <v>0</v>
      </c>
      <c r="Q131" s="317">
        <v>0</v>
      </c>
      <c r="R131" s="317">
        <f t="shared" si="42"/>
        <v>0</v>
      </c>
      <c r="S131" s="317">
        <v>0</v>
      </c>
      <c r="T131" s="318">
        <f t="shared" si="43"/>
        <v>0</v>
      </c>
      <c r="U131" s="219"/>
      <c r="V131" s="219"/>
      <c r="W131" s="219"/>
      <c r="X131" s="219"/>
      <c r="Y131" s="219"/>
      <c r="Z131" s="219"/>
      <c r="AA131" s="219"/>
      <c r="AB131" s="219"/>
      <c r="AC131" s="219"/>
      <c r="AD131" s="219"/>
      <c r="AE131" s="219"/>
      <c r="AR131" s="319" t="s">
        <v>148</v>
      </c>
      <c r="AT131" s="319" t="s">
        <v>143</v>
      </c>
      <c r="AU131" s="319" t="s">
        <v>78</v>
      </c>
      <c r="AY131" s="293" t="s">
        <v>141</v>
      </c>
      <c r="BE131" s="320">
        <f t="shared" si="44"/>
        <v>0</v>
      </c>
      <c r="BF131" s="320">
        <f t="shared" si="45"/>
        <v>0</v>
      </c>
      <c r="BG131" s="320">
        <f t="shared" si="46"/>
        <v>0</v>
      </c>
      <c r="BH131" s="320">
        <f t="shared" si="47"/>
        <v>0</v>
      </c>
      <c r="BI131" s="320">
        <f t="shared" si="48"/>
        <v>0</v>
      </c>
      <c r="BJ131" s="293" t="s">
        <v>78</v>
      </c>
      <c r="BK131" s="320">
        <f t="shared" si="49"/>
        <v>0</v>
      </c>
      <c r="BL131" s="293" t="s">
        <v>148</v>
      </c>
      <c r="BM131" s="319" t="s">
        <v>412</v>
      </c>
    </row>
    <row r="132" spans="1:65" s="296" customFormat="1" ht="16.5" customHeight="1">
      <c r="A132" s="219"/>
      <c r="B132" s="220"/>
      <c r="C132" s="271" t="s">
        <v>413</v>
      </c>
      <c r="D132" s="271" t="s">
        <v>143</v>
      </c>
      <c r="E132" s="272" t="s">
        <v>414</v>
      </c>
      <c r="F132" s="273" t="s">
        <v>415</v>
      </c>
      <c r="G132" s="274" t="s">
        <v>156</v>
      </c>
      <c r="H132" s="275">
        <v>4</v>
      </c>
      <c r="I132" s="212"/>
      <c r="J132" s="276">
        <f t="shared" si="40"/>
        <v>0</v>
      </c>
      <c r="K132" s="273" t="s">
        <v>3</v>
      </c>
      <c r="L132" s="220"/>
      <c r="M132" s="315" t="s">
        <v>3</v>
      </c>
      <c r="N132" s="316" t="s">
        <v>41</v>
      </c>
      <c r="O132" s="317">
        <v>0</v>
      </c>
      <c r="P132" s="317">
        <f t="shared" si="41"/>
        <v>0</v>
      </c>
      <c r="Q132" s="317">
        <v>0</v>
      </c>
      <c r="R132" s="317">
        <f t="shared" si="42"/>
        <v>0</v>
      </c>
      <c r="S132" s="317">
        <v>0</v>
      </c>
      <c r="T132" s="318">
        <f t="shared" si="43"/>
        <v>0</v>
      </c>
      <c r="U132" s="219"/>
      <c r="V132" s="219"/>
      <c r="W132" s="219"/>
      <c r="X132" s="219"/>
      <c r="Y132" s="219"/>
      <c r="Z132" s="219"/>
      <c r="AA132" s="219"/>
      <c r="AB132" s="219"/>
      <c r="AC132" s="219"/>
      <c r="AD132" s="219"/>
      <c r="AE132" s="219"/>
      <c r="AR132" s="319" t="s">
        <v>148</v>
      </c>
      <c r="AT132" s="319" t="s">
        <v>143</v>
      </c>
      <c r="AU132" s="319" t="s">
        <v>78</v>
      </c>
      <c r="AY132" s="293" t="s">
        <v>141</v>
      </c>
      <c r="BE132" s="320">
        <f t="shared" si="44"/>
        <v>0</v>
      </c>
      <c r="BF132" s="320">
        <f t="shared" si="45"/>
        <v>0</v>
      </c>
      <c r="BG132" s="320">
        <f t="shared" si="46"/>
        <v>0</v>
      </c>
      <c r="BH132" s="320">
        <f t="shared" si="47"/>
        <v>0</v>
      </c>
      <c r="BI132" s="320">
        <f t="shared" si="48"/>
        <v>0</v>
      </c>
      <c r="BJ132" s="293" t="s">
        <v>78</v>
      </c>
      <c r="BK132" s="320">
        <f t="shared" si="49"/>
        <v>0</v>
      </c>
      <c r="BL132" s="293" t="s">
        <v>148</v>
      </c>
      <c r="BM132" s="319" t="s">
        <v>416</v>
      </c>
    </row>
    <row r="133" spans="1:65" s="296" customFormat="1" ht="16.5" customHeight="1">
      <c r="A133" s="219"/>
      <c r="B133" s="220"/>
      <c r="C133" s="271" t="s">
        <v>417</v>
      </c>
      <c r="D133" s="271" t="s">
        <v>143</v>
      </c>
      <c r="E133" s="272" t="s">
        <v>418</v>
      </c>
      <c r="F133" s="273" t="s">
        <v>419</v>
      </c>
      <c r="G133" s="274" t="s">
        <v>156</v>
      </c>
      <c r="H133" s="275">
        <v>4</v>
      </c>
      <c r="I133" s="212"/>
      <c r="J133" s="276">
        <f t="shared" si="40"/>
        <v>0</v>
      </c>
      <c r="K133" s="273" t="s">
        <v>3</v>
      </c>
      <c r="L133" s="220"/>
      <c r="M133" s="315" t="s">
        <v>3</v>
      </c>
      <c r="N133" s="316" t="s">
        <v>41</v>
      </c>
      <c r="O133" s="317">
        <v>0</v>
      </c>
      <c r="P133" s="317">
        <f t="shared" si="41"/>
        <v>0</v>
      </c>
      <c r="Q133" s="317">
        <v>0</v>
      </c>
      <c r="R133" s="317">
        <f t="shared" si="42"/>
        <v>0</v>
      </c>
      <c r="S133" s="317">
        <v>0</v>
      </c>
      <c r="T133" s="318">
        <f t="shared" si="43"/>
        <v>0</v>
      </c>
      <c r="U133" s="219"/>
      <c r="V133" s="219"/>
      <c r="W133" s="219"/>
      <c r="X133" s="219"/>
      <c r="Y133" s="219"/>
      <c r="Z133" s="219"/>
      <c r="AA133" s="219"/>
      <c r="AB133" s="219"/>
      <c r="AC133" s="219"/>
      <c r="AD133" s="219"/>
      <c r="AE133" s="219"/>
      <c r="AR133" s="319" t="s">
        <v>148</v>
      </c>
      <c r="AT133" s="319" t="s">
        <v>143</v>
      </c>
      <c r="AU133" s="319" t="s">
        <v>78</v>
      </c>
      <c r="AY133" s="293" t="s">
        <v>141</v>
      </c>
      <c r="BE133" s="320">
        <f t="shared" si="44"/>
        <v>0</v>
      </c>
      <c r="BF133" s="320">
        <f t="shared" si="45"/>
        <v>0</v>
      </c>
      <c r="BG133" s="320">
        <f t="shared" si="46"/>
        <v>0</v>
      </c>
      <c r="BH133" s="320">
        <f t="shared" si="47"/>
        <v>0</v>
      </c>
      <c r="BI133" s="320">
        <f t="shared" si="48"/>
        <v>0</v>
      </c>
      <c r="BJ133" s="293" t="s">
        <v>78</v>
      </c>
      <c r="BK133" s="320">
        <f t="shared" si="49"/>
        <v>0</v>
      </c>
      <c r="BL133" s="293" t="s">
        <v>148</v>
      </c>
      <c r="BM133" s="319" t="s">
        <v>420</v>
      </c>
    </row>
    <row r="134" spans="1:65" s="296" customFormat="1" ht="16.5" customHeight="1">
      <c r="A134" s="219"/>
      <c r="B134" s="220"/>
      <c r="C134" s="271" t="s">
        <v>421</v>
      </c>
      <c r="D134" s="271" t="s">
        <v>143</v>
      </c>
      <c r="E134" s="272" t="s">
        <v>422</v>
      </c>
      <c r="F134" s="273" t="s">
        <v>423</v>
      </c>
      <c r="G134" s="274" t="s">
        <v>156</v>
      </c>
      <c r="H134" s="275">
        <v>4</v>
      </c>
      <c r="I134" s="212"/>
      <c r="J134" s="276">
        <f t="shared" si="40"/>
        <v>0</v>
      </c>
      <c r="K134" s="273" t="s">
        <v>3</v>
      </c>
      <c r="L134" s="220"/>
      <c r="M134" s="315" t="s">
        <v>3</v>
      </c>
      <c r="N134" s="316" t="s">
        <v>41</v>
      </c>
      <c r="O134" s="317">
        <v>0</v>
      </c>
      <c r="P134" s="317">
        <f t="shared" si="41"/>
        <v>0</v>
      </c>
      <c r="Q134" s="317">
        <v>0</v>
      </c>
      <c r="R134" s="317">
        <f t="shared" si="42"/>
        <v>0</v>
      </c>
      <c r="S134" s="317">
        <v>0</v>
      </c>
      <c r="T134" s="318">
        <f t="shared" si="43"/>
        <v>0</v>
      </c>
      <c r="U134" s="219"/>
      <c r="V134" s="219"/>
      <c r="W134" s="219"/>
      <c r="X134" s="219"/>
      <c r="Y134" s="219"/>
      <c r="Z134" s="219"/>
      <c r="AA134" s="219"/>
      <c r="AB134" s="219"/>
      <c r="AC134" s="219"/>
      <c r="AD134" s="219"/>
      <c r="AE134" s="219"/>
      <c r="AR134" s="319" t="s">
        <v>148</v>
      </c>
      <c r="AT134" s="319" t="s">
        <v>143</v>
      </c>
      <c r="AU134" s="319" t="s">
        <v>78</v>
      </c>
      <c r="AY134" s="293" t="s">
        <v>141</v>
      </c>
      <c r="BE134" s="320">
        <f t="shared" si="44"/>
        <v>0</v>
      </c>
      <c r="BF134" s="320">
        <f t="shared" si="45"/>
        <v>0</v>
      </c>
      <c r="BG134" s="320">
        <f t="shared" si="46"/>
        <v>0</v>
      </c>
      <c r="BH134" s="320">
        <f t="shared" si="47"/>
        <v>0</v>
      </c>
      <c r="BI134" s="320">
        <f t="shared" si="48"/>
        <v>0</v>
      </c>
      <c r="BJ134" s="293" t="s">
        <v>78</v>
      </c>
      <c r="BK134" s="320">
        <f t="shared" si="49"/>
        <v>0</v>
      </c>
      <c r="BL134" s="293" t="s">
        <v>148</v>
      </c>
      <c r="BM134" s="319" t="s">
        <v>424</v>
      </c>
    </row>
    <row r="135" spans="1:65" s="296" customFormat="1" ht="16.5" customHeight="1">
      <c r="A135" s="219"/>
      <c r="B135" s="220"/>
      <c r="C135" s="271" t="s">
        <v>425</v>
      </c>
      <c r="D135" s="271" t="s">
        <v>143</v>
      </c>
      <c r="E135" s="272" t="s">
        <v>426</v>
      </c>
      <c r="F135" s="273" t="s">
        <v>427</v>
      </c>
      <c r="G135" s="274" t="s">
        <v>156</v>
      </c>
      <c r="H135" s="275">
        <v>11</v>
      </c>
      <c r="I135" s="212"/>
      <c r="J135" s="276">
        <f t="shared" si="40"/>
        <v>0</v>
      </c>
      <c r="K135" s="273" t="s">
        <v>3</v>
      </c>
      <c r="L135" s="220"/>
      <c r="M135" s="315" t="s">
        <v>3</v>
      </c>
      <c r="N135" s="316" t="s">
        <v>41</v>
      </c>
      <c r="O135" s="317">
        <v>0</v>
      </c>
      <c r="P135" s="317">
        <f t="shared" si="41"/>
        <v>0</v>
      </c>
      <c r="Q135" s="317">
        <v>0</v>
      </c>
      <c r="R135" s="317">
        <f t="shared" si="42"/>
        <v>0</v>
      </c>
      <c r="S135" s="317">
        <v>0</v>
      </c>
      <c r="T135" s="318">
        <f t="shared" si="43"/>
        <v>0</v>
      </c>
      <c r="U135" s="219"/>
      <c r="V135" s="219"/>
      <c r="W135" s="219"/>
      <c r="X135" s="219"/>
      <c r="Y135" s="219"/>
      <c r="Z135" s="219"/>
      <c r="AA135" s="219"/>
      <c r="AB135" s="219"/>
      <c r="AC135" s="219"/>
      <c r="AD135" s="219"/>
      <c r="AE135" s="219"/>
      <c r="AR135" s="319" t="s">
        <v>148</v>
      </c>
      <c r="AT135" s="319" t="s">
        <v>143</v>
      </c>
      <c r="AU135" s="319" t="s">
        <v>78</v>
      </c>
      <c r="AY135" s="293" t="s">
        <v>141</v>
      </c>
      <c r="BE135" s="320">
        <f t="shared" si="44"/>
        <v>0</v>
      </c>
      <c r="BF135" s="320">
        <f t="shared" si="45"/>
        <v>0</v>
      </c>
      <c r="BG135" s="320">
        <f t="shared" si="46"/>
        <v>0</v>
      </c>
      <c r="BH135" s="320">
        <f t="shared" si="47"/>
        <v>0</v>
      </c>
      <c r="BI135" s="320">
        <f t="shared" si="48"/>
        <v>0</v>
      </c>
      <c r="BJ135" s="293" t="s">
        <v>78</v>
      </c>
      <c r="BK135" s="320">
        <f t="shared" si="49"/>
        <v>0</v>
      </c>
      <c r="BL135" s="293" t="s">
        <v>148</v>
      </c>
      <c r="BM135" s="319" t="s">
        <v>428</v>
      </c>
    </row>
    <row r="136" spans="1:65" s="296" customFormat="1" ht="16.5" customHeight="1">
      <c r="A136" s="219"/>
      <c r="B136" s="220"/>
      <c r="C136" s="271" t="s">
        <v>429</v>
      </c>
      <c r="D136" s="271" t="s">
        <v>143</v>
      </c>
      <c r="E136" s="272" t="s">
        <v>430</v>
      </c>
      <c r="F136" s="273" t="s">
        <v>431</v>
      </c>
      <c r="G136" s="274" t="s">
        <v>156</v>
      </c>
      <c r="H136" s="275">
        <v>4</v>
      </c>
      <c r="I136" s="212"/>
      <c r="J136" s="276">
        <f t="shared" si="40"/>
        <v>0</v>
      </c>
      <c r="K136" s="273" t="s">
        <v>3</v>
      </c>
      <c r="L136" s="220"/>
      <c r="M136" s="315" t="s">
        <v>3</v>
      </c>
      <c r="N136" s="316" t="s">
        <v>41</v>
      </c>
      <c r="O136" s="317">
        <v>0</v>
      </c>
      <c r="P136" s="317">
        <f t="shared" si="41"/>
        <v>0</v>
      </c>
      <c r="Q136" s="317">
        <v>0</v>
      </c>
      <c r="R136" s="317">
        <f t="shared" si="42"/>
        <v>0</v>
      </c>
      <c r="S136" s="317">
        <v>0</v>
      </c>
      <c r="T136" s="318">
        <f t="shared" si="43"/>
        <v>0</v>
      </c>
      <c r="U136" s="219"/>
      <c r="V136" s="219"/>
      <c r="W136" s="219"/>
      <c r="X136" s="219"/>
      <c r="Y136" s="219"/>
      <c r="Z136" s="219"/>
      <c r="AA136" s="219"/>
      <c r="AB136" s="219"/>
      <c r="AC136" s="219"/>
      <c r="AD136" s="219"/>
      <c r="AE136" s="219"/>
      <c r="AR136" s="319" t="s">
        <v>148</v>
      </c>
      <c r="AT136" s="319" t="s">
        <v>143</v>
      </c>
      <c r="AU136" s="319" t="s">
        <v>78</v>
      </c>
      <c r="AY136" s="293" t="s">
        <v>141</v>
      </c>
      <c r="BE136" s="320">
        <f t="shared" si="44"/>
        <v>0</v>
      </c>
      <c r="BF136" s="320">
        <f t="shared" si="45"/>
        <v>0</v>
      </c>
      <c r="BG136" s="320">
        <f t="shared" si="46"/>
        <v>0</v>
      </c>
      <c r="BH136" s="320">
        <f t="shared" si="47"/>
        <v>0</v>
      </c>
      <c r="BI136" s="320">
        <f t="shared" si="48"/>
        <v>0</v>
      </c>
      <c r="BJ136" s="293" t="s">
        <v>78</v>
      </c>
      <c r="BK136" s="320">
        <f t="shared" si="49"/>
        <v>0</v>
      </c>
      <c r="BL136" s="293" t="s">
        <v>148</v>
      </c>
      <c r="BM136" s="319" t="s">
        <v>432</v>
      </c>
    </row>
    <row r="137" spans="1:65" s="296" customFormat="1" ht="16.5" customHeight="1">
      <c r="A137" s="219"/>
      <c r="B137" s="220"/>
      <c r="C137" s="271" t="s">
        <v>433</v>
      </c>
      <c r="D137" s="271" t="s">
        <v>143</v>
      </c>
      <c r="E137" s="272" t="s">
        <v>434</v>
      </c>
      <c r="F137" s="273" t="s">
        <v>435</v>
      </c>
      <c r="G137" s="274" t="s">
        <v>156</v>
      </c>
      <c r="H137" s="275">
        <v>4</v>
      </c>
      <c r="I137" s="212"/>
      <c r="J137" s="276">
        <f t="shared" si="40"/>
        <v>0</v>
      </c>
      <c r="K137" s="273" t="s">
        <v>3</v>
      </c>
      <c r="L137" s="220"/>
      <c r="M137" s="315" t="s">
        <v>3</v>
      </c>
      <c r="N137" s="316" t="s">
        <v>41</v>
      </c>
      <c r="O137" s="317">
        <v>0</v>
      </c>
      <c r="P137" s="317">
        <f t="shared" si="41"/>
        <v>0</v>
      </c>
      <c r="Q137" s="317">
        <v>0</v>
      </c>
      <c r="R137" s="317">
        <f t="shared" si="42"/>
        <v>0</v>
      </c>
      <c r="S137" s="317">
        <v>0</v>
      </c>
      <c r="T137" s="318">
        <f t="shared" si="43"/>
        <v>0</v>
      </c>
      <c r="U137" s="219"/>
      <c r="V137" s="219"/>
      <c r="W137" s="219"/>
      <c r="X137" s="219"/>
      <c r="Y137" s="219"/>
      <c r="Z137" s="219"/>
      <c r="AA137" s="219"/>
      <c r="AB137" s="219"/>
      <c r="AC137" s="219"/>
      <c r="AD137" s="219"/>
      <c r="AE137" s="219"/>
      <c r="AR137" s="319" t="s">
        <v>148</v>
      </c>
      <c r="AT137" s="319" t="s">
        <v>143</v>
      </c>
      <c r="AU137" s="319" t="s">
        <v>78</v>
      </c>
      <c r="AY137" s="293" t="s">
        <v>141</v>
      </c>
      <c r="BE137" s="320">
        <f t="shared" si="44"/>
        <v>0</v>
      </c>
      <c r="BF137" s="320">
        <f t="shared" si="45"/>
        <v>0</v>
      </c>
      <c r="BG137" s="320">
        <f t="shared" si="46"/>
        <v>0</v>
      </c>
      <c r="BH137" s="320">
        <f t="shared" si="47"/>
        <v>0</v>
      </c>
      <c r="BI137" s="320">
        <f t="shared" si="48"/>
        <v>0</v>
      </c>
      <c r="BJ137" s="293" t="s">
        <v>78</v>
      </c>
      <c r="BK137" s="320">
        <f t="shared" si="49"/>
        <v>0</v>
      </c>
      <c r="BL137" s="293" t="s">
        <v>148</v>
      </c>
      <c r="BM137" s="319" t="s">
        <v>436</v>
      </c>
    </row>
    <row r="138" spans="1:65" s="296" customFormat="1" ht="16.5" customHeight="1">
      <c r="A138" s="219"/>
      <c r="B138" s="220"/>
      <c r="C138" s="271" t="s">
        <v>437</v>
      </c>
      <c r="D138" s="271" t="s">
        <v>143</v>
      </c>
      <c r="E138" s="272" t="s">
        <v>438</v>
      </c>
      <c r="F138" s="273" t="s">
        <v>439</v>
      </c>
      <c r="G138" s="274" t="s">
        <v>211</v>
      </c>
      <c r="H138" s="275">
        <v>11</v>
      </c>
      <c r="I138" s="212"/>
      <c r="J138" s="276">
        <f t="shared" si="40"/>
        <v>0</v>
      </c>
      <c r="K138" s="273" t="s">
        <v>3</v>
      </c>
      <c r="L138" s="220"/>
      <c r="M138" s="315" t="s">
        <v>3</v>
      </c>
      <c r="N138" s="316" t="s">
        <v>41</v>
      </c>
      <c r="O138" s="317">
        <v>0</v>
      </c>
      <c r="P138" s="317">
        <f t="shared" si="41"/>
        <v>0</v>
      </c>
      <c r="Q138" s="317">
        <v>0</v>
      </c>
      <c r="R138" s="317">
        <f t="shared" si="42"/>
        <v>0</v>
      </c>
      <c r="S138" s="317">
        <v>0</v>
      </c>
      <c r="T138" s="318">
        <f t="shared" si="43"/>
        <v>0</v>
      </c>
      <c r="U138" s="219"/>
      <c r="V138" s="219"/>
      <c r="W138" s="219"/>
      <c r="X138" s="219"/>
      <c r="Y138" s="219"/>
      <c r="Z138" s="219"/>
      <c r="AA138" s="219"/>
      <c r="AB138" s="219"/>
      <c r="AC138" s="219"/>
      <c r="AD138" s="219"/>
      <c r="AE138" s="219"/>
      <c r="AR138" s="319" t="s">
        <v>148</v>
      </c>
      <c r="AT138" s="319" t="s">
        <v>143</v>
      </c>
      <c r="AU138" s="319" t="s">
        <v>78</v>
      </c>
      <c r="AY138" s="293" t="s">
        <v>141</v>
      </c>
      <c r="BE138" s="320">
        <f t="shared" si="44"/>
        <v>0</v>
      </c>
      <c r="BF138" s="320">
        <f t="shared" si="45"/>
        <v>0</v>
      </c>
      <c r="BG138" s="320">
        <f t="shared" si="46"/>
        <v>0</v>
      </c>
      <c r="BH138" s="320">
        <f t="shared" si="47"/>
        <v>0</v>
      </c>
      <c r="BI138" s="320">
        <f t="shared" si="48"/>
        <v>0</v>
      </c>
      <c r="BJ138" s="293" t="s">
        <v>78</v>
      </c>
      <c r="BK138" s="320">
        <f t="shared" si="49"/>
        <v>0</v>
      </c>
      <c r="BL138" s="293" t="s">
        <v>148</v>
      </c>
      <c r="BM138" s="319" t="s">
        <v>440</v>
      </c>
    </row>
    <row r="139" spans="1:65" s="296" customFormat="1" ht="16.5" customHeight="1">
      <c r="A139" s="219"/>
      <c r="B139" s="220"/>
      <c r="C139" s="271" t="s">
        <v>441</v>
      </c>
      <c r="D139" s="271" t="s">
        <v>143</v>
      </c>
      <c r="E139" s="272" t="s">
        <v>442</v>
      </c>
      <c r="F139" s="273" t="s">
        <v>443</v>
      </c>
      <c r="G139" s="274" t="s">
        <v>156</v>
      </c>
      <c r="H139" s="275">
        <v>4</v>
      </c>
      <c r="I139" s="212"/>
      <c r="J139" s="276">
        <f t="shared" si="40"/>
        <v>0</v>
      </c>
      <c r="K139" s="273" t="s">
        <v>3</v>
      </c>
      <c r="L139" s="220"/>
      <c r="M139" s="315" t="s">
        <v>3</v>
      </c>
      <c r="N139" s="316" t="s">
        <v>41</v>
      </c>
      <c r="O139" s="317">
        <v>0</v>
      </c>
      <c r="P139" s="317">
        <f t="shared" si="41"/>
        <v>0</v>
      </c>
      <c r="Q139" s="317">
        <v>0</v>
      </c>
      <c r="R139" s="317">
        <f t="shared" si="42"/>
        <v>0</v>
      </c>
      <c r="S139" s="317">
        <v>0</v>
      </c>
      <c r="T139" s="318">
        <f t="shared" si="43"/>
        <v>0</v>
      </c>
      <c r="U139" s="219"/>
      <c r="V139" s="219"/>
      <c r="W139" s="219"/>
      <c r="X139" s="219"/>
      <c r="Y139" s="219"/>
      <c r="Z139" s="219"/>
      <c r="AA139" s="219"/>
      <c r="AB139" s="219"/>
      <c r="AC139" s="219"/>
      <c r="AD139" s="219"/>
      <c r="AE139" s="219"/>
      <c r="AR139" s="319" t="s">
        <v>148</v>
      </c>
      <c r="AT139" s="319" t="s">
        <v>143</v>
      </c>
      <c r="AU139" s="319" t="s">
        <v>78</v>
      </c>
      <c r="AY139" s="293" t="s">
        <v>141</v>
      </c>
      <c r="BE139" s="320">
        <f t="shared" si="44"/>
        <v>0</v>
      </c>
      <c r="BF139" s="320">
        <f t="shared" si="45"/>
        <v>0</v>
      </c>
      <c r="BG139" s="320">
        <f t="shared" si="46"/>
        <v>0</v>
      </c>
      <c r="BH139" s="320">
        <f t="shared" si="47"/>
        <v>0</v>
      </c>
      <c r="BI139" s="320">
        <f t="shared" si="48"/>
        <v>0</v>
      </c>
      <c r="BJ139" s="293" t="s">
        <v>78</v>
      </c>
      <c r="BK139" s="320">
        <f t="shared" si="49"/>
        <v>0</v>
      </c>
      <c r="BL139" s="293" t="s">
        <v>148</v>
      </c>
      <c r="BM139" s="319" t="s">
        <v>444</v>
      </c>
    </row>
    <row r="140" spans="1:65" s="296" customFormat="1" ht="16.5" customHeight="1">
      <c r="A140" s="219"/>
      <c r="B140" s="220"/>
      <c r="C140" s="271" t="s">
        <v>445</v>
      </c>
      <c r="D140" s="271" t="s">
        <v>143</v>
      </c>
      <c r="E140" s="272" t="s">
        <v>446</v>
      </c>
      <c r="F140" s="273" t="s">
        <v>447</v>
      </c>
      <c r="G140" s="274" t="s">
        <v>156</v>
      </c>
      <c r="H140" s="275">
        <v>15</v>
      </c>
      <c r="I140" s="212"/>
      <c r="J140" s="276">
        <f t="shared" si="40"/>
        <v>0</v>
      </c>
      <c r="K140" s="273" t="s">
        <v>3</v>
      </c>
      <c r="L140" s="220"/>
      <c r="M140" s="315" t="s">
        <v>3</v>
      </c>
      <c r="N140" s="316" t="s">
        <v>41</v>
      </c>
      <c r="O140" s="317">
        <v>0</v>
      </c>
      <c r="P140" s="317">
        <f t="shared" si="41"/>
        <v>0</v>
      </c>
      <c r="Q140" s="317">
        <v>0</v>
      </c>
      <c r="R140" s="317">
        <f t="shared" si="42"/>
        <v>0</v>
      </c>
      <c r="S140" s="317">
        <v>0</v>
      </c>
      <c r="T140" s="318">
        <f t="shared" si="43"/>
        <v>0</v>
      </c>
      <c r="U140" s="219"/>
      <c r="V140" s="219"/>
      <c r="W140" s="219"/>
      <c r="X140" s="219"/>
      <c r="Y140" s="219"/>
      <c r="Z140" s="219"/>
      <c r="AA140" s="219"/>
      <c r="AB140" s="219"/>
      <c r="AC140" s="219"/>
      <c r="AD140" s="219"/>
      <c r="AE140" s="219"/>
      <c r="AR140" s="319" t="s">
        <v>148</v>
      </c>
      <c r="AT140" s="319" t="s">
        <v>143</v>
      </c>
      <c r="AU140" s="319" t="s">
        <v>78</v>
      </c>
      <c r="AY140" s="293" t="s">
        <v>141</v>
      </c>
      <c r="BE140" s="320">
        <f t="shared" si="44"/>
        <v>0</v>
      </c>
      <c r="BF140" s="320">
        <f t="shared" si="45"/>
        <v>0</v>
      </c>
      <c r="BG140" s="320">
        <f t="shared" si="46"/>
        <v>0</v>
      </c>
      <c r="BH140" s="320">
        <f t="shared" si="47"/>
        <v>0</v>
      </c>
      <c r="BI140" s="320">
        <f t="shared" si="48"/>
        <v>0</v>
      </c>
      <c r="BJ140" s="293" t="s">
        <v>78</v>
      </c>
      <c r="BK140" s="320">
        <f t="shared" si="49"/>
        <v>0</v>
      </c>
      <c r="BL140" s="293" t="s">
        <v>148</v>
      </c>
      <c r="BM140" s="319" t="s">
        <v>448</v>
      </c>
    </row>
    <row r="141" spans="1:65" s="296" customFormat="1" ht="21.75" customHeight="1">
      <c r="A141" s="219"/>
      <c r="B141" s="220"/>
      <c r="C141" s="271" t="s">
        <v>449</v>
      </c>
      <c r="D141" s="271" t="s">
        <v>143</v>
      </c>
      <c r="E141" s="272" t="s">
        <v>450</v>
      </c>
      <c r="F141" s="273" t="s">
        <v>451</v>
      </c>
      <c r="G141" s="274" t="s">
        <v>156</v>
      </c>
      <c r="H141" s="275">
        <v>15</v>
      </c>
      <c r="I141" s="212"/>
      <c r="J141" s="276">
        <f t="shared" si="40"/>
        <v>0</v>
      </c>
      <c r="K141" s="273" t="s">
        <v>3</v>
      </c>
      <c r="L141" s="220"/>
      <c r="M141" s="315" t="s">
        <v>3</v>
      </c>
      <c r="N141" s="316" t="s">
        <v>41</v>
      </c>
      <c r="O141" s="317">
        <v>0</v>
      </c>
      <c r="P141" s="317">
        <f t="shared" si="41"/>
        <v>0</v>
      </c>
      <c r="Q141" s="317">
        <v>0</v>
      </c>
      <c r="R141" s="317">
        <f t="shared" si="42"/>
        <v>0</v>
      </c>
      <c r="S141" s="317">
        <v>0</v>
      </c>
      <c r="T141" s="318">
        <f t="shared" si="43"/>
        <v>0</v>
      </c>
      <c r="U141" s="219"/>
      <c r="V141" s="219"/>
      <c r="W141" s="219"/>
      <c r="X141" s="219"/>
      <c r="Y141" s="219"/>
      <c r="Z141" s="219"/>
      <c r="AA141" s="219"/>
      <c r="AB141" s="219"/>
      <c r="AC141" s="219"/>
      <c r="AD141" s="219"/>
      <c r="AE141" s="219"/>
      <c r="AR141" s="319" t="s">
        <v>148</v>
      </c>
      <c r="AT141" s="319" t="s">
        <v>143</v>
      </c>
      <c r="AU141" s="319" t="s">
        <v>78</v>
      </c>
      <c r="AY141" s="293" t="s">
        <v>141</v>
      </c>
      <c r="BE141" s="320">
        <f t="shared" si="44"/>
        <v>0</v>
      </c>
      <c r="BF141" s="320">
        <f t="shared" si="45"/>
        <v>0</v>
      </c>
      <c r="BG141" s="320">
        <f t="shared" si="46"/>
        <v>0</v>
      </c>
      <c r="BH141" s="320">
        <f t="shared" si="47"/>
        <v>0</v>
      </c>
      <c r="BI141" s="320">
        <f t="shared" si="48"/>
        <v>0</v>
      </c>
      <c r="BJ141" s="293" t="s">
        <v>78</v>
      </c>
      <c r="BK141" s="320">
        <f t="shared" si="49"/>
        <v>0</v>
      </c>
      <c r="BL141" s="293" t="s">
        <v>148</v>
      </c>
      <c r="BM141" s="319" t="s">
        <v>452</v>
      </c>
    </row>
    <row r="142" spans="1:65" s="296" customFormat="1" ht="21.75" customHeight="1">
      <c r="A142" s="219"/>
      <c r="B142" s="220"/>
      <c r="C142" s="271" t="s">
        <v>453</v>
      </c>
      <c r="D142" s="271" t="s">
        <v>143</v>
      </c>
      <c r="E142" s="272" t="s">
        <v>454</v>
      </c>
      <c r="F142" s="273" t="s">
        <v>455</v>
      </c>
      <c r="G142" s="274" t="s">
        <v>333</v>
      </c>
      <c r="H142" s="275">
        <v>1.5</v>
      </c>
      <c r="I142" s="212"/>
      <c r="J142" s="276">
        <f t="shared" si="40"/>
        <v>0</v>
      </c>
      <c r="K142" s="273" t="s">
        <v>3</v>
      </c>
      <c r="L142" s="220"/>
      <c r="M142" s="315" t="s">
        <v>3</v>
      </c>
      <c r="N142" s="316" t="s">
        <v>41</v>
      </c>
      <c r="O142" s="317">
        <v>0</v>
      </c>
      <c r="P142" s="317">
        <f t="shared" si="41"/>
        <v>0</v>
      </c>
      <c r="Q142" s="317">
        <v>0</v>
      </c>
      <c r="R142" s="317">
        <f t="shared" si="42"/>
        <v>0</v>
      </c>
      <c r="S142" s="317">
        <v>0</v>
      </c>
      <c r="T142" s="318">
        <f t="shared" si="43"/>
        <v>0</v>
      </c>
      <c r="U142" s="219"/>
      <c r="V142" s="219"/>
      <c r="W142" s="219"/>
      <c r="X142" s="219"/>
      <c r="Y142" s="219"/>
      <c r="Z142" s="219"/>
      <c r="AA142" s="219"/>
      <c r="AB142" s="219"/>
      <c r="AC142" s="219"/>
      <c r="AD142" s="219"/>
      <c r="AE142" s="219"/>
      <c r="AR142" s="319" t="s">
        <v>148</v>
      </c>
      <c r="AT142" s="319" t="s">
        <v>143</v>
      </c>
      <c r="AU142" s="319" t="s">
        <v>78</v>
      </c>
      <c r="AY142" s="293" t="s">
        <v>141</v>
      </c>
      <c r="BE142" s="320">
        <f t="shared" si="44"/>
        <v>0</v>
      </c>
      <c r="BF142" s="320">
        <f t="shared" si="45"/>
        <v>0</v>
      </c>
      <c r="BG142" s="320">
        <f t="shared" si="46"/>
        <v>0</v>
      </c>
      <c r="BH142" s="320">
        <f t="shared" si="47"/>
        <v>0</v>
      </c>
      <c r="BI142" s="320">
        <f t="shared" si="48"/>
        <v>0</v>
      </c>
      <c r="BJ142" s="293" t="s">
        <v>78</v>
      </c>
      <c r="BK142" s="320">
        <f t="shared" si="49"/>
        <v>0</v>
      </c>
      <c r="BL142" s="293" t="s">
        <v>148</v>
      </c>
      <c r="BM142" s="319" t="s">
        <v>456</v>
      </c>
    </row>
    <row r="143" spans="1:65" s="296" customFormat="1" ht="21.75" customHeight="1">
      <c r="A143" s="219"/>
      <c r="B143" s="220"/>
      <c r="C143" s="321" t="s">
        <v>457</v>
      </c>
      <c r="D143" s="321" t="s">
        <v>371</v>
      </c>
      <c r="E143" s="322" t="s">
        <v>458</v>
      </c>
      <c r="F143" s="323" t="s">
        <v>459</v>
      </c>
      <c r="G143" s="324" t="s">
        <v>156</v>
      </c>
      <c r="H143" s="325">
        <v>2</v>
      </c>
      <c r="I143" s="213"/>
      <c r="J143" s="326">
        <f t="shared" si="40"/>
        <v>0</v>
      </c>
      <c r="K143" s="323" t="s">
        <v>3</v>
      </c>
      <c r="L143" s="327"/>
      <c r="M143" s="328" t="s">
        <v>3</v>
      </c>
      <c r="N143" s="329" t="s">
        <v>41</v>
      </c>
      <c r="O143" s="317">
        <v>0</v>
      </c>
      <c r="P143" s="317">
        <f t="shared" si="41"/>
        <v>0</v>
      </c>
      <c r="Q143" s="317">
        <v>0</v>
      </c>
      <c r="R143" s="317">
        <f t="shared" si="42"/>
        <v>0</v>
      </c>
      <c r="S143" s="317">
        <v>0</v>
      </c>
      <c r="T143" s="318">
        <f t="shared" si="43"/>
        <v>0</v>
      </c>
      <c r="U143" s="219"/>
      <c r="V143" s="219"/>
      <c r="W143" s="219"/>
      <c r="X143" s="219"/>
      <c r="Y143" s="219"/>
      <c r="Z143" s="219"/>
      <c r="AA143" s="219"/>
      <c r="AB143" s="219"/>
      <c r="AC143" s="219"/>
      <c r="AD143" s="219"/>
      <c r="AE143" s="219"/>
      <c r="AR143" s="319" t="s">
        <v>188</v>
      </c>
      <c r="AT143" s="319" t="s">
        <v>371</v>
      </c>
      <c r="AU143" s="319" t="s">
        <v>78</v>
      </c>
      <c r="AY143" s="293" t="s">
        <v>141</v>
      </c>
      <c r="BE143" s="320">
        <f t="shared" si="44"/>
        <v>0</v>
      </c>
      <c r="BF143" s="320">
        <f t="shared" si="45"/>
        <v>0</v>
      </c>
      <c r="BG143" s="320">
        <f t="shared" si="46"/>
        <v>0</v>
      </c>
      <c r="BH143" s="320">
        <f t="shared" si="47"/>
        <v>0</v>
      </c>
      <c r="BI143" s="320">
        <f t="shared" si="48"/>
        <v>0</v>
      </c>
      <c r="BJ143" s="293" t="s">
        <v>78</v>
      </c>
      <c r="BK143" s="320">
        <f t="shared" si="49"/>
        <v>0</v>
      </c>
      <c r="BL143" s="293" t="s">
        <v>148</v>
      </c>
      <c r="BM143" s="319" t="s">
        <v>460</v>
      </c>
    </row>
    <row r="144" spans="1:65" s="296" customFormat="1" ht="16.5" customHeight="1">
      <c r="A144" s="219"/>
      <c r="B144" s="220"/>
      <c r="C144" s="321" t="s">
        <v>461</v>
      </c>
      <c r="D144" s="321" t="s">
        <v>371</v>
      </c>
      <c r="E144" s="322" t="s">
        <v>462</v>
      </c>
      <c r="F144" s="323" t="s">
        <v>463</v>
      </c>
      <c r="G144" s="324" t="s">
        <v>156</v>
      </c>
      <c r="H144" s="325">
        <v>3</v>
      </c>
      <c r="I144" s="213"/>
      <c r="J144" s="326">
        <f t="shared" si="40"/>
        <v>0</v>
      </c>
      <c r="K144" s="323" t="s">
        <v>3</v>
      </c>
      <c r="L144" s="327"/>
      <c r="M144" s="328" t="s">
        <v>3</v>
      </c>
      <c r="N144" s="329" t="s">
        <v>41</v>
      </c>
      <c r="O144" s="317">
        <v>0</v>
      </c>
      <c r="P144" s="317">
        <f t="shared" si="41"/>
        <v>0</v>
      </c>
      <c r="Q144" s="317">
        <v>0</v>
      </c>
      <c r="R144" s="317">
        <f t="shared" si="42"/>
        <v>0</v>
      </c>
      <c r="S144" s="317">
        <v>0</v>
      </c>
      <c r="T144" s="318">
        <f t="shared" si="43"/>
        <v>0</v>
      </c>
      <c r="U144" s="219"/>
      <c r="V144" s="219"/>
      <c r="W144" s="219"/>
      <c r="X144" s="219"/>
      <c r="Y144" s="219"/>
      <c r="Z144" s="219"/>
      <c r="AA144" s="219"/>
      <c r="AB144" s="219"/>
      <c r="AC144" s="219"/>
      <c r="AD144" s="219"/>
      <c r="AE144" s="219"/>
      <c r="AR144" s="319" t="s">
        <v>188</v>
      </c>
      <c r="AT144" s="319" t="s">
        <v>371</v>
      </c>
      <c r="AU144" s="319" t="s">
        <v>78</v>
      </c>
      <c r="AY144" s="293" t="s">
        <v>141</v>
      </c>
      <c r="BE144" s="320">
        <f t="shared" si="44"/>
        <v>0</v>
      </c>
      <c r="BF144" s="320">
        <f t="shared" si="45"/>
        <v>0</v>
      </c>
      <c r="BG144" s="320">
        <f t="shared" si="46"/>
        <v>0</v>
      </c>
      <c r="BH144" s="320">
        <f t="shared" si="47"/>
        <v>0</v>
      </c>
      <c r="BI144" s="320">
        <f t="shared" si="48"/>
        <v>0</v>
      </c>
      <c r="BJ144" s="293" t="s">
        <v>78</v>
      </c>
      <c r="BK144" s="320">
        <f t="shared" si="49"/>
        <v>0</v>
      </c>
      <c r="BL144" s="293" t="s">
        <v>148</v>
      </c>
      <c r="BM144" s="319" t="s">
        <v>464</v>
      </c>
    </row>
    <row r="145" spans="1:65" s="296" customFormat="1" ht="16.5" customHeight="1">
      <c r="A145" s="219"/>
      <c r="B145" s="220"/>
      <c r="C145" s="321" t="s">
        <v>465</v>
      </c>
      <c r="D145" s="321" t="s">
        <v>371</v>
      </c>
      <c r="E145" s="322" t="s">
        <v>466</v>
      </c>
      <c r="F145" s="323" t="s">
        <v>467</v>
      </c>
      <c r="G145" s="324" t="s">
        <v>156</v>
      </c>
      <c r="H145" s="325">
        <v>2</v>
      </c>
      <c r="I145" s="213"/>
      <c r="J145" s="326">
        <f t="shared" si="40"/>
        <v>0</v>
      </c>
      <c r="K145" s="323" t="s">
        <v>3</v>
      </c>
      <c r="L145" s="327"/>
      <c r="M145" s="328" t="s">
        <v>3</v>
      </c>
      <c r="N145" s="329" t="s">
        <v>41</v>
      </c>
      <c r="O145" s="317">
        <v>0</v>
      </c>
      <c r="P145" s="317">
        <f t="shared" si="41"/>
        <v>0</v>
      </c>
      <c r="Q145" s="317">
        <v>0</v>
      </c>
      <c r="R145" s="317">
        <f t="shared" si="42"/>
        <v>0</v>
      </c>
      <c r="S145" s="317">
        <v>0</v>
      </c>
      <c r="T145" s="318">
        <f t="shared" si="43"/>
        <v>0</v>
      </c>
      <c r="U145" s="219"/>
      <c r="V145" s="219"/>
      <c r="W145" s="219"/>
      <c r="X145" s="219"/>
      <c r="Y145" s="219"/>
      <c r="Z145" s="219"/>
      <c r="AA145" s="219"/>
      <c r="AB145" s="219"/>
      <c r="AC145" s="219"/>
      <c r="AD145" s="219"/>
      <c r="AE145" s="219"/>
      <c r="AR145" s="319" t="s">
        <v>188</v>
      </c>
      <c r="AT145" s="319" t="s">
        <v>371</v>
      </c>
      <c r="AU145" s="319" t="s">
        <v>78</v>
      </c>
      <c r="AY145" s="293" t="s">
        <v>141</v>
      </c>
      <c r="BE145" s="320">
        <f t="shared" si="44"/>
        <v>0</v>
      </c>
      <c r="BF145" s="320">
        <f t="shared" si="45"/>
        <v>0</v>
      </c>
      <c r="BG145" s="320">
        <f t="shared" si="46"/>
        <v>0</v>
      </c>
      <c r="BH145" s="320">
        <f t="shared" si="47"/>
        <v>0</v>
      </c>
      <c r="BI145" s="320">
        <f t="shared" si="48"/>
        <v>0</v>
      </c>
      <c r="BJ145" s="293" t="s">
        <v>78</v>
      </c>
      <c r="BK145" s="320">
        <f t="shared" si="49"/>
        <v>0</v>
      </c>
      <c r="BL145" s="293" t="s">
        <v>148</v>
      </c>
      <c r="BM145" s="319" t="s">
        <v>468</v>
      </c>
    </row>
    <row r="146" spans="1:65" s="296" customFormat="1" ht="16.5" customHeight="1">
      <c r="A146" s="219"/>
      <c r="B146" s="220"/>
      <c r="C146" s="321" t="s">
        <v>469</v>
      </c>
      <c r="D146" s="321" t="s">
        <v>371</v>
      </c>
      <c r="E146" s="322" t="s">
        <v>470</v>
      </c>
      <c r="F146" s="323" t="s">
        <v>471</v>
      </c>
      <c r="G146" s="324" t="s">
        <v>156</v>
      </c>
      <c r="H146" s="325">
        <v>2</v>
      </c>
      <c r="I146" s="213"/>
      <c r="J146" s="326">
        <f t="shared" si="40"/>
        <v>0</v>
      </c>
      <c r="K146" s="323" t="s">
        <v>3</v>
      </c>
      <c r="L146" s="327"/>
      <c r="M146" s="328" t="s">
        <v>3</v>
      </c>
      <c r="N146" s="329" t="s">
        <v>41</v>
      </c>
      <c r="O146" s="317">
        <v>0</v>
      </c>
      <c r="P146" s="317">
        <f t="shared" si="41"/>
        <v>0</v>
      </c>
      <c r="Q146" s="317">
        <v>0</v>
      </c>
      <c r="R146" s="317">
        <f t="shared" si="42"/>
        <v>0</v>
      </c>
      <c r="S146" s="317">
        <v>0</v>
      </c>
      <c r="T146" s="318">
        <f t="shared" si="43"/>
        <v>0</v>
      </c>
      <c r="U146" s="219"/>
      <c r="V146" s="219"/>
      <c r="W146" s="219"/>
      <c r="X146" s="219"/>
      <c r="Y146" s="219"/>
      <c r="Z146" s="219"/>
      <c r="AA146" s="219"/>
      <c r="AB146" s="219"/>
      <c r="AC146" s="219"/>
      <c r="AD146" s="219"/>
      <c r="AE146" s="219"/>
      <c r="AR146" s="319" t="s">
        <v>188</v>
      </c>
      <c r="AT146" s="319" t="s">
        <v>371</v>
      </c>
      <c r="AU146" s="319" t="s">
        <v>78</v>
      </c>
      <c r="AY146" s="293" t="s">
        <v>141</v>
      </c>
      <c r="BE146" s="320">
        <f t="shared" si="44"/>
        <v>0</v>
      </c>
      <c r="BF146" s="320">
        <f t="shared" si="45"/>
        <v>0</v>
      </c>
      <c r="BG146" s="320">
        <f t="shared" si="46"/>
        <v>0</v>
      </c>
      <c r="BH146" s="320">
        <f t="shared" si="47"/>
        <v>0</v>
      </c>
      <c r="BI146" s="320">
        <f t="shared" si="48"/>
        <v>0</v>
      </c>
      <c r="BJ146" s="293" t="s">
        <v>78</v>
      </c>
      <c r="BK146" s="320">
        <f t="shared" si="49"/>
        <v>0</v>
      </c>
      <c r="BL146" s="293" t="s">
        <v>148</v>
      </c>
      <c r="BM146" s="319" t="s">
        <v>472</v>
      </c>
    </row>
    <row r="147" spans="1:65" s="296" customFormat="1" ht="16.5" customHeight="1">
      <c r="A147" s="219"/>
      <c r="B147" s="220"/>
      <c r="C147" s="321" t="s">
        <v>473</v>
      </c>
      <c r="D147" s="321" t="s">
        <v>371</v>
      </c>
      <c r="E147" s="322" t="s">
        <v>474</v>
      </c>
      <c r="F147" s="323" t="s">
        <v>475</v>
      </c>
      <c r="G147" s="324" t="s">
        <v>156</v>
      </c>
      <c r="H147" s="325">
        <v>2</v>
      </c>
      <c r="I147" s="213"/>
      <c r="J147" s="326">
        <f t="shared" si="40"/>
        <v>0</v>
      </c>
      <c r="K147" s="323" t="s">
        <v>3</v>
      </c>
      <c r="L147" s="327"/>
      <c r="M147" s="328" t="s">
        <v>3</v>
      </c>
      <c r="N147" s="329" t="s">
        <v>41</v>
      </c>
      <c r="O147" s="317">
        <v>0</v>
      </c>
      <c r="P147" s="317">
        <f t="shared" si="41"/>
        <v>0</v>
      </c>
      <c r="Q147" s="317">
        <v>0</v>
      </c>
      <c r="R147" s="317">
        <f t="shared" si="42"/>
        <v>0</v>
      </c>
      <c r="S147" s="317">
        <v>0</v>
      </c>
      <c r="T147" s="318">
        <f t="shared" si="43"/>
        <v>0</v>
      </c>
      <c r="U147" s="219"/>
      <c r="V147" s="219"/>
      <c r="W147" s="219"/>
      <c r="X147" s="219"/>
      <c r="Y147" s="219"/>
      <c r="Z147" s="219"/>
      <c r="AA147" s="219"/>
      <c r="AB147" s="219"/>
      <c r="AC147" s="219"/>
      <c r="AD147" s="219"/>
      <c r="AE147" s="219"/>
      <c r="AR147" s="319" t="s">
        <v>188</v>
      </c>
      <c r="AT147" s="319" t="s">
        <v>371</v>
      </c>
      <c r="AU147" s="319" t="s">
        <v>78</v>
      </c>
      <c r="AY147" s="293" t="s">
        <v>141</v>
      </c>
      <c r="BE147" s="320">
        <f t="shared" si="44"/>
        <v>0</v>
      </c>
      <c r="BF147" s="320">
        <f t="shared" si="45"/>
        <v>0</v>
      </c>
      <c r="BG147" s="320">
        <f t="shared" si="46"/>
        <v>0</v>
      </c>
      <c r="BH147" s="320">
        <f t="shared" si="47"/>
        <v>0</v>
      </c>
      <c r="BI147" s="320">
        <f t="shared" si="48"/>
        <v>0</v>
      </c>
      <c r="BJ147" s="293" t="s">
        <v>78</v>
      </c>
      <c r="BK147" s="320">
        <f t="shared" si="49"/>
        <v>0</v>
      </c>
      <c r="BL147" s="293" t="s">
        <v>148</v>
      </c>
      <c r="BM147" s="319" t="s">
        <v>476</v>
      </c>
    </row>
    <row r="148" spans="1:65" s="296" customFormat="1" ht="16.5" customHeight="1">
      <c r="A148" s="219"/>
      <c r="B148" s="220"/>
      <c r="C148" s="321" t="s">
        <v>477</v>
      </c>
      <c r="D148" s="321" t="s">
        <v>371</v>
      </c>
      <c r="E148" s="322" t="s">
        <v>478</v>
      </c>
      <c r="F148" s="323" t="s">
        <v>479</v>
      </c>
      <c r="G148" s="324" t="s">
        <v>156</v>
      </c>
      <c r="H148" s="325">
        <v>4</v>
      </c>
      <c r="I148" s="213"/>
      <c r="J148" s="326">
        <f t="shared" si="40"/>
        <v>0</v>
      </c>
      <c r="K148" s="323" t="s">
        <v>3</v>
      </c>
      <c r="L148" s="327"/>
      <c r="M148" s="328" t="s">
        <v>3</v>
      </c>
      <c r="N148" s="329" t="s">
        <v>41</v>
      </c>
      <c r="O148" s="317">
        <v>0</v>
      </c>
      <c r="P148" s="317">
        <f t="shared" si="41"/>
        <v>0</v>
      </c>
      <c r="Q148" s="317">
        <v>0</v>
      </c>
      <c r="R148" s="317">
        <f t="shared" si="42"/>
        <v>0</v>
      </c>
      <c r="S148" s="317">
        <v>0</v>
      </c>
      <c r="T148" s="318">
        <f t="shared" si="43"/>
        <v>0</v>
      </c>
      <c r="U148" s="219"/>
      <c r="V148" s="219"/>
      <c r="W148" s="219"/>
      <c r="X148" s="219"/>
      <c r="Y148" s="219"/>
      <c r="Z148" s="219"/>
      <c r="AA148" s="219"/>
      <c r="AB148" s="219"/>
      <c r="AC148" s="219"/>
      <c r="AD148" s="219"/>
      <c r="AE148" s="219"/>
      <c r="AR148" s="319" t="s">
        <v>188</v>
      </c>
      <c r="AT148" s="319" t="s">
        <v>371</v>
      </c>
      <c r="AU148" s="319" t="s">
        <v>78</v>
      </c>
      <c r="AY148" s="293" t="s">
        <v>141</v>
      </c>
      <c r="BE148" s="320">
        <f t="shared" si="44"/>
        <v>0</v>
      </c>
      <c r="BF148" s="320">
        <f t="shared" si="45"/>
        <v>0</v>
      </c>
      <c r="BG148" s="320">
        <f t="shared" si="46"/>
        <v>0</v>
      </c>
      <c r="BH148" s="320">
        <f t="shared" si="47"/>
        <v>0</v>
      </c>
      <c r="BI148" s="320">
        <f t="shared" si="48"/>
        <v>0</v>
      </c>
      <c r="BJ148" s="293" t="s">
        <v>78</v>
      </c>
      <c r="BK148" s="320">
        <f t="shared" si="49"/>
        <v>0</v>
      </c>
      <c r="BL148" s="293" t="s">
        <v>148</v>
      </c>
      <c r="BM148" s="319" t="s">
        <v>480</v>
      </c>
    </row>
    <row r="149" spans="1:65" s="296" customFormat="1" ht="16.5" customHeight="1">
      <c r="A149" s="219"/>
      <c r="B149" s="220"/>
      <c r="C149" s="321" t="s">
        <v>481</v>
      </c>
      <c r="D149" s="321" t="s">
        <v>371</v>
      </c>
      <c r="E149" s="322" t="s">
        <v>482</v>
      </c>
      <c r="F149" s="323" t="s">
        <v>483</v>
      </c>
      <c r="G149" s="324" t="s">
        <v>156</v>
      </c>
      <c r="H149" s="325">
        <v>1040</v>
      </c>
      <c r="I149" s="213"/>
      <c r="J149" s="326">
        <f t="shared" si="40"/>
        <v>0</v>
      </c>
      <c r="K149" s="323" t="s">
        <v>3</v>
      </c>
      <c r="L149" s="327"/>
      <c r="M149" s="328" t="s">
        <v>3</v>
      </c>
      <c r="N149" s="329" t="s">
        <v>41</v>
      </c>
      <c r="O149" s="317">
        <v>0</v>
      </c>
      <c r="P149" s="317">
        <f t="shared" si="41"/>
        <v>0</v>
      </c>
      <c r="Q149" s="317">
        <v>0</v>
      </c>
      <c r="R149" s="317">
        <f t="shared" si="42"/>
        <v>0</v>
      </c>
      <c r="S149" s="317">
        <v>0</v>
      </c>
      <c r="T149" s="318">
        <f t="shared" si="43"/>
        <v>0</v>
      </c>
      <c r="U149" s="219"/>
      <c r="V149" s="219"/>
      <c r="W149" s="219"/>
      <c r="X149" s="219"/>
      <c r="Y149" s="219"/>
      <c r="Z149" s="219"/>
      <c r="AA149" s="219"/>
      <c r="AB149" s="219"/>
      <c r="AC149" s="219"/>
      <c r="AD149" s="219"/>
      <c r="AE149" s="219"/>
      <c r="AR149" s="319" t="s">
        <v>188</v>
      </c>
      <c r="AT149" s="319" t="s">
        <v>371</v>
      </c>
      <c r="AU149" s="319" t="s">
        <v>78</v>
      </c>
      <c r="AY149" s="293" t="s">
        <v>141</v>
      </c>
      <c r="BE149" s="320">
        <f t="shared" si="44"/>
        <v>0</v>
      </c>
      <c r="BF149" s="320">
        <f t="shared" si="45"/>
        <v>0</v>
      </c>
      <c r="BG149" s="320">
        <f t="shared" si="46"/>
        <v>0</v>
      </c>
      <c r="BH149" s="320">
        <f t="shared" si="47"/>
        <v>0</v>
      </c>
      <c r="BI149" s="320">
        <f t="shared" si="48"/>
        <v>0</v>
      </c>
      <c r="BJ149" s="293" t="s">
        <v>78</v>
      </c>
      <c r="BK149" s="320">
        <f t="shared" si="49"/>
        <v>0</v>
      </c>
      <c r="BL149" s="293" t="s">
        <v>148</v>
      </c>
      <c r="BM149" s="319" t="s">
        <v>484</v>
      </c>
    </row>
    <row r="150" spans="1:65" s="296" customFormat="1" ht="24">
      <c r="A150" s="219"/>
      <c r="B150" s="220"/>
      <c r="C150" s="321" t="s">
        <v>485</v>
      </c>
      <c r="D150" s="321" t="s">
        <v>371</v>
      </c>
      <c r="E150" s="322" t="s">
        <v>486</v>
      </c>
      <c r="F150" s="323" t="s">
        <v>487</v>
      </c>
      <c r="G150" s="324" t="s">
        <v>333</v>
      </c>
      <c r="H150" s="325">
        <v>16</v>
      </c>
      <c r="I150" s="213"/>
      <c r="J150" s="326">
        <f t="shared" si="40"/>
        <v>0</v>
      </c>
      <c r="K150" s="323" t="s">
        <v>3</v>
      </c>
      <c r="L150" s="327"/>
      <c r="M150" s="328" t="s">
        <v>3</v>
      </c>
      <c r="N150" s="329" t="s">
        <v>41</v>
      </c>
      <c r="O150" s="317">
        <v>0</v>
      </c>
      <c r="P150" s="317">
        <f t="shared" si="41"/>
        <v>0</v>
      </c>
      <c r="Q150" s="317">
        <v>0</v>
      </c>
      <c r="R150" s="317">
        <f t="shared" si="42"/>
        <v>0</v>
      </c>
      <c r="S150" s="317">
        <v>0</v>
      </c>
      <c r="T150" s="318">
        <f t="shared" si="43"/>
        <v>0</v>
      </c>
      <c r="U150" s="219"/>
      <c r="V150" s="219"/>
      <c r="W150" s="219"/>
      <c r="X150" s="219"/>
      <c r="Y150" s="219"/>
      <c r="Z150" s="219"/>
      <c r="AA150" s="219"/>
      <c r="AB150" s="219"/>
      <c r="AC150" s="219"/>
      <c r="AD150" s="219"/>
      <c r="AE150" s="219"/>
      <c r="AR150" s="319" t="s">
        <v>188</v>
      </c>
      <c r="AT150" s="319" t="s">
        <v>371</v>
      </c>
      <c r="AU150" s="319" t="s">
        <v>78</v>
      </c>
      <c r="AY150" s="293" t="s">
        <v>141</v>
      </c>
      <c r="BE150" s="320">
        <f t="shared" si="44"/>
        <v>0</v>
      </c>
      <c r="BF150" s="320">
        <f t="shared" si="45"/>
        <v>0</v>
      </c>
      <c r="BG150" s="320">
        <f t="shared" si="46"/>
        <v>0</v>
      </c>
      <c r="BH150" s="320">
        <f t="shared" si="47"/>
        <v>0</v>
      </c>
      <c r="BI150" s="320">
        <f t="shared" si="48"/>
        <v>0</v>
      </c>
      <c r="BJ150" s="293" t="s">
        <v>78</v>
      </c>
      <c r="BK150" s="320">
        <f t="shared" si="49"/>
        <v>0</v>
      </c>
      <c r="BL150" s="293" t="s">
        <v>148</v>
      </c>
      <c r="BM150" s="319" t="s">
        <v>488</v>
      </c>
    </row>
    <row r="151" spans="1:65" s="296" customFormat="1" ht="16.5" customHeight="1">
      <c r="A151" s="219"/>
      <c r="B151" s="220"/>
      <c r="C151" s="321" t="s">
        <v>489</v>
      </c>
      <c r="D151" s="321" t="s">
        <v>371</v>
      </c>
      <c r="E151" s="322" t="s">
        <v>490</v>
      </c>
      <c r="F151" s="323" t="s">
        <v>491</v>
      </c>
      <c r="G151" s="324" t="s">
        <v>211</v>
      </c>
      <c r="H151" s="325">
        <v>0.44</v>
      </c>
      <c r="I151" s="213"/>
      <c r="J151" s="326">
        <f t="shared" si="40"/>
        <v>0</v>
      </c>
      <c r="K151" s="323" t="s">
        <v>3</v>
      </c>
      <c r="L151" s="327"/>
      <c r="M151" s="328" t="s">
        <v>3</v>
      </c>
      <c r="N151" s="329" t="s">
        <v>41</v>
      </c>
      <c r="O151" s="317">
        <v>0</v>
      </c>
      <c r="P151" s="317">
        <f t="shared" si="41"/>
        <v>0</v>
      </c>
      <c r="Q151" s="317">
        <v>0</v>
      </c>
      <c r="R151" s="317">
        <f t="shared" si="42"/>
        <v>0</v>
      </c>
      <c r="S151" s="317">
        <v>0</v>
      </c>
      <c r="T151" s="318">
        <f t="shared" si="43"/>
        <v>0</v>
      </c>
      <c r="U151" s="219"/>
      <c r="V151" s="219"/>
      <c r="W151" s="219"/>
      <c r="X151" s="219"/>
      <c r="Y151" s="219"/>
      <c r="Z151" s="219"/>
      <c r="AA151" s="219"/>
      <c r="AB151" s="219"/>
      <c r="AC151" s="219"/>
      <c r="AD151" s="219"/>
      <c r="AE151" s="219"/>
      <c r="AR151" s="319" t="s">
        <v>188</v>
      </c>
      <c r="AT151" s="319" t="s">
        <v>371</v>
      </c>
      <c r="AU151" s="319" t="s">
        <v>78</v>
      </c>
      <c r="AY151" s="293" t="s">
        <v>141</v>
      </c>
      <c r="BE151" s="320">
        <f t="shared" si="44"/>
        <v>0</v>
      </c>
      <c r="BF151" s="320">
        <f t="shared" si="45"/>
        <v>0</v>
      </c>
      <c r="BG151" s="320">
        <f t="shared" si="46"/>
        <v>0</v>
      </c>
      <c r="BH151" s="320">
        <f t="shared" si="47"/>
        <v>0</v>
      </c>
      <c r="BI151" s="320">
        <f t="shared" si="48"/>
        <v>0</v>
      </c>
      <c r="BJ151" s="293" t="s">
        <v>78</v>
      </c>
      <c r="BK151" s="320">
        <f t="shared" si="49"/>
        <v>0</v>
      </c>
      <c r="BL151" s="293" t="s">
        <v>148</v>
      </c>
      <c r="BM151" s="319" t="s">
        <v>492</v>
      </c>
    </row>
    <row r="152" spans="1:65" s="296" customFormat="1" ht="21.75" customHeight="1">
      <c r="A152" s="219"/>
      <c r="B152" s="220"/>
      <c r="C152" s="321" t="s">
        <v>493</v>
      </c>
      <c r="D152" s="321" t="s">
        <v>371</v>
      </c>
      <c r="E152" s="322" t="s">
        <v>494</v>
      </c>
      <c r="F152" s="323" t="s">
        <v>495</v>
      </c>
      <c r="G152" s="324" t="s">
        <v>211</v>
      </c>
      <c r="H152" s="325">
        <v>1.32</v>
      </c>
      <c r="I152" s="213"/>
      <c r="J152" s="326">
        <f t="shared" si="40"/>
        <v>0</v>
      </c>
      <c r="K152" s="323" t="s">
        <v>3</v>
      </c>
      <c r="L152" s="327"/>
      <c r="M152" s="328" t="s">
        <v>3</v>
      </c>
      <c r="N152" s="329" t="s">
        <v>41</v>
      </c>
      <c r="O152" s="317">
        <v>0</v>
      </c>
      <c r="P152" s="317">
        <f t="shared" si="41"/>
        <v>0</v>
      </c>
      <c r="Q152" s="317">
        <v>0</v>
      </c>
      <c r="R152" s="317">
        <f t="shared" si="42"/>
        <v>0</v>
      </c>
      <c r="S152" s="317">
        <v>0</v>
      </c>
      <c r="T152" s="318">
        <f t="shared" si="43"/>
        <v>0</v>
      </c>
      <c r="U152" s="219"/>
      <c r="V152" s="219"/>
      <c r="W152" s="219"/>
      <c r="X152" s="219"/>
      <c r="Y152" s="219"/>
      <c r="Z152" s="219"/>
      <c r="AA152" s="219"/>
      <c r="AB152" s="219"/>
      <c r="AC152" s="219"/>
      <c r="AD152" s="219"/>
      <c r="AE152" s="219"/>
      <c r="AR152" s="319" t="s">
        <v>188</v>
      </c>
      <c r="AT152" s="319" t="s">
        <v>371</v>
      </c>
      <c r="AU152" s="319" t="s">
        <v>78</v>
      </c>
      <c r="AY152" s="293" t="s">
        <v>141</v>
      </c>
      <c r="BE152" s="320">
        <f t="shared" si="44"/>
        <v>0</v>
      </c>
      <c r="BF152" s="320">
        <f t="shared" si="45"/>
        <v>0</v>
      </c>
      <c r="BG152" s="320">
        <f t="shared" si="46"/>
        <v>0</v>
      </c>
      <c r="BH152" s="320">
        <f t="shared" si="47"/>
        <v>0</v>
      </c>
      <c r="BI152" s="320">
        <f t="shared" si="48"/>
        <v>0</v>
      </c>
      <c r="BJ152" s="293" t="s">
        <v>78</v>
      </c>
      <c r="BK152" s="320">
        <f t="shared" si="49"/>
        <v>0</v>
      </c>
      <c r="BL152" s="293" t="s">
        <v>148</v>
      </c>
      <c r="BM152" s="319" t="s">
        <v>496</v>
      </c>
    </row>
    <row r="153" spans="1:65" s="296" customFormat="1" ht="24">
      <c r="A153" s="219"/>
      <c r="B153" s="220"/>
      <c r="C153" s="321" t="s">
        <v>497</v>
      </c>
      <c r="D153" s="321" t="s">
        <v>371</v>
      </c>
      <c r="E153" s="322" t="s">
        <v>498</v>
      </c>
      <c r="F153" s="323" t="s">
        <v>499</v>
      </c>
      <c r="G153" s="324" t="s">
        <v>156</v>
      </c>
      <c r="H153" s="325">
        <v>23</v>
      </c>
      <c r="I153" s="213"/>
      <c r="J153" s="326">
        <f t="shared" si="40"/>
        <v>0</v>
      </c>
      <c r="K153" s="323" t="s">
        <v>3</v>
      </c>
      <c r="L153" s="327"/>
      <c r="M153" s="328" t="s">
        <v>3</v>
      </c>
      <c r="N153" s="329" t="s">
        <v>41</v>
      </c>
      <c r="O153" s="317">
        <v>0</v>
      </c>
      <c r="P153" s="317">
        <f t="shared" si="41"/>
        <v>0</v>
      </c>
      <c r="Q153" s="317">
        <v>0</v>
      </c>
      <c r="R153" s="317">
        <f t="shared" si="42"/>
        <v>0</v>
      </c>
      <c r="S153" s="317">
        <v>0</v>
      </c>
      <c r="T153" s="318">
        <f t="shared" si="43"/>
        <v>0</v>
      </c>
      <c r="U153" s="219"/>
      <c r="V153" s="219"/>
      <c r="W153" s="219"/>
      <c r="X153" s="219"/>
      <c r="Y153" s="219"/>
      <c r="Z153" s="219"/>
      <c r="AA153" s="219"/>
      <c r="AB153" s="219"/>
      <c r="AC153" s="219"/>
      <c r="AD153" s="219"/>
      <c r="AE153" s="219"/>
      <c r="AR153" s="319" t="s">
        <v>188</v>
      </c>
      <c r="AT153" s="319" t="s">
        <v>371</v>
      </c>
      <c r="AU153" s="319" t="s">
        <v>78</v>
      </c>
      <c r="AY153" s="293" t="s">
        <v>141</v>
      </c>
      <c r="BE153" s="320">
        <f t="shared" si="44"/>
        <v>0</v>
      </c>
      <c r="BF153" s="320">
        <f t="shared" si="45"/>
        <v>0</v>
      </c>
      <c r="BG153" s="320">
        <f t="shared" si="46"/>
        <v>0</v>
      </c>
      <c r="BH153" s="320">
        <f t="shared" si="47"/>
        <v>0</v>
      </c>
      <c r="BI153" s="320">
        <f t="shared" si="48"/>
        <v>0</v>
      </c>
      <c r="BJ153" s="293" t="s">
        <v>78</v>
      </c>
      <c r="BK153" s="320">
        <f t="shared" si="49"/>
        <v>0</v>
      </c>
      <c r="BL153" s="293" t="s">
        <v>148</v>
      </c>
      <c r="BM153" s="319" t="s">
        <v>500</v>
      </c>
    </row>
    <row r="154" spans="1:65" s="296" customFormat="1" ht="21.75" customHeight="1">
      <c r="A154" s="219"/>
      <c r="B154" s="220"/>
      <c r="C154" s="321" t="s">
        <v>501</v>
      </c>
      <c r="D154" s="321" t="s">
        <v>371</v>
      </c>
      <c r="E154" s="322" t="s">
        <v>502</v>
      </c>
      <c r="F154" s="323" t="s">
        <v>503</v>
      </c>
      <c r="G154" s="324" t="s">
        <v>156</v>
      </c>
      <c r="H154" s="325">
        <v>48</v>
      </c>
      <c r="I154" s="213"/>
      <c r="J154" s="326">
        <f t="shared" si="40"/>
        <v>0</v>
      </c>
      <c r="K154" s="323" t="s">
        <v>3</v>
      </c>
      <c r="L154" s="327"/>
      <c r="M154" s="328" t="s">
        <v>3</v>
      </c>
      <c r="N154" s="329" t="s">
        <v>41</v>
      </c>
      <c r="O154" s="317">
        <v>0</v>
      </c>
      <c r="P154" s="317">
        <f t="shared" si="41"/>
        <v>0</v>
      </c>
      <c r="Q154" s="317">
        <v>0</v>
      </c>
      <c r="R154" s="317">
        <f t="shared" si="42"/>
        <v>0</v>
      </c>
      <c r="S154" s="317">
        <v>0</v>
      </c>
      <c r="T154" s="318">
        <f t="shared" si="43"/>
        <v>0</v>
      </c>
      <c r="U154" s="219"/>
      <c r="V154" s="219"/>
      <c r="W154" s="219"/>
      <c r="X154" s="219"/>
      <c r="Y154" s="219"/>
      <c r="Z154" s="219"/>
      <c r="AA154" s="219"/>
      <c r="AB154" s="219"/>
      <c r="AC154" s="219"/>
      <c r="AD154" s="219"/>
      <c r="AE154" s="219"/>
      <c r="AR154" s="319" t="s">
        <v>188</v>
      </c>
      <c r="AT154" s="319" t="s">
        <v>371</v>
      </c>
      <c r="AU154" s="319" t="s">
        <v>78</v>
      </c>
      <c r="AY154" s="293" t="s">
        <v>141</v>
      </c>
      <c r="BE154" s="320">
        <f t="shared" si="44"/>
        <v>0</v>
      </c>
      <c r="BF154" s="320">
        <f t="shared" si="45"/>
        <v>0</v>
      </c>
      <c r="BG154" s="320">
        <f t="shared" si="46"/>
        <v>0</v>
      </c>
      <c r="BH154" s="320">
        <f t="shared" si="47"/>
        <v>0</v>
      </c>
      <c r="BI154" s="320">
        <f t="shared" si="48"/>
        <v>0</v>
      </c>
      <c r="BJ154" s="293" t="s">
        <v>78</v>
      </c>
      <c r="BK154" s="320">
        <f t="shared" si="49"/>
        <v>0</v>
      </c>
      <c r="BL154" s="293" t="s">
        <v>148</v>
      </c>
      <c r="BM154" s="319" t="s">
        <v>504</v>
      </c>
    </row>
    <row r="155" spans="1:65" s="296" customFormat="1" ht="16.5" customHeight="1">
      <c r="A155" s="219"/>
      <c r="B155" s="220"/>
      <c r="C155" s="321" t="s">
        <v>505</v>
      </c>
      <c r="D155" s="321" t="s">
        <v>371</v>
      </c>
      <c r="E155" s="322" t="s">
        <v>506</v>
      </c>
      <c r="F155" s="323" t="s">
        <v>507</v>
      </c>
      <c r="G155" s="324" t="s">
        <v>156</v>
      </c>
      <c r="H155" s="325">
        <v>15</v>
      </c>
      <c r="I155" s="213"/>
      <c r="J155" s="326">
        <f t="shared" si="40"/>
        <v>0</v>
      </c>
      <c r="K155" s="323" t="s">
        <v>3</v>
      </c>
      <c r="L155" s="327"/>
      <c r="M155" s="328" t="s">
        <v>3</v>
      </c>
      <c r="N155" s="329" t="s">
        <v>41</v>
      </c>
      <c r="O155" s="317">
        <v>0</v>
      </c>
      <c r="P155" s="317">
        <f t="shared" si="41"/>
        <v>0</v>
      </c>
      <c r="Q155" s="317">
        <v>0</v>
      </c>
      <c r="R155" s="317">
        <f t="shared" si="42"/>
        <v>0</v>
      </c>
      <c r="S155" s="317">
        <v>0</v>
      </c>
      <c r="T155" s="318">
        <f t="shared" si="43"/>
        <v>0</v>
      </c>
      <c r="U155" s="219"/>
      <c r="V155" s="219"/>
      <c r="W155" s="219"/>
      <c r="X155" s="219"/>
      <c r="Y155" s="219"/>
      <c r="Z155" s="219"/>
      <c r="AA155" s="219"/>
      <c r="AB155" s="219"/>
      <c r="AC155" s="219"/>
      <c r="AD155" s="219"/>
      <c r="AE155" s="219"/>
      <c r="AR155" s="319" t="s">
        <v>188</v>
      </c>
      <c r="AT155" s="319" t="s">
        <v>371</v>
      </c>
      <c r="AU155" s="319" t="s">
        <v>78</v>
      </c>
      <c r="AY155" s="293" t="s">
        <v>141</v>
      </c>
      <c r="BE155" s="320">
        <f t="shared" si="44"/>
        <v>0</v>
      </c>
      <c r="BF155" s="320">
        <f t="shared" si="45"/>
        <v>0</v>
      </c>
      <c r="BG155" s="320">
        <f t="shared" si="46"/>
        <v>0</v>
      </c>
      <c r="BH155" s="320">
        <f t="shared" si="47"/>
        <v>0</v>
      </c>
      <c r="BI155" s="320">
        <f t="shared" si="48"/>
        <v>0</v>
      </c>
      <c r="BJ155" s="293" t="s">
        <v>78</v>
      </c>
      <c r="BK155" s="320">
        <f t="shared" si="49"/>
        <v>0</v>
      </c>
      <c r="BL155" s="293" t="s">
        <v>148</v>
      </c>
      <c r="BM155" s="319" t="s">
        <v>508</v>
      </c>
    </row>
    <row r="156" spans="1:65" s="296" customFormat="1" ht="16.5" customHeight="1">
      <c r="A156" s="219"/>
      <c r="B156" s="220"/>
      <c r="C156" s="321" t="s">
        <v>509</v>
      </c>
      <c r="D156" s="321" t="s">
        <v>371</v>
      </c>
      <c r="E156" s="322" t="s">
        <v>510</v>
      </c>
      <c r="F156" s="323" t="s">
        <v>511</v>
      </c>
      <c r="G156" s="324" t="s">
        <v>156</v>
      </c>
      <c r="H156" s="325">
        <v>4</v>
      </c>
      <c r="I156" s="213"/>
      <c r="J156" s="326">
        <f t="shared" si="40"/>
        <v>0</v>
      </c>
      <c r="K156" s="323" t="s">
        <v>3</v>
      </c>
      <c r="L156" s="327"/>
      <c r="M156" s="328" t="s">
        <v>3</v>
      </c>
      <c r="N156" s="329" t="s">
        <v>41</v>
      </c>
      <c r="O156" s="317">
        <v>0</v>
      </c>
      <c r="P156" s="317">
        <f t="shared" si="41"/>
        <v>0</v>
      </c>
      <c r="Q156" s="317">
        <v>0</v>
      </c>
      <c r="R156" s="317">
        <f t="shared" si="42"/>
        <v>0</v>
      </c>
      <c r="S156" s="317">
        <v>0</v>
      </c>
      <c r="T156" s="318">
        <f t="shared" si="43"/>
        <v>0</v>
      </c>
      <c r="U156" s="219"/>
      <c r="V156" s="219"/>
      <c r="W156" s="219"/>
      <c r="X156" s="219"/>
      <c r="Y156" s="219"/>
      <c r="Z156" s="219"/>
      <c r="AA156" s="219"/>
      <c r="AB156" s="219"/>
      <c r="AC156" s="219"/>
      <c r="AD156" s="219"/>
      <c r="AE156" s="219"/>
      <c r="AR156" s="319" t="s">
        <v>188</v>
      </c>
      <c r="AT156" s="319" t="s">
        <v>371</v>
      </c>
      <c r="AU156" s="319" t="s">
        <v>78</v>
      </c>
      <c r="AY156" s="293" t="s">
        <v>141</v>
      </c>
      <c r="BE156" s="320">
        <f t="shared" si="44"/>
        <v>0</v>
      </c>
      <c r="BF156" s="320">
        <f t="shared" si="45"/>
        <v>0</v>
      </c>
      <c r="BG156" s="320">
        <f t="shared" si="46"/>
        <v>0</v>
      </c>
      <c r="BH156" s="320">
        <f t="shared" si="47"/>
        <v>0</v>
      </c>
      <c r="BI156" s="320">
        <f t="shared" si="48"/>
        <v>0</v>
      </c>
      <c r="BJ156" s="293" t="s">
        <v>78</v>
      </c>
      <c r="BK156" s="320">
        <f t="shared" si="49"/>
        <v>0</v>
      </c>
      <c r="BL156" s="293" t="s">
        <v>148</v>
      </c>
      <c r="BM156" s="319" t="s">
        <v>512</v>
      </c>
    </row>
    <row r="157" spans="1:65" s="296" customFormat="1" ht="24">
      <c r="A157" s="219"/>
      <c r="B157" s="220"/>
      <c r="C157" s="321" t="s">
        <v>513</v>
      </c>
      <c r="D157" s="321" t="s">
        <v>371</v>
      </c>
      <c r="E157" s="322" t="s">
        <v>514</v>
      </c>
      <c r="F157" s="323" t="s">
        <v>515</v>
      </c>
      <c r="G157" s="324" t="s">
        <v>311</v>
      </c>
      <c r="H157" s="325">
        <v>2.2999999999999998</v>
      </c>
      <c r="I157" s="213"/>
      <c r="J157" s="326">
        <f t="shared" si="40"/>
        <v>0</v>
      </c>
      <c r="K157" s="323" t="s">
        <v>3</v>
      </c>
      <c r="L157" s="327"/>
      <c r="M157" s="328" t="s">
        <v>3</v>
      </c>
      <c r="N157" s="329" t="s">
        <v>41</v>
      </c>
      <c r="O157" s="317">
        <v>0</v>
      </c>
      <c r="P157" s="317">
        <f t="shared" si="41"/>
        <v>0</v>
      </c>
      <c r="Q157" s="317">
        <v>0</v>
      </c>
      <c r="R157" s="317">
        <f t="shared" si="42"/>
        <v>0</v>
      </c>
      <c r="S157" s="317">
        <v>0</v>
      </c>
      <c r="T157" s="318">
        <f t="shared" si="43"/>
        <v>0</v>
      </c>
      <c r="U157" s="219"/>
      <c r="V157" s="219"/>
      <c r="W157" s="219"/>
      <c r="X157" s="219"/>
      <c r="Y157" s="219"/>
      <c r="Z157" s="219"/>
      <c r="AA157" s="219"/>
      <c r="AB157" s="219"/>
      <c r="AC157" s="219"/>
      <c r="AD157" s="219"/>
      <c r="AE157" s="219"/>
      <c r="AR157" s="319" t="s">
        <v>188</v>
      </c>
      <c r="AT157" s="319" t="s">
        <v>371</v>
      </c>
      <c r="AU157" s="319" t="s">
        <v>78</v>
      </c>
      <c r="AY157" s="293" t="s">
        <v>141</v>
      </c>
      <c r="BE157" s="320">
        <f t="shared" si="44"/>
        <v>0</v>
      </c>
      <c r="BF157" s="320">
        <f t="shared" si="45"/>
        <v>0</v>
      </c>
      <c r="BG157" s="320">
        <f t="shared" si="46"/>
        <v>0</v>
      </c>
      <c r="BH157" s="320">
        <f t="shared" si="47"/>
        <v>0</v>
      </c>
      <c r="BI157" s="320">
        <f t="shared" si="48"/>
        <v>0</v>
      </c>
      <c r="BJ157" s="293" t="s">
        <v>78</v>
      </c>
      <c r="BK157" s="320">
        <f t="shared" si="49"/>
        <v>0</v>
      </c>
      <c r="BL157" s="293" t="s">
        <v>148</v>
      </c>
      <c r="BM157" s="319" t="s">
        <v>516</v>
      </c>
    </row>
    <row r="158" spans="1:65" s="264" customFormat="1" ht="25.9" customHeight="1">
      <c r="B158" s="265"/>
      <c r="D158" s="266" t="s">
        <v>69</v>
      </c>
      <c r="E158" s="267" t="s">
        <v>517</v>
      </c>
      <c r="F158" s="267" t="s">
        <v>518</v>
      </c>
      <c r="J158" s="268">
        <f>BK158</f>
        <v>0</v>
      </c>
      <c r="L158" s="265"/>
      <c r="M158" s="309"/>
      <c r="N158" s="310"/>
      <c r="O158" s="310"/>
      <c r="P158" s="311">
        <f>SUM(P159:P170)</f>
        <v>0</v>
      </c>
      <c r="Q158" s="310"/>
      <c r="R158" s="311">
        <f>SUM(R159:R170)</f>
        <v>0</v>
      </c>
      <c r="S158" s="310"/>
      <c r="T158" s="312">
        <f>SUM(T159:T170)</f>
        <v>0</v>
      </c>
      <c r="AR158" s="266" t="s">
        <v>78</v>
      </c>
      <c r="AT158" s="313" t="s">
        <v>69</v>
      </c>
      <c r="AU158" s="313" t="s">
        <v>70</v>
      </c>
      <c r="AY158" s="266" t="s">
        <v>141</v>
      </c>
      <c r="BK158" s="314">
        <f>SUM(BK159:BK170)</f>
        <v>0</v>
      </c>
    </row>
    <row r="159" spans="1:65" s="296" customFormat="1" ht="24">
      <c r="A159" s="219"/>
      <c r="B159" s="220"/>
      <c r="C159" s="271" t="s">
        <v>519</v>
      </c>
      <c r="D159" s="271" t="s">
        <v>143</v>
      </c>
      <c r="E159" s="272" t="s">
        <v>520</v>
      </c>
      <c r="F159" s="273" t="s">
        <v>521</v>
      </c>
      <c r="G159" s="274" t="s">
        <v>333</v>
      </c>
      <c r="H159" s="275">
        <v>80</v>
      </c>
      <c r="I159" s="212"/>
      <c r="J159" s="276">
        <f t="shared" ref="J159:J170" si="50">ROUND(I159*H159,2)</f>
        <v>0</v>
      </c>
      <c r="K159" s="273" t="s">
        <v>3</v>
      </c>
      <c r="L159" s="220"/>
      <c r="M159" s="315" t="s">
        <v>3</v>
      </c>
      <c r="N159" s="316" t="s">
        <v>41</v>
      </c>
      <c r="O159" s="317">
        <v>0</v>
      </c>
      <c r="P159" s="317">
        <f t="shared" ref="P159:P170" si="51">O159*H159</f>
        <v>0</v>
      </c>
      <c r="Q159" s="317">
        <v>0</v>
      </c>
      <c r="R159" s="317">
        <f t="shared" ref="R159:R170" si="52">Q159*H159</f>
        <v>0</v>
      </c>
      <c r="S159" s="317">
        <v>0</v>
      </c>
      <c r="T159" s="318">
        <f t="shared" ref="T159:T170" si="53">S159*H159</f>
        <v>0</v>
      </c>
      <c r="U159" s="219"/>
      <c r="V159" s="219"/>
      <c r="W159" s="219"/>
      <c r="X159" s="219"/>
      <c r="Y159" s="219"/>
      <c r="Z159" s="219"/>
      <c r="AA159" s="219"/>
      <c r="AB159" s="219"/>
      <c r="AC159" s="219"/>
      <c r="AD159" s="219"/>
      <c r="AE159" s="219"/>
      <c r="AR159" s="319" t="s">
        <v>148</v>
      </c>
      <c r="AT159" s="319" t="s">
        <v>143</v>
      </c>
      <c r="AU159" s="319" t="s">
        <v>78</v>
      </c>
      <c r="AY159" s="293" t="s">
        <v>141</v>
      </c>
      <c r="BE159" s="320">
        <f t="shared" ref="BE159:BE170" si="54">IF(N159="základní",J159,0)</f>
        <v>0</v>
      </c>
      <c r="BF159" s="320">
        <f t="shared" ref="BF159:BF170" si="55">IF(N159="snížená",J159,0)</f>
        <v>0</v>
      </c>
      <c r="BG159" s="320">
        <f t="shared" ref="BG159:BG170" si="56">IF(N159="zákl. přenesená",J159,0)</f>
        <v>0</v>
      </c>
      <c r="BH159" s="320">
        <f t="shared" ref="BH159:BH170" si="57">IF(N159="sníž. přenesená",J159,0)</f>
        <v>0</v>
      </c>
      <c r="BI159" s="320">
        <f t="shared" ref="BI159:BI170" si="58">IF(N159="nulová",J159,0)</f>
        <v>0</v>
      </c>
      <c r="BJ159" s="293" t="s">
        <v>78</v>
      </c>
      <c r="BK159" s="320">
        <f t="shared" ref="BK159:BK170" si="59">ROUND(I159*H159,2)</f>
        <v>0</v>
      </c>
      <c r="BL159" s="293" t="s">
        <v>148</v>
      </c>
      <c r="BM159" s="319" t="s">
        <v>522</v>
      </c>
    </row>
    <row r="160" spans="1:65" s="296" customFormat="1" ht="16.5" customHeight="1">
      <c r="A160" s="219"/>
      <c r="B160" s="220"/>
      <c r="C160" s="271" t="s">
        <v>523</v>
      </c>
      <c r="D160" s="271" t="s">
        <v>143</v>
      </c>
      <c r="E160" s="272" t="s">
        <v>524</v>
      </c>
      <c r="F160" s="273" t="s">
        <v>525</v>
      </c>
      <c r="G160" s="274" t="s">
        <v>146</v>
      </c>
      <c r="H160" s="275">
        <v>1000</v>
      </c>
      <c r="I160" s="212"/>
      <c r="J160" s="276">
        <f t="shared" si="50"/>
        <v>0</v>
      </c>
      <c r="K160" s="273" t="s">
        <v>3</v>
      </c>
      <c r="L160" s="220"/>
      <c r="M160" s="315" t="s">
        <v>3</v>
      </c>
      <c r="N160" s="316" t="s">
        <v>41</v>
      </c>
      <c r="O160" s="317">
        <v>0</v>
      </c>
      <c r="P160" s="317">
        <f t="shared" si="51"/>
        <v>0</v>
      </c>
      <c r="Q160" s="317">
        <v>0</v>
      </c>
      <c r="R160" s="317">
        <f t="shared" si="52"/>
        <v>0</v>
      </c>
      <c r="S160" s="317">
        <v>0</v>
      </c>
      <c r="T160" s="318">
        <f t="shared" si="53"/>
        <v>0</v>
      </c>
      <c r="U160" s="219"/>
      <c r="V160" s="219"/>
      <c r="W160" s="219"/>
      <c r="X160" s="219"/>
      <c r="Y160" s="219"/>
      <c r="Z160" s="219"/>
      <c r="AA160" s="219"/>
      <c r="AB160" s="219"/>
      <c r="AC160" s="219"/>
      <c r="AD160" s="219"/>
      <c r="AE160" s="219"/>
      <c r="AR160" s="319" t="s">
        <v>148</v>
      </c>
      <c r="AT160" s="319" t="s">
        <v>143</v>
      </c>
      <c r="AU160" s="319" t="s">
        <v>78</v>
      </c>
      <c r="AY160" s="293" t="s">
        <v>141</v>
      </c>
      <c r="BE160" s="320">
        <f t="shared" si="54"/>
        <v>0</v>
      </c>
      <c r="BF160" s="320">
        <f t="shared" si="55"/>
        <v>0</v>
      </c>
      <c r="BG160" s="320">
        <f t="shared" si="56"/>
        <v>0</v>
      </c>
      <c r="BH160" s="320">
        <f t="shared" si="57"/>
        <v>0</v>
      </c>
      <c r="BI160" s="320">
        <f t="shared" si="58"/>
        <v>0</v>
      </c>
      <c r="BJ160" s="293" t="s">
        <v>78</v>
      </c>
      <c r="BK160" s="320">
        <f t="shared" si="59"/>
        <v>0</v>
      </c>
      <c r="BL160" s="293" t="s">
        <v>148</v>
      </c>
      <c r="BM160" s="319" t="s">
        <v>526</v>
      </c>
    </row>
    <row r="161" spans="1:65" s="296" customFormat="1" ht="16.5" customHeight="1">
      <c r="A161" s="219"/>
      <c r="B161" s="220"/>
      <c r="C161" s="271" t="s">
        <v>527</v>
      </c>
      <c r="D161" s="271" t="s">
        <v>143</v>
      </c>
      <c r="E161" s="272" t="s">
        <v>528</v>
      </c>
      <c r="F161" s="273" t="s">
        <v>529</v>
      </c>
      <c r="G161" s="274" t="s">
        <v>146</v>
      </c>
      <c r="H161" s="275">
        <v>2110</v>
      </c>
      <c r="I161" s="212"/>
      <c r="J161" s="276">
        <f t="shared" si="50"/>
        <v>0</v>
      </c>
      <c r="K161" s="273" t="s">
        <v>3</v>
      </c>
      <c r="L161" s="220"/>
      <c r="M161" s="315" t="s">
        <v>3</v>
      </c>
      <c r="N161" s="316" t="s">
        <v>41</v>
      </c>
      <c r="O161" s="317">
        <v>0</v>
      </c>
      <c r="P161" s="317">
        <f t="shared" si="51"/>
        <v>0</v>
      </c>
      <c r="Q161" s="317">
        <v>0</v>
      </c>
      <c r="R161" s="317">
        <f t="shared" si="52"/>
        <v>0</v>
      </c>
      <c r="S161" s="317">
        <v>0</v>
      </c>
      <c r="T161" s="318">
        <f t="shared" si="53"/>
        <v>0</v>
      </c>
      <c r="U161" s="219"/>
      <c r="V161" s="219"/>
      <c r="W161" s="219"/>
      <c r="X161" s="219"/>
      <c r="Y161" s="219"/>
      <c r="Z161" s="219"/>
      <c r="AA161" s="219"/>
      <c r="AB161" s="219"/>
      <c r="AC161" s="219"/>
      <c r="AD161" s="219"/>
      <c r="AE161" s="219"/>
      <c r="AR161" s="319" t="s">
        <v>148</v>
      </c>
      <c r="AT161" s="319" t="s">
        <v>143</v>
      </c>
      <c r="AU161" s="319" t="s">
        <v>78</v>
      </c>
      <c r="AY161" s="293" t="s">
        <v>141</v>
      </c>
      <c r="BE161" s="320">
        <f t="shared" si="54"/>
        <v>0</v>
      </c>
      <c r="BF161" s="320">
        <f t="shared" si="55"/>
        <v>0</v>
      </c>
      <c r="BG161" s="320">
        <f t="shared" si="56"/>
        <v>0</v>
      </c>
      <c r="BH161" s="320">
        <f t="shared" si="57"/>
        <v>0</v>
      </c>
      <c r="BI161" s="320">
        <f t="shared" si="58"/>
        <v>0</v>
      </c>
      <c r="BJ161" s="293" t="s">
        <v>78</v>
      </c>
      <c r="BK161" s="320">
        <f t="shared" si="59"/>
        <v>0</v>
      </c>
      <c r="BL161" s="293" t="s">
        <v>148</v>
      </c>
      <c r="BM161" s="319" t="s">
        <v>530</v>
      </c>
    </row>
    <row r="162" spans="1:65" s="296" customFormat="1" ht="16.5" customHeight="1">
      <c r="A162" s="219"/>
      <c r="B162" s="220"/>
      <c r="C162" s="271" t="s">
        <v>531</v>
      </c>
      <c r="D162" s="271" t="s">
        <v>143</v>
      </c>
      <c r="E162" s="272" t="s">
        <v>532</v>
      </c>
      <c r="F162" s="273" t="s">
        <v>533</v>
      </c>
      <c r="G162" s="274" t="s">
        <v>146</v>
      </c>
      <c r="H162" s="275">
        <v>5110</v>
      </c>
      <c r="I162" s="212"/>
      <c r="J162" s="276">
        <f t="shared" si="50"/>
        <v>0</v>
      </c>
      <c r="K162" s="273" t="s">
        <v>3</v>
      </c>
      <c r="L162" s="220"/>
      <c r="M162" s="315" t="s">
        <v>3</v>
      </c>
      <c r="N162" s="316" t="s">
        <v>41</v>
      </c>
      <c r="O162" s="317">
        <v>0</v>
      </c>
      <c r="P162" s="317">
        <f t="shared" si="51"/>
        <v>0</v>
      </c>
      <c r="Q162" s="317">
        <v>0</v>
      </c>
      <c r="R162" s="317">
        <f t="shared" si="52"/>
        <v>0</v>
      </c>
      <c r="S162" s="317">
        <v>0</v>
      </c>
      <c r="T162" s="318">
        <f t="shared" si="53"/>
        <v>0</v>
      </c>
      <c r="U162" s="219"/>
      <c r="V162" s="219"/>
      <c r="W162" s="219"/>
      <c r="X162" s="219"/>
      <c r="Y162" s="219"/>
      <c r="Z162" s="219"/>
      <c r="AA162" s="219"/>
      <c r="AB162" s="219"/>
      <c r="AC162" s="219"/>
      <c r="AD162" s="219"/>
      <c r="AE162" s="219"/>
      <c r="AR162" s="319" t="s">
        <v>148</v>
      </c>
      <c r="AT162" s="319" t="s">
        <v>143</v>
      </c>
      <c r="AU162" s="319" t="s">
        <v>78</v>
      </c>
      <c r="AY162" s="293" t="s">
        <v>141</v>
      </c>
      <c r="BE162" s="320">
        <f t="shared" si="54"/>
        <v>0</v>
      </c>
      <c r="BF162" s="320">
        <f t="shared" si="55"/>
        <v>0</v>
      </c>
      <c r="BG162" s="320">
        <f t="shared" si="56"/>
        <v>0</v>
      </c>
      <c r="BH162" s="320">
        <f t="shared" si="57"/>
        <v>0</v>
      </c>
      <c r="BI162" s="320">
        <f t="shared" si="58"/>
        <v>0</v>
      </c>
      <c r="BJ162" s="293" t="s">
        <v>78</v>
      </c>
      <c r="BK162" s="320">
        <f t="shared" si="59"/>
        <v>0</v>
      </c>
      <c r="BL162" s="293" t="s">
        <v>148</v>
      </c>
      <c r="BM162" s="319" t="s">
        <v>534</v>
      </c>
    </row>
    <row r="163" spans="1:65" s="296" customFormat="1" ht="16.5" customHeight="1">
      <c r="A163" s="219"/>
      <c r="B163" s="220"/>
      <c r="C163" s="271" t="s">
        <v>535</v>
      </c>
      <c r="D163" s="271" t="s">
        <v>143</v>
      </c>
      <c r="E163" s="272" t="s">
        <v>536</v>
      </c>
      <c r="F163" s="273" t="s">
        <v>537</v>
      </c>
      <c r="G163" s="274" t="s">
        <v>146</v>
      </c>
      <c r="H163" s="275">
        <v>2110</v>
      </c>
      <c r="I163" s="212"/>
      <c r="J163" s="276">
        <f t="shared" si="50"/>
        <v>0</v>
      </c>
      <c r="K163" s="273" t="s">
        <v>3</v>
      </c>
      <c r="L163" s="220"/>
      <c r="M163" s="315" t="s">
        <v>3</v>
      </c>
      <c r="N163" s="316" t="s">
        <v>41</v>
      </c>
      <c r="O163" s="317">
        <v>0</v>
      </c>
      <c r="P163" s="317">
        <f t="shared" si="51"/>
        <v>0</v>
      </c>
      <c r="Q163" s="317">
        <v>0</v>
      </c>
      <c r="R163" s="317">
        <f t="shared" si="52"/>
        <v>0</v>
      </c>
      <c r="S163" s="317">
        <v>0</v>
      </c>
      <c r="T163" s="318">
        <f t="shared" si="53"/>
        <v>0</v>
      </c>
      <c r="U163" s="219"/>
      <c r="V163" s="219"/>
      <c r="W163" s="219"/>
      <c r="X163" s="219"/>
      <c r="Y163" s="219"/>
      <c r="Z163" s="219"/>
      <c r="AA163" s="219"/>
      <c r="AB163" s="219"/>
      <c r="AC163" s="219"/>
      <c r="AD163" s="219"/>
      <c r="AE163" s="219"/>
      <c r="AR163" s="319" t="s">
        <v>148</v>
      </c>
      <c r="AT163" s="319" t="s">
        <v>143</v>
      </c>
      <c r="AU163" s="319" t="s">
        <v>78</v>
      </c>
      <c r="AY163" s="293" t="s">
        <v>141</v>
      </c>
      <c r="BE163" s="320">
        <f t="shared" si="54"/>
        <v>0</v>
      </c>
      <c r="BF163" s="320">
        <f t="shared" si="55"/>
        <v>0</v>
      </c>
      <c r="BG163" s="320">
        <f t="shared" si="56"/>
        <v>0</v>
      </c>
      <c r="BH163" s="320">
        <f t="shared" si="57"/>
        <v>0</v>
      </c>
      <c r="BI163" s="320">
        <f t="shared" si="58"/>
        <v>0</v>
      </c>
      <c r="BJ163" s="293" t="s">
        <v>78</v>
      </c>
      <c r="BK163" s="320">
        <f t="shared" si="59"/>
        <v>0</v>
      </c>
      <c r="BL163" s="293" t="s">
        <v>148</v>
      </c>
      <c r="BM163" s="319" t="s">
        <v>538</v>
      </c>
    </row>
    <row r="164" spans="1:65" s="296" customFormat="1" ht="16.5" customHeight="1">
      <c r="A164" s="219"/>
      <c r="B164" s="220"/>
      <c r="C164" s="271" t="s">
        <v>539</v>
      </c>
      <c r="D164" s="271" t="s">
        <v>143</v>
      </c>
      <c r="E164" s="272" t="s">
        <v>540</v>
      </c>
      <c r="F164" s="273" t="s">
        <v>541</v>
      </c>
      <c r="G164" s="274" t="s">
        <v>146</v>
      </c>
      <c r="H164" s="275">
        <v>500</v>
      </c>
      <c r="I164" s="212"/>
      <c r="J164" s="276">
        <f t="shared" si="50"/>
        <v>0</v>
      </c>
      <c r="K164" s="273" t="s">
        <v>3</v>
      </c>
      <c r="L164" s="220"/>
      <c r="M164" s="315" t="s">
        <v>3</v>
      </c>
      <c r="N164" s="316" t="s">
        <v>41</v>
      </c>
      <c r="O164" s="317">
        <v>0</v>
      </c>
      <c r="P164" s="317">
        <f t="shared" si="51"/>
        <v>0</v>
      </c>
      <c r="Q164" s="317">
        <v>0</v>
      </c>
      <c r="R164" s="317">
        <f t="shared" si="52"/>
        <v>0</v>
      </c>
      <c r="S164" s="317">
        <v>0</v>
      </c>
      <c r="T164" s="318">
        <f t="shared" si="53"/>
        <v>0</v>
      </c>
      <c r="U164" s="219"/>
      <c r="V164" s="219"/>
      <c r="W164" s="219"/>
      <c r="X164" s="219"/>
      <c r="Y164" s="219"/>
      <c r="Z164" s="219"/>
      <c r="AA164" s="219"/>
      <c r="AB164" s="219"/>
      <c r="AC164" s="219"/>
      <c r="AD164" s="219"/>
      <c r="AE164" s="219"/>
      <c r="AR164" s="319" t="s">
        <v>148</v>
      </c>
      <c r="AT164" s="319" t="s">
        <v>143</v>
      </c>
      <c r="AU164" s="319" t="s">
        <v>78</v>
      </c>
      <c r="AY164" s="293" t="s">
        <v>141</v>
      </c>
      <c r="BE164" s="320">
        <f t="shared" si="54"/>
        <v>0</v>
      </c>
      <c r="BF164" s="320">
        <f t="shared" si="55"/>
        <v>0</v>
      </c>
      <c r="BG164" s="320">
        <f t="shared" si="56"/>
        <v>0</v>
      </c>
      <c r="BH164" s="320">
        <f t="shared" si="57"/>
        <v>0</v>
      </c>
      <c r="BI164" s="320">
        <f t="shared" si="58"/>
        <v>0</v>
      </c>
      <c r="BJ164" s="293" t="s">
        <v>78</v>
      </c>
      <c r="BK164" s="320">
        <f t="shared" si="59"/>
        <v>0</v>
      </c>
      <c r="BL164" s="293" t="s">
        <v>148</v>
      </c>
      <c r="BM164" s="319" t="s">
        <v>542</v>
      </c>
    </row>
    <row r="165" spans="1:65" s="296" customFormat="1" ht="16.5" customHeight="1">
      <c r="A165" s="219"/>
      <c r="B165" s="220"/>
      <c r="C165" s="271" t="s">
        <v>543</v>
      </c>
      <c r="D165" s="271" t="s">
        <v>143</v>
      </c>
      <c r="E165" s="272" t="s">
        <v>544</v>
      </c>
      <c r="F165" s="273" t="s">
        <v>545</v>
      </c>
      <c r="G165" s="274" t="s">
        <v>146</v>
      </c>
      <c r="H165" s="275">
        <v>2500</v>
      </c>
      <c r="I165" s="212"/>
      <c r="J165" s="276">
        <f t="shared" si="50"/>
        <v>0</v>
      </c>
      <c r="K165" s="273" t="s">
        <v>3</v>
      </c>
      <c r="L165" s="220"/>
      <c r="M165" s="315" t="s">
        <v>3</v>
      </c>
      <c r="N165" s="316" t="s">
        <v>41</v>
      </c>
      <c r="O165" s="317">
        <v>0</v>
      </c>
      <c r="P165" s="317">
        <f t="shared" si="51"/>
        <v>0</v>
      </c>
      <c r="Q165" s="317">
        <v>0</v>
      </c>
      <c r="R165" s="317">
        <f t="shared" si="52"/>
        <v>0</v>
      </c>
      <c r="S165" s="317">
        <v>0</v>
      </c>
      <c r="T165" s="318">
        <f t="shared" si="53"/>
        <v>0</v>
      </c>
      <c r="U165" s="219"/>
      <c r="V165" s="219"/>
      <c r="W165" s="219"/>
      <c r="X165" s="219"/>
      <c r="Y165" s="219"/>
      <c r="Z165" s="219"/>
      <c r="AA165" s="219"/>
      <c r="AB165" s="219"/>
      <c r="AC165" s="219"/>
      <c r="AD165" s="219"/>
      <c r="AE165" s="219"/>
      <c r="AR165" s="319" t="s">
        <v>148</v>
      </c>
      <c r="AT165" s="319" t="s">
        <v>143</v>
      </c>
      <c r="AU165" s="319" t="s">
        <v>78</v>
      </c>
      <c r="AY165" s="293" t="s">
        <v>141</v>
      </c>
      <c r="BE165" s="320">
        <f t="shared" si="54"/>
        <v>0</v>
      </c>
      <c r="BF165" s="320">
        <f t="shared" si="55"/>
        <v>0</v>
      </c>
      <c r="BG165" s="320">
        <f t="shared" si="56"/>
        <v>0</v>
      </c>
      <c r="BH165" s="320">
        <f t="shared" si="57"/>
        <v>0</v>
      </c>
      <c r="BI165" s="320">
        <f t="shared" si="58"/>
        <v>0</v>
      </c>
      <c r="BJ165" s="293" t="s">
        <v>78</v>
      </c>
      <c r="BK165" s="320">
        <f t="shared" si="59"/>
        <v>0</v>
      </c>
      <c r="BL165" s="293" t="s">
        <v>148</v>
      </c>
      <c r="BM165" s="319" t="s">
        <v>546</v>
      </c>
    </row>
    <row r="166" spans="1:65" s="296" customFormat="1" ht="16.5" customHeight="1">
      <c r="A166" s="219"/>
      <c r="B166" s="220"/>
      <c r="C166" s="321" t="s">
        <v>547</v>
      </c>
      <c r="D166" s="321" t="s">
        <v>371</v>
      </c>
      <c r="E166" s="322" t="s">
        <v>548</v>
      </c>
      <c r="F166" s="323" t="s">
        <v>549</v>
      </c>
      <c r="G166" s="324" t="s">
        <v>333</v>
      </c>
      <c r="H166" s="325">
        <v>80</v>
      </c>
      <c r="I166" s="213"/>
      <c r="J166" s="326">
        <f t="shared" si="50"/>
        <v>0</v>
      </c>
      <c r="K166" s="323" t="s">
        <v>3</v>
      </c>
      <c r="L166" s="327"/>
      <c r="M166" s="328" t="s">
        <v>3</v>
      </c>
      <c r="N166" s="329" t="s">
        <v>41</v>
      </c>
      <c r="O166" s="317">
        <v>0</v>
      </c>
      <c r="P166" s="317">
        <f t="shared" si="51"/>
        <v>0</v>
      </c>
      <c r="Q166" s="317">
        <v>0</v>
      </c>
      <c r="R166" s="317">
        <f t="shared" si="52"/>
        <v>0</v>
      </c>
      <c r="S166" s="317">
        <v>0</v>
      </c>
      <c r="T166" s="318">
        <f t="shared" si="53"/>
        <v>0</v>
      </c>
      <c r="U166" s="219"/>
      <c r="V166" s="219"/>
      <c r="W166" s="219"/>
      <c r="X166" s="219"/>
      <c r="Y166" s="219"/>
      <c r="Z166" s="219"/>
      <c r="AA166" s="219"/>
      <c r="AB166" s="219"/>
      <c r="AC166" s="219"/>
      <c r="AD166" s="219"/>
      <c r="AE166" s="219"/>
      <c r="AR166" s="319" t="s">
        <v>188</v>
      </c>
      <c r="AT166" s="319" t="s">
        <v>371</v>
      </c>
      <c r="AU166" s="319" t="s">
        <v>78</v>
      </c>
      <c r="AY166" s="293" t="s">
        <v>141</v>
      </c>
      <c r="BE166" s="320">
        <f t="shared" si="54"/>
        <v>0</v>
      </c>
      <c r="BF166" s="320">
        <f t="shared" si="55"/>
        <v>0</v>
      </c>
      <c r="BG166" s="320">
        <f t="shared" si="56"/>
        <v>0</v>
      </c>
      <c r="BH166" s="320">
        <f t="shared" si="57"/>
        <v>0</v>
      </c>
      <c r="BI166" s="320">
        <f t="shared" si="58"/>
        <v>0</v>
      </c>
      <c r="BJ166" s="293" t="s">
        <v>78</v>
      </c>
      <c r="BK166" s="320">
        <f t="shared" si="59"/>
        <v>0</v>
      </c>
      <c r="BL166" s="293" t="s">
        <v>148</v>
      </c>
      <c r="BM166" s="319" t="s">
        <v>550</v>
      </c>
    </row>
    <row r="167" spans="1:65" s="296" customFormat="1" ht="21.75" customHeight="1">
      <c r="A167" s="219"/>
      <c r="B167" s="220"/>
      <c r="C167" s="321" t="s">
        <v>551</v>
      </c>
      <c r="D167" s="321" t="s">
        <v>371</v>
      </c>
      <c r="E167" s="322" t="s">
        <v>552</v>
      </c>
      <c r="F167" s="323" t="s">
        <v>553</v>
      </c>
      <c r="G167" s="324" t="s">
        <v>333</v>
      </c>
      <c r="H167" s="325">
        <v>315</v>
      </c>
      <c r="I167" s="213"/>
      <c r="J167" s="326">
        <f t="shared" si="50"/>
        <v>0</v>
      </c>
      <c r="K167" s="323" t="s">
        <v>3</v>
      </c>
      <c r="L167" s="327"/>
      <c r="M167" s="328" t="s">
        <v>3</v>
      </c>
      <c r="N167" s="329" t="s">
        <v>41</v>
      </c>
      <c r="O167" s="317">
        <v>0</v>
      </c>
      <c r="P167" s="317">
        <f t="shared" si="51"/>
        <v>0</v>
      </c>
      <c r="Q167" s="317">
        <v>0</v>
      </c>
      <c r="R167" s="317">
        <f t="shared" si="52"/>
        <v>0</v>
      </c>
      <c r="S167" s="317">
        <v>0</v>
      </c>
      <c r="T167" s="318">
        <f t="shared" si="53"/>
        <v>0</v>
      </c>
      <c r="U167" s="219"/>
      <c r="V167" s="219"/>
      <c r="W167" s="219"/>
      <c r="X167" s="219"/>
      <c r="Y167" s="219"/>
      <c r="Z167" s="219"/>
      <c r="AA167" s="219"/>
      <c r="AB167" s="219"/>
      <c r="AC167" s="219"/>
      <c r="AD167" s="219"/>
      <c r="AE167" s="219"/>
      <c r="AR167" s="319" t="s">
        <v>188</v>
      </c>
      <c r="AT167" s="319" t="s">
        <v>371</v>
      </c>
      <c r="AU167" s="319" t="s">
        <v>78</v>
      </c>
      <c r="AY167" s="293" t="s">
        <v>141</v>
      </c>
      <c r="BE167" s="320">
        <f t="shared" si="54"/>
        <v>0</v>
      </c>
      <c r="BF167" s="320">
        <f t="shared" si="55"/>
        <v>0</v>
      </c>
      <c r="BG167" s="320">
        <f t="shared" si="56"/>
        <v>0</v>
      </c>
      <c r="BH167" s="320">
        <f t="shared" si="57"/>
        <v>0</v>
      </c>
      <c r="BI167" s="320">
        <f t="shared" si="58"/>
        <v>0</v>
      </c>
      <c r="BJ167" s="293" t="s">
        <v>78</v>
      </c>
      <c r="BK167" s="320">
        <f t="shared" si="59"/>
        <v>0</v>
      </c>
      <c r="BL167" s="293" t="s">
        <v>148</v>
      </c>
      <c r="BM167" s="319" t="s">
        <v>554</v>
      </c>
    </row>
    <row r="168" spans="1:65" s="296" customFormat="1" ht="16.5" customHeight="1">
      <c r="A168" s="219"/>
      <c r="B168" s="220"/>
      <c r="C168" s="321" t="s">
        <v>555</v>
      </c>
      <c r="D168" s="321" t="s">
        <v>371</v>
      </c>
      <c r="E168" s="322" t="s">
        <v>556</v>
      </c>
      <c r="F168" s="323" t="s">
        <v>557</v>
      </c>
      <c r="G168" s="324" t="s">
        <v>211</v>
      </c>
      <c r="H168" s="325">
        <v>65</v>
      </c>
      <c r="I168" s="213"/>
      <c r="J168" s="326">
        <f t="shared" si="50"/>
        <v>0</v>
      </c>
      <c r="K168" s="323" t="s">
        <v>3</v>
      </c>
      <c r="L168" s="327"/>
      <c r="M168" s="328" t="s">
        <v>3</v>
      </c>
      <c r="N168" s="329" t="s">
        <v>41</v>
      </c>
      <c r="O168" s="317">
        <v>0</v>
      </c>
      <c r="P168" s="317">
        <f t="shared" si="51"/>
        <v>0</v>
      </c>
      <c r="Q168" s="317">
        <v>0</v>
      </c>
      <c r="R168" s="317">
        <f t="shared" si="52"/>
        <v>0</v>
      </c>
      <c r="S168" s="317">
        <v>0</v>
      </c>
      <c r="T168" s="318">
        <f t="shared" si="53"/>
        <v>0</v>
      </c>
      <c r="U168" s="219"/>
      <c r="V168" s="219"/>
      <c r="W168" s="219"/>
      <c r="X168" s="219"/>
      <c r="Y168" s="219"/>
      <c r="Z168" s="219"/>
      <c r="AA168" s="219"/>
      <c r="AB168" s="219"/>
      <c r="AC168" s="219"/>
      <c r="AD168" s="219"/>
      <c r="AE168" s="219"/>
      <c r="AR168" s="319" t="s">
        <v>188</v>
      </c>
      <c r="AT168" s="319" t="s">
        <v>371</v>
      </c>
      <c r="AU168" s="319" t="s">
        <v>78</v>
      </c>
      <c r="AY168" s="293" t="s">
        <v>141</v>
      </c>
      <c r="BE168" s="320">
        <f t="shared" si="54"/>
        <v>0</v>
      </c>
      <c r="BF168" s="320">
        <f t="shared" si="55"/>
        <v>0</v>
      </c>
      <c r="BG168" s="320">
        <f t="shared" si="56"/>
        <v>0</v>
      </c>
      <c r="BH168" s="320">
        <f t="shared" si="57"/>
        <v>0</v>
      </c>
      <c r="BI168" s="320">
        <f t="shared" si="58"/>
        <v>0</v>
      </c>
      <c r="BJ168" s="293" t="s">
        <v>78</v>
      </c>
      <c r="BK168" s="320">
        <f t="shared" si="59"/>
        <v>0</v>
      </c>
      <c r="BL168" s="293" t="s">
        <v>148</v>
      </c>
      <c r="BM168" s="319" t="s">
        <v>558</v>
      </c>
    </row>
    <row r="169" spans="1:65" s="296" customFormat="1" ht="16.5" customHeight="1">
      <c r="A169" s="219"/>
      <c r="B169" s="220"/>
      <c r="C169" s="321" t="s">
        <v>559</v>
      </c>
      <c r="D169" s="321" t="s">
        <v>371</v>
      </c>
      <c r="E169" s="322" t="s">
        <v>560</v>
      </c>
      <c r="F169" s="323" t="s">
        <v>561</v>
      </c>
      <c r="G169" s="324" t="s">
        <v>211</v>
      </c>
      <c r="H169" s="325">
        <v>15</v>
      </c>
      <c r="I169" s="213"/>
      <c r="J169" s="326">
        <f t="shared" si="50"/>
        <v>0</v>
      </c>
      <c r="K169" s="323" t="s">
        <v>3</v>
      </c>
      <c r="L169" s="327"/>
      <c r="M169" s="328" t="s">
        <v>3</v>
      </c>
      <c r="N169" s="329" t="s">
        <v>41</v>
      </c>
      <c r="O169" s="317">
        <v>0</v>
      </c>
      <c r="P169" s="317">
        <f t="shared" si="51"/>
        <v>0</v>
      </c>
      <c r="Q169" s="317">
        <v>0</v>
      </c>
      <c r="R169" s="317">
        <f t="shared" si="52"/>
        <v>0</v>
      </c>
      <c r="S169" s="317">
        <v>0</v>
      </c>
      <c r="T169" s="318">
        <f t="shared" si="53"/>
        <v>0</v>
      </c>
      <c r="U169" s="219"/>
      <c r="V169" s="219"/>
      <c r="W169" s="219"/>
      <c r="X169" s="219"/>
      <c r="Y169" s="219"/>
      <c r="Z169" s="219"/>
      <c r="AA169" s="219"/>
      <c r="AB169" s="219"/>
      <c r="AC169" s="219"/>
      <c r="AD169" s="219"/>
      <c r="AE169" s="219"/>
      <c r="AR169" s="319" t="s">
        <v>188</v>
      </c>
      <c r="AT169" s="319" t="s">
        <v>371</v>
      </c>
      <c r="AU169" s="319" t="s">
        <v>78</v>
      </c>
      <c r="AY169" s="293" t="s">
        <v>141</v>
      </c>
      <c r="BE169" s="320">
        <f t="shared" si="54"/>
        <v>0</v>
      </c>
      <c r="BF169" s="320">
        <f t="shared" si="55"/>
        <v>0</v>
      </c>
      <c r="BG169" s="320">
        <f t="shared" si="56"/>
        <v>0</v>
      </c>
      <c r="BH169" s="320">
        <f t="shared" si="57"/>
        <v>0</v>
      </c>
      <c r="BI169" s="320">
        <f t="shared" si="58"/>
        <v>0</v>
      </c>
      <c r="BJ169" s="293" t="s">
        <v>78</v>
      </c>
      <c r="BK169" s="320">
        <f t="shared" si="59"/>
        <v>0</v>
      </c>
      <c r="BL169" s="293" t="s">
        <v>148</v>
      </c>
      <c r="BM169" s="319" t="s">
        <v>562</v>
      </c>
    </row>
    <row r="170" spans="1:65" s="296" customFormat="1" ht="16.5" customHeight="1">
      <c r="A170" s="219"/>
      <c r="B170" s="220"/>
      <c r="C170" s="321" t="s">
        <v>563</v>
      </c>
      <c r="D170" s="321" t="s">
        <v>371</v>
      </c>
      <c r="E170" s="322" t="s">
        <v>564</v>
      </c>
      <c r="F170" s="323" t="s">
        <v>565</v>
      </c>
      <c r="G170" s="324" t="s">
        <v>211</v>
      </c>
      <c r="H170" s="325">
        <v>50</v>
      </c>
      <c r="I170" s="213"/>
      <c r="J170" s="326">
        <f t="shared" si="50"/>
        <v>0</v>
      </c>
      <c r="K170" s="323" t="s">
        <v>3</v>
      </c>
      <c r="L170" s="327"/>
      <c r="M170" s="328" t="s">
        <v>3</v>
      </c>
      <c r="N170" s="329" t="s">
        <v>41</v>
      </c>
      <c r="O170" s="317">
        <v>0</v>
      </c>
      <c r="P170" s="317">
        <f t="shared" si="51"/>
        <v>0</v>
      </c>
      <c r="Q170" s="317">
        <v>0</v>
      </c>
      <c r="R170" s="317">
        <f t="shared" si="52"/>
        <v>0</v>
      </c>
      <c r="S170" s="317">
        <v>0</v>
      </c>
      <c r="T170" s="318">
        <f t="shared" si="53"/>
        <v>0</v>
      </c>
      <c r="U170" s="219"/>
      <c r="V170" s="219"/>
      <c r="W170" s="219"/>
      <c r="X170" s="219"/>
      <c r="Y170" s="219"/>
      <c r="Z170" s="219"/>
      <c r="AA170" s="219"/>
      <c r="AB170" s="219"/>
      <c r="AC170" s="219"/>
      <c r="AD170" s="219"/>
      <c r="AE170" s="219"/>
      <c r="AR170" s="319" t="s">
        <v>188</v>
      </c>
      <c r="AT170" s="319" t="s">
        <v>371</v>
      </c>
      <c r="AU170" s="319" t="s">
        <v>78</v>
      </c>
      <c r="AY170" s="293" t="s">
        <v>141</v>
      </c>
      <c r="BE170" s="320">
        <f t="shared" si="54"/>
        <v>0</v>
      </c>
      <c r="BF170" s="320">
        <f t="shared" si="55"/>
        <v>0</v>
      </c>
      <c r="BG170" s="320">
        <f t="shared" si="56"/>
        <v>0</v>
      </c>
      <c r="BH170" s="320">
        <f t="shared" si="57"/>
        <v>0</v>
      </c>
      <c r="BI170" s="320">
        <f t="shared" si="58"/>
        <v>0</v>
      </c>
      <c r="BJ170" s="293" t="s">
        <v>78</v>
      </c>
      <c r="BK170" s="320">
        <f t="shared" si="59"/>
        <v>0</v>
      </c>
      <c r="BL170" s="293" t="s">
        <v>148</v>
      </c>
      <c r="BM170" s="319" t="s">
        <v>566</v>
      </c>
    </row>
    <row r="171" spans="1:65" s="264" customFormat="1" ht="25.9" customHeight="1">
      <c r="B171" s="265"/>
      <c r="D171" s="266" t="s">
        <v>69</v>
      </c>
      <c r="E171" s="267" t="s">
        <v>567</v>
      </c>
      <c r="F171" s="267" t="s">
        <v>568</v>
      </c>
      <c r="J171" s="268">
        <f>BK171</f>
        <v>0</v>
      </c>
      <c r="L171" s="265"/>
      <c r="M171" s="309"/>
      <c r="N171" s="310"/>
      <c r="O171" s="310"/>
      <c r="P171" s="311">
        <f>P172</f>
        <v>0</v>
      </c>
      <c r="Q171" s="310"/>
      <c r="R171" s="311">
        <f>R172</f>
        <v>0</v>
      </c>
      <c r="S171" s="310"/>
      <c r="T171" s="312">
        <f>T172</f>
        <v>0</v>
      </c>
      <c r="AR171" s="266" t="s">
        <v>78</v>
      </c>
      <c r="AT171" s="313" t="s">
        <v>69</v>
      </c>
      <c r="AU171" s="313" t="s">
        <v>70</v>
      </c>
      <c r="AY171" s="266" t="s">
        <v>141</v>
      </c>
      <c r="BK171" s="314">
        <f>BK172</f>
        <v>0</v>
      </c>
    </row>
    <row r="172" spans="1:65" s="296" customFormat="1" ht="21.75" customHeight="1">
      <c r="A172" s="219"/>
      <c r="B172" s="220"/>
      <c r="C172" s="271" t="s">
        <v>569</v>
      </c>
      <c r="D172" s="271" t="s">
        <v>143</v>
      </c>
      <c r="E172" s="272" t="s">
        <v>570</v>
      </c>
      <c r="F172" s="273" t="s">
        <v>571</v>
      </c>
      <c r="G172" s="274" t="s">
        <v>572</v>
      </c>
      <c r="H172" s="275">
        <v>1</v>
      </c>
      <c r="I172" s="212"/>
      <c r="J172" s="276">
        <f>ROUND(I172*H172,2)</f>
        <v>0</v>
      </c>
      <c r="K172" s="273" t="s">
        <v>3</v>
      </c>
      <c r="L172" s="220"/>
      <c r="M172" s="315" t="s">
        <v>3</v>
      </c>
      <c r="N172" s="316" t="s">
        <v>41</v>
      </c>
      <c r="O172" s="317">
        <v>0</v>
      </c>
      <c r="P172" s="317">
        <f>O172*H172</f>
        <v>0</v>
      </c>
      <c r="Q172" s="317">
        <v>0</v>
      </c>
      <c r="R172" s="317">
        <f>Q172*H172</f>
        <v>0</v>
      </c>
      <c r="S172" s="317">
        <v>0</v>
      </c>
      <c r="T172" s="318">
        <f>S172*H172</f>
        <v>0</v>
      </c>
      <c r="U172" s="219"/>
      <c r="V172" s="219"/>
      <c r="W172" s="219"/>
      <c r="X172" s="219"/>
      <c r="Y172" s="219"/>
      <c r="Z172" s="219"/>
      <c r="AA172" s="219"/>
      <c r="AB172" s="219"/>
      <c r="AC172" s="219"/>
      <c r="AD172" s="219"/>
      <c r="AE172" s="219"/>
      <c r="AR172" s="319" t="s">
        <v>148</v>
      </c>
      <c r="AT172" s="319" t="s">
        <v>143</v>
      </c>
      <c r="AU172" s="319" t="s">
        <v>78</v>
      </c>
      <c r="AY172" s="293" t="s">
        <v>141</v>
      </c>
      <c r="BE172" s="320">
        <f>IF(N172="základní",J172,0)</f>
        <v>0</v>
      </c>
      <c r="BF172" s="320">
        <f>IF(N172="snížená",J172,0)</f>
        <v>0</v>
      </c>
      <c r="BG172" s="320">
        <f>IF(N172="zákl. přenesená",J172,0)</f>
        <v>0</v>
      </c>
      <c r="BH172" s="320">
        <f>IF(N172="sníž. přenesená",J172,0)</f>
        <v>0</v>
      </c>
      <c r="BI172" s="320">
        <f>IF(N172="nulová",J172,0)</f>
        <v>0</v>
      </c>
      <c r="BJ172" s="293" t="s">
        <v>78</v>
      </c>
      <c r="BK172" s="320">
        <f>ROUND(I172*H172,2)</f>
        <v>0</v>
      </c>
      <c r="BL172" s="293" t="s">
        <v>148</v>
      </c>
      <c r="BM172" s="319" t="s">
        <v>573</v>
      </c>
    </row>
    <row r="173" spans="1:65" s="264" customFormat="1" ht="25.9" customHeight="1">
      <c r="B173" s="265"/>
      <c r="D173" s="266" t="s">
        <v>69</v>
      </c>
      <c r="E173" s="267" t="s">
        <v>574</v>
      </c>
      <c r="F173" s="267" t="s">
        <v>574</v>
      </c>
      <c r="J173" s="268">
        <f>BK173</f>
        <v>0</v>
      </c>
      <c r="L173" s="265"/>
      <c r="M173" s="309"/>
      <c r="N173" s="310"/>
      <c r="O173" s="310"/>
      <c r="P173" s="311">
        <f>SUM(P174:P182)</f>
        <v>0</v>
      </c>
      <c r="Q173" s="310"/>
      <c r="R173" s="311">
        <f>SUM(R174:R182)</f>
        <v>0</v>
      </c>
      <c r="S173" s="310"/>
      <c r="T173" s="312">
        <f>SUM(T174:T182)</f>
        <v>0</v>
      </c>
      <c r="AR173" s="266" t="s">
        <v>78</v>
      </c>
      <c r="AT173" s="313" t="s">
        <v>69</v>
      </c>
      <c r="AU173" s="313" t="s">
        <v>70</v>
      </c>
      <c r="AY173" s="266" t="s">
        <v>141</v>
      </c>
      <c r="BK173" s="314">
        <f>SUM(BK174:BK182)</f>
        <v>0</v>
      </c>
    </row>
    <row r="174" spans="1:65" s="296" customFormat="1" ht="16.5" customHeight="1">
      <c r="A174" s="219"/>
      <c r="B174" s="220"/>
      <c r="C174" s="271" t="s">
        <v>575</v>
      </c>
      <c r="D174" s="271" t="s">
        <v>143</v>
      </c>
      <c r="E174" s="272" t="s">
        <v>576</v>
      </c>
      <c r="F174" s="273" t="s">
        <v>577</v>
      </c>
      <c r="G174" s="274" t="s">
        <v>333</v>
      </c>
      <c r="H174" s="275">
        <v>30</v>
      </c>
      <c r="I174" s="212"/>
      <c r="J174" s="276">
        <f t="shared" ref="J174:J182" si="60">ROUND(I174*H174,2)</f>
        <v>0</v>
      </c>
      <c r="K174" s="273" t="s">
        <v>3</v>
      </c>
      <c r="L174" s="220"/>
      <c r="M174" s="315" t="s">
        <v>3</v>
      </c>
      <c r="N174" s="316" t="s">
        <v>41</v>
      </c>
      <c r="O174" s="317">
        <v>0</v>
      </c>
      <c r="P174" s="317">
        <f t="shared" ref="P174:P182" si="61">O174*H174</f>
        <v>0</v>
      </c>
      <c r="Q174" s="317">
        <v>0</v>
      </c>
      <c r="R174" s="317">
        <f t="shared" ref="R174:R182" si="62">Q174*H174</f>
        <v>0</v>
      </c>
      <c r="S174" s="317">
        <v>0</v>
      </c>
      <c r="T174" s="318">
        <f t="shared" ref="T174:T182" si="63">S174*H174</f>
        <v>0</v>
      </c>
      <c r="U174" s="219"/>
      <c r="V174" s="219"/>
      <c r="W174" s="219"/>
      <c r="X174" s="219"/>
      <c r="Y174" s="219"/>
      <c r="Z174" s="219"/>
      <c r="AA174" s="219"/>
      <c r="AB174" s="219"/>
      <c r="AC174" s="219"/>
      <c r="AD174" s="219"/>
      <c r="AE174" s="219"/>
      <c r="AR174" s="319" t="s">
        <v>148</v>
      </c>
      <c r="AT174" s="319" t="s">
        <v>143</v>
      </c>
      <c r="AU174" s="319" t="s">
        <v>78</v>
      </c>
      <c r="AY174" s="293" t="s">
        <v>141</v>
      </c>
      <c r="BE174" s="320">
        <f t="shared" ref="BE174:BE182" si="64">IF(N174="základní",J174,0)</f>
        <v>0</v>
      </c>
      <c r="BF174" s="320">
        <f t="shared" ref="BF174:BF182" si="65">IF(N174="snížená",J174,0)</f>
        <v>0</v>
      </c>
      <c r="BG174" s="320">
        <f t="shared" ref="BG174:BG182" si="66">IF(N174="zákl. přenesená",J174,0)</f>
        <v>0</v>
      </c>
      <c r="BH174" s="320">
        <f t="shared" ref="BH174:BH182" si="67">IF(N174="sníž. přenesená",J174,0)</f>
        <v>0</v>
      </c>
      <c r="BI174" s="320">
        <f t="shared" ref="BI174:BI182" si="68">IF(N174="nulová",J174,0)</f>
        <v>0</v>
      </c>
      <c r="BJ174" s="293" t="s">
        <v>78</v>
      </c>
      <c r="BK174" s="320">
        <f t="shared" ref="BK174:BK182" si="69">ROUND(I174*H174,2)</f>
        <v>0</v>
      </c>
      <c r="BL174" s="293" t="s">
        <v>148</v>
      </c>
      <c r="BM174" s="319" t="s">
        <v>578</v>
      </c>
    </row>
    <row r="175" spans="1:65" s="296" customFormat="1" ht="16.5" customHeight="1">
      <c r="A175" s="219"/>
      <c r="B175" s="220"/>
      <c r="C175" s="271" t="s">
        <v>579</v>
      </c>
      <c r="D175" s="271" t="s">
        <v>143</v>
      </c>
      <c r="E175" s="272" t="s">
        <v>580</v>
      </c>
      <c r="F175" s="273" t="s">
        <v>581</v>
      </c>
      <c r="G175" s="274" t="s">
        <v>333</v>
      </c>
      <c r="H175" s="275">
        <v>30</v>
      </c>
      <c r="I175" s="212"/>
      <c r="J175" s="276">
        <f t="shared" si="60"/>
        <v>0</v>
      </c>
      <c r="K175" s="273" t="s">
        <v>3</v>
      </c>
      <c r="L175" s="220"/>
      <c r="M175" s="315" t="s">
        <v>3</v>
      </c>
      <c r="N175" s="316" t="s">
        <v>41</v>
      </c>
      <c r="O175" s="317">
        <v>0</v>
      </c>
      <c r="P175" s="317">
        <f t="shared" si="61"/>
        <v>0</v>
      </c>
      <c r="Q175" s="317">
        <v>0</v>
      </c>
      <c r="R175" s="317">
        <f t="shared" si="62"/>
        <v>0</v>
      </c>
      <c r="S175" s="317">
        <v>0</v>
      </c>
      <c r="T175" s="318">
        <f t="shared" si="63"/>
        <v>0</v>
      </c>
      <c r="U175" s="219"/>
      <c r="V175" s="219"/>
      <c r="W175" s="219"/>
      <c r="X175" s="219"/>
      <c r="Y175" s="219"/>
      <c r="Z175" s="219"/>
      <c r="AA175" s="219"/>
      <c r="AB175" s="219"/>
      <c r="AC175" s="219"/>
      <c r="AD175" s="219"/>
      <c r="AE175" s="219"/>
      <c r="AR175" s="319" t="s">
        <v>148</v>
      </c>
      <c r="AT175" s="319" t="s">
        <v>143</v>
      </c>
      <c r="AU175" s="319" t="s">
        <v>78</v>
      </c>
      <c r="AY175" s="293" t="s">
        <v>141</v>
      </c>
      <c r="BE175" s="320">
        <f t="shared" si="64"/>
        <v>0</v>
      </c>
      <c r="BF175" s="320">
        <f t="shared" si="65"/>
        <v>0</v>
      </c>
      <c r="BG175" s="320">
        <f t="shared" si="66"/>
        <v>0</v>
      </c>
      <c r="BH175" s="320">
        <f t="shared" si="67"/>
        <v>0</v>
      </c>
      <c r="BI175" s="320">
        <f t="shared" si="68"/>
        <v>0</v>
      </c>
      <c r="BJ175" s="293" t="s">
        <v>78</v>
      </c>
      <c r="BK175" s="320">
        <f t="shared" si="69"/>
        <v>0</v>
      </c>
      <c r="BL175" s="293" t="s">
        <v>148</v>
      </c>
      <c r="BM175" s="319" t="s">
        <v>582</v>
      </c>
    </row>
    <row r="176" spans="1:65" s="296" customFormat="1" ht="16.5" customHeight="1">
      <c r="A176" s="219"/>
      <c r="B176" s="220"/>
      <c r="C176" s="271" t="s">
        <v>583</v>
      </c>
      <c r="D176" s="271" t="s">
        <v>143</v>
      </c>
      <c r="E176" s="272" t="s">
        <v>584</v>
      </c>
      <c r="F176" s="273" t="s">
        <v>585</v>
      </c>
      <c r="G176" s="274" t="s">
        <v>156</v>
      </c>
      <c r="H176" s="275">
        <v>15</v>
      </c>
      <c r="I176" s="212"/>
      <c r="J176" s="276">
        <f t="shared" si="60"/>
        <v>0</v>
      </c>
      <c r="K176" s="273" t="s">
        <v>3</v>
      </c>
      <c r="L176" s="220"/>
      <c r="M176" s="315" t="s">
        <v>3</v>
      </c>
      <c r="N176" s="316" t="s">
        <v>41</v>
      </c>
      <c r="O176" s="317">
        <v>0</v>
      </c>
      <c r="P176" s="317">
        <f t="shared" si="61"/>
        <v>0</v>
      </c>
      <c r="Q176" s="317">
        <v>0</v>
      </c>
      <c r="R176" s="317">
        <f t="shared" si="62"/>
        <v>0</v>
      </c>
      <c r="S176" s="317">
        <v>0</v>
      </c>
      <c r="T176" s="318">
        <f t="shared" si="63"/>
        <v>0</v>
      </c>
      <c r="U176" s="219"/>
      <c r="V176" s="219"/>
      <c r="W176" s="219"/>
      <c r="X176" s="219"/>
      <c r="Y176" s="219"/>
      <c r="Z176" s="219"/>
      <c r="AA176" s="219"/>
      <c r="AB176" s="219"/>
      <c r="AC176" s="219"/>
      <c r="AD176" s="219"/>
      <c r="AE176" s="219"/>
      <c r="AR176" s="319" t="s">
        <v>148</v>
      </c>
      <c r="AT176" s="319" t="s">
        <v>143</v>
      </c>
      <c r="AU176" s="319" t="s">
        <v>78</v>
      </c>
      <c r="AY176" s="293" t="s">
        <v>141</v>
      </c>
      <c r="BE176" s="320">
        <f t="shared" si="64"/>
        <v>0</v>
      </c>
      <c r="BF176" s="320">
        <f t="shared" si="65"/>
        <v>0</v>
      </c>
      <c r="BG176" s="320">
        <f t="shared" si="66"/>
        <v>0</v>
      </c>
      <c r="BH176" s="320">
        <f t="shared" si="67"/>
        <v>0</v>
      </c>
      <c r="BI176" s="320">
        <f t="shared" si="68"/>
        <v>0</v>
      </c>
      <c r="BJ176" s="293" t="s">
        <v>78</v>
      </c>
      <c r="BK176" s="320">
        <f t="shared" si="69"/>
        <v>0</v>
      </c>
      <c r="BL176" s="293" t="s">
        <v>148</v>
      </c>
      <c r="BM176" s="319" t="s">
        <v>586</v>
      </c>
    </row>
    <row r="177" spans="1:65" s="296" customFormat="1" ht="16.5" customHeight="1">
      <c r="A177" s="219"/>
      <c r="B177" s="220"/>
      <c r="C177" s="271" t="s">
        <v>587</v>
      </c>
      <c r="D177" s="271" t="s">
        <v>143</v>
      </c>
      <c r="E177" s="272" t="s">
        <v>588</v>
      </c>
      <c r="F177" s="273" t="s">
        <v>589</v>
      </c>
      <c r="G177" s="274" t="s">
        <v>156</v>
      </c>
      <c r="H177" s="275">
        <v>4</v>
      </c>
      <c r="I177" s="212"/>
      <c r="J177" s="276">
        <f t="shared" si="60"/>
        <v>0</v>
      </c>
      <c r="K177" s="273" t="s">
        <v>3</v>
      </c>
      <c r="L177" s="220"/>
      <c r="M177" s="315" t="s">
        <v>3</v>
      </c>
      <c r="N177" s="316" t="s">
        <v>41</v>
      </c>
      <c r="O177" s="317">
        <v>0</v>
      </c>
      <c r="P177" s="317">
        <f t="shared" si="61"/>
        <v>0</v>
      </c>
      <c r="Q177" s="317">
        <v>0</v>
      </c>
      <c r="R177" s="317">
        <f t="shared" si="62"/>
        <v>0</v>
      </c>
      <c r="S177" s="317">
        <v>0</v>
      </c>
      <c r="T177" s="318">
        <f t="shared" si="63"/>
        <v>0</v>
      </c>
      <c r="U177" s="219"/>
      <c r="V177" s="219"/>
      <c r="W177" s="219"/>
      <c r="X177" s="219"/>
      <c r="Y177" s="219"/>
      <c r="Z177" s="219"/>
      <c r="AA177" s="219"/>
      <c r="AB177" s="219"/>
      <c r="AC177" s="219"/>
      <c r="AD177" s="219"/>
      <c r="AE177" s="219"/>
      <c r="AR177" s="319" t="s">
        <v>148</v>
      </c>
      <c r="AT177" s="319" t="s">
        <v>143</v>
      </c>
      <c r="AU177" s="319" t="s">
        <v>78</v>
      </c>
      <c r="AY177" s="293" t="s">
        <v>141</v>
      </c>
      <c r="BE177" s="320">
        <f t="shared" si="64"/>
        <v>0</v>
      </c>
      <c r="BF177" s="320">
        <f t="shared" si="65"/>
        <v>0</v>
      </c>
      <c r="BG177" s="320">
        <f t="shared" si="66"/>
        <v>0</v>
      </c>
      <c r="BH177" s="320">
        <f t="shared" si="67"/>
        <v>0</v>
      </c>
      <c r="BI177" s="320">
        <f t="shared" si="68"/>
        <v>0</v>
      </c>
      <c r="BJ177" s="293" t="s">
        <v>78</v>
      </c>
      <c r="BK177" s="320">
        <f t="shared" si="69"/>
        <v>0</v>
      </c>
      <c r="BL177" s="293" t="s">
        <v>148</v>
      </c>
      <c r="BM177" s="319" t="s">
        <v>590</v>
      </c>
    </row>
    <row r="178" spans="1:65" s="296" customFormat="1" ht="21.75" customHeight="1">
      <c r="A178" s="219"/>
      <c r="B178" s="220"/>
      <c r="C178" s="271" t="s">
        <v>591</v>
      </c>
      <c r="D178" s="271" t="s">
        <v>143</v>
      </c>
      <c r="E178" s="272" t="s">
        <v>592</v>
      </c>
      <c r="F178" s="273" t="s">
        <v>593</v>
      </c>
      <c r="G178" s="274" t="s">
        <v>156</v>
      </c>
      <c r="H178" s="275">
        <v>30</v>
      </c>
      <c r="I178" s="212"/>
      <c r="J178" s="276">
        <f t="shared" si="60"/>
        <v>0</v>
      </c>
      <c r="K178" s="273" t="s">
        <v>3</v>
      </c>
      <c r="L178" s="220"/>
      <c r="M178" s="315" t="s">
        <v>3</v>
      </c>
      <c r="N178" s="316" t="s">
        <v>41</v>
      </c>
      <c r="O178" s="317">
        <v>0</v>
      </c>
      <c r="P178" s="317">
        <f t="shared" si="61"/>
        <v>0</v>
      </c>
      <c r="Q178" s="317">
        <v>0</v>
      </c>
      <c r="R178" s="317">
        <f t="shared" si="62"/>
        <v>0</v>
      </c>
      <c r="S178" s="317">
        <v>0</v>
      </c>
      <c r="T178" s="318">
        <f t="shared" si="63"/>
        <v>0</v>
      </c>
      <c r="U178" s="219"/>
      <c r="V178" s="219"/>
      <c r="W178" s="219"/>
      <c r="X178" s="219"/>
      <c r="Y178" s="219"/>
      <c r="Z178" s="219"/>
      <c r="AA178" s="219"/>
      <c r="AB178" s="219"/>
      <c r="AC178" s="219"/>
      <c r="AD178" s="219"/>
      <c r="AE178" s="219"/>
      <c r="AR178" s="319" t="s">
        <v>148</v>
      </c>
      <c r="AT178" s="319" t="s">
        <v>143</v>
      </c>
      <c r="AU178" s="319" t="s">
        <v>78</v>
      </c>
      <c r="AY178" s="293" t="s">
        <v>141</v>
      </c>
      <c r="BE178" s="320">
        <f t="shared" si="64"/>
        <v>0</v>
      </c>
      <c r="BF178" s="320">
        <f t="shared" si="65"/>
        <v>0</v>
      </c>
      <c r="BG178" s="320">
        <f t="shared" si="66"/>
        <v>0</v>
      </c>
      <c r="BH178" s="320">
        <f t="shared" si="67"/>
        <v>0</v>
      </c>
      <c r="BI178" s="320">
        <f t="shared" si="68"/>
        <v>0</v>
      </c>
      <c r="BJ178" s="293" t="s">
        <v>78</v>
      </c>
      <c r="BK178" s="320">
        <f t="shared" si="69"/>
        <v>0</v>
      </c>
      <c r="BL178" s="293" t="s">
        <v>148</v>
      </c>
      <c r="BM178" s="319" t="s">
        <v>594</v>
      </c>
    </row>
    <row r="179" spans="1:65" s="296" customFormat="1" ht="21.75" customHeight="1">
      <c r="A179" s="219"/>
      <c r="B179" s="220"/>
      <c r="C179" s="271" t="s">
        <v>595</v>
      </c>
      <c r="D179" s="271" t="s">
        <v>143</v>
      </c>
      <c r="E179" s="272" t="s">
        <v>596</v>
      </c>
      <c r="F179" s="273" t="s">
        <v>597</v>
      </c>
      <c r="G179" s="274" t="s">
        <v>156</v>
      </c>
      <c r="H179" s="275">
        <v>15</v>
      </c>
      <c r="I179" s="212"/>
      <c r="J179" s="276">
        <f t="shared" si="60"/>
        <v>0</v>
      </c>
      <c r="K179" s="273" t="s">
        <v>3</v>
      </c>
      <c r="L179" s="220"/>
      <c r="M179" s="315" t="s">
        <v>3</v>
      </c>
      <c r="N179" s="316" t="s">
        <v>41</v>
      </c>
      <c r="O179" s="317">
        <v>0</v>
      </c>
      <c r="P179" s="317">
        <f t="shared" si="61"/>
        <v>0</v>
      </c>
      <c r="Q179" s="317">
        <v>0</v>
      </c>
      <c r="R179" s="317">
        <f t="shared" si="62"/>
        <v>0</v>
      </c>
      <c r="S179" s="317">
        <v>0</v>
      </c>
      <c r="T179" s="318">
        <f t="shared" si="63"/>
        <v>0</v>
      </c>
      <c r="U179" s="219"/>
      <c r="V179" s="219"/>
      <c r="W179" s="219"/>
      <c r="X179" s="219"/>
      <c r="Y179" s="219"/>
      <c r="Z179" s="219"/>
      <c r="AA179" s="219"/>
      <c r="AB179" s="219"/>
      <c r="AC179" s="219"/>
      <c r="AD179" s="219"/>
      <c r="AE179" s="219"/>
      <c r="AR179" s="319" t="s">
        <v>148</v>
      </c>
      <c r="AT179" s="319" t="s">
        <v>143</v>
      </c>
      <c r="AU179" s="319" t="s">
        <v>78</v>
      </c>
      <c r="AY179" s="293" t="s">
        <v>141</v>
      </c>
      <c r="BE179" s="320">
        <f t="shared" si="64"/>
        <v>0</v>
      </c>
      <c r="BF179" s="320">
        <f t="shared" si="65"/>
        <v>0</v>
      </c>
      <c r="BG179" s="320">
        <f t="shared" si="66"/>
        <v>0</v>
      </c>
      <c r="BH179" s="320">
        <f t="shared" si="67"/>
        <v>0</v>
      </c>
      <c r="BI179" s="320">
        <f t="shared" si="68"/>
        <v>0</v>
      </c>
      <c r="BJ179" s="293" t="s">
        <v>78</v>
      </c>
      <c r="BK179" s="320">
        <f t="shared" si="69"/>
        <v>0</v>
      </c>
      <c r="BL179" s="293" t="s">
        <v>148</v>
      </c>
      <c r="BM179" s="319" t="s">
        <v>598</v>
      </c>
    </row>
    <row r="180" spans="1:65" s="296" customFormat="1" ht="16.5" customHeight="1">
      <c r="A180" s="219"/>
      <c r="B180" s="220"/>
      <c r="C180" s="271" t="s">
        <v>599</v>
      </c>
      <c r="D180" s="271" t="s">
        <v>143</v>
      </c>
      <c r="E180" s="272" t="s">
        <v>600</v>
      </c>
      <c r="F180" s="273" t="s">
        <v>601</v>
      </c>
      <c r="G180" s="274" t="s">
        <v>156</v>
      </c>
      <c r="H180" s="275">
        <v>15</v>
      </c>
      <c r="I180" s="212"/>
      <c r="J180" s="276">
        <f t="shared" si="60"/>
        <v>0</v>
      </c>
      <c r="K180" s="273" t="s">
        <v>3</v>
      </c>
      <c r="L180" s="220"/>
      <c r="M180" s="315" t="s">
        <v>3</v>
      </c>
      <c r="N180" s="316" t="s">
        <v>41</v>
      </c>
      <c r="O180" s="317">
        <v>0</v>
      </c>
      <c r="P180" s="317">
        <f t="shared" si="61"/>
        <v>0</v>
      </c>
      <c r="Q180" s="317">
        <v>0</v>
      </c>
      <c r="R180" s="317">
        <f t="shared" si="62"/>
        <v>0</v>
      </c>
      <c r="S180" s="317">
        <v>0</v>
      </c>
      <c r="T180" s="318">
        <f t="shared" si="63"/>
        <v>0</v>
      </c>
      <c r="U180" s="219"/>
      <c r="V180" s="219"/>
      <c r="W180" s="219"/>
      <c r="X180" s="219"/>
      <c r="Y180" s="219"/>
      <c r="Z180" s="219"/>
      <c r="AA180" s="219"/>
      <c r="AB180" s="219"/>
      <c r="AC180" s="219"/>
      <c r="AD180" s="219"/>
      <c r="AE180" s="219"/>
      <c r="AR180" s="319" t="s">
        <v>148</v>
      </c>
      <c r="AT180" s="319" t="s">
        <v>143</v>
      </c>
      <c r="AU180" s="319" t="s">
        <v>78</v>
      </c>
      <c r="AY180" s="293" t="s">
        <v>141</v>
      </c>
      <c r="BE180" s="320">
        <f t="shared" si="64"/>
        <v>0</v>
      </c>
      <c r="BF180" s="320">
        <f t="shared" si="65"/>
        <v>0</v>
      </c>
      <c r="BG180" s="320">
        <f t="shared" si="66"/>
        <v>0</v>
      </c>
      <c r="BH180" s="320">
        <f t="shared" si="67"/>
        <v>0</v>
      </c>
      <c r="BI180" s="320">
        <f t="shared" si="68"/>
        <v>0</v>
      </c>
      <c r="BJ180" s="293" t="s">
        <v>78</v>
      </c>
      <c r="BK180" s="320">
        <f t="shared" si="69"/>
        <v>0</v>
      </c>
      <c r="BL180" s="293" t="s">
        <v>148</v>
      </c>
      <c r="BM180" s="319" t="s">
        <v>602</v>
      </c>
    </row>
    <row r="181" spans="1:65" s="296" customFormat="1" ht="16.5" customHeight="1">
      <c r="A181" s="219"/>
      <c r="B181" s="220"/>
      <c r="C181" s="271" t="s">
        <v>603</v>
      </c>
      <c r="D181" s="271" t="s">
        <v>143</v>
      </c>
      <c r="E181" s="272" t="s">
        <v>604</v>
      </c>
      <c r="F181" s="273" t="s">
        <v>605</v>
      </c>
      <c r="G181" s="274" t="s">
        <v>156</v>
      </c>
      <c r="H181" s="275">
        <v>45</v>
      </c>
      <c r="I181" s="212"/>
      <c r="J181" s="276">
        <f t="shared" si="60"/>
        <v>0</v>
      </c>
      <c r="K181" s="273" t="s">
        <v>3</v>
      </c>
      <c r="L181" s="220"/>
      <c r="M181" s="315" t="s">
        <v>3</v>
      </c>
      <c r="N181" s="316" t="s">
        <v>41</v>
      </c>
      <c r="O181" s="317">
        <v>0</v>
      </c>
      <c r="P181" s="317">
        <f t="shared" si="61"/>
        <v>0</v>
      </c>
      <c r="Q181" s="317">
        <v>0</v>
      </c>
      <c r="R181" s="317">
        <f t="shared" si="62"/>
        <v>0</v>
      </c>
      <c r="S181" s="317">
        <v>0</v>
      </c>
      <c r="T181" s="318">
        <f t="shared" si="63"/>
        <v>0</v>
      </c>
      <c r="U181" s="219"/>
      <c r="V181" s="219"/>
      <c r="W181" s="219"/>
      <c r="X181" s="219"/>
      <c r="Y181" s="219"/>
      <c r="Z181" s="219"/>
      <c r="AA181" s="219"/>
      <c r="AB181" s="219"/>
      <c r="AC181" s="219"/>
      <c r="AD181" s="219"/>
      <c r="AE181" s="219"/>
      <c r="AR181" s="319" t="s">
        <v>148</v>
      </c>
      <c r="AT181" s="319" t="s">
        <v>143</v>
      </c>
      <c r="AU181" s="319" t="s">
        <v>78</v>
      </c>
      <c r="AY181" s="293" t="s">
        <v>141</v>
      </c>
      <c r="BE181" s="320">
        <f t="shared" si="64"/>
        <v>0</v>
      </c>
      <c r="BF181" s="320">
        <f t="shared" si="65"/>
        <v>0</v>
      </c>
      <c r="BG181" s="320">
        <f t="shared" si="66"/>
        <v>0</v>
      </c>
      <c r="BH181" s="320">
        <f t="shared" si="67"/>
        <v>0</v>
      </c>
      <c r="BI181" s="320">
        <f t="shared" si="68"/>
        <v>0</v>
      </c>
      <c r="BJ181" s="293" t="s">
        <v>78</v>
      </c>
      <c r="BK181" s="320">
        <f t="shared" si="69"/>
        <v>0</v>
      </c>
      <c r="BL181" s="293" t="s">
        <v>148</v>
      </c>
      <c r="BM181" s="319" t="s">
        <v>606</v>
      </c>
    </row>
    <row r="182" spans="1:65" s="296" customFormat="1" ht="16.5" customHeight="1">
      <c r="A182" s="219"/>
      <c r="B182" s="220"/>
      <c r="C182" s="271" t="s">
        <v>607</v>
      </c>
      <c r="D182" s="271" t="s">
        <v>143</v>
      </c>
      <c r="E182" s="272" t="s">
        <v>608</v>
      </c>
      <c r="F182" s="273" t="s">
        <v>609</v>
      </c>
      <c r="G182" s="274" t="s">
        <v>199</v>
      </c>
      <c r="H182" s="275">
        <v>1300</v>
      </c>
      <c r="I182" s="212"/>
      <c r="J182" s="276">
        <f t="shared" si="60"/>
        <v>0</v>
      </c>
      <c r="K182" s="273" t="s">
        <v>3</v>
      </c>
      <c r="L182" s="220"/>
      <c r="M182" s="330" t="s">
        <v>3</v>
      </c>
      <c r="N182" s="331" t="s">
        <v>41</v>
      </c>
      <c r="O182" s="332">
        <v>0</v>
      </c>
      <c r="P182" s="332">
        <f t="shared" si="61"/>
        <v>0</v>
      </c>
      <c r="Q182" s="332">
        <v>0</v>
      </c>
      <c r="R182" s="332">
        <f t="shared" si="62"/>
        <v>0</v>
      </c>
      <c r="S182" s="332">
        <v>0</v>
      </c>
      <c r="T182" s="333">
        <f t="shared" si="63"/>
        <v>0</v>
      </c>
      <c r="U182" s="219"/>
      <c r="V182" s="219"/>
      <c r="W182" s="219"/>
      <c r="X182" s="219"/>
      <c r="Y182" s="219"/>
      <c r="Z182" s="219"/>
      <c r="AA182" s="219"/>
      <c r="AB182" s="219"/>
      <c r="AC182" s="219"/>
      <c r="AD182" s="219"/>
      <c r="AE182" s="219"/>
      <c r="AR182" s="319" t="s">
        <v>148</v>
      </c>
      <c r="AT182" s="319" t="s">
        <v>143</v>
      </c>
      <c r="AU182" s="319" t="s">
        <v>78</v>
      </c>
      <c r="AY182" s="293" t="s">
        <v>141</v>
      </c>
      <c r="BE182" s="320">
        <f t="shared" si="64"/>
        <v>0</v>
      </c>
      <c r="BF182" s="320">
        <f t="shared" si="65"/>
        <v>0</v>
      </c>
      <c r="BG182" s="320">
        <f t="shared" si="66"/>
        <v>0</v>
      </c>
      <c r="BH182" s="320">
        <f t="shared" si="67"/>
        <v>0</v>
      </c>
      <c r="BI182" s="320">
        <f t="shared" si="68"/>
        <v>0</v>
      </c>
      <c r="BJ182" s="293" t="s">
        <v>78</v>
      </c>
      <c r="BK182" s="320">
        <f t="shared" si="69"/>
        <v>0</v>
      </c>
      <c r="BL182" s="293" t="s">
        <v>148</v>
      </c>
      <c r="BM182" s="319" t="s">
        <v>610</v>
      </c>
    </row>
    <row r="183" spans="1:65" s="296" customFormat="1" ht="6.95" customHeight="1">
      <c r="A183" s="219"/>
      <c r="B183" s="239"/>
      <c r="C183" s="240"/>
      <c r="D183" s="240"/>
      <c r="E183" s="240"/>
      <c r="F183" s="240"/>
      <c r="G183" s="240"/>
      <c r="H183" s="240"/>
      <c r="I183" s="240"/>
      <c r="J183" s="240"/>
      <c r="K183" s="240"/>
      <c r="L183" s="220"/>
      <c r="M183" s="219"/>
      <c r="O183" s="219"/>
      <c r="P183" s="219"/>
      <c r="Q183" s="219"/>
      <c r="R183" s="219"/>
      <c r="S183" s="219"/>
      <c r="T183" s="219"/>
      <c r="U183" s="219"/>
      <c r="V183" s="219"/>
      <c r="W183" s="219"/>
      <c r="X183" s="219"/>
      <c r="Y183" s="219"/>
      <c r="Z183" s="219"/>
      <c r="AA183" s="219"/>
      <c r="AB183" s="219"/>
      <c r="AC183" s="219"/>
      <c r="AD183" s="219"/>
      <c r="AE183" s="219"/>
    </row>
  </sheetData>
  <sheetProtection password="CC12" sheet="1" objects="1" scenarios="1"/>
  <autoFilter ref="C86:K182"/>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6"/>
  <sheetViews>
    <sheetView windowProtection="1" showGridLines="0" zoomScale="120" zoomScaleNormal="120" workbookViewId="0">
      <selection activeCell="A2" sqref="A2"/>
    </sheetView>
  </sheetViews>
  <sheetFormatPr defaultRowHeight="11.25"/>
  <cols>
    <col min="1" max="1" width="8.33203125" style="74" customWidth="1"/>
    <col min="2" max="2" width="1.1640625" style="74" customWidth="1"/>
    <col min="3" max="3" width="4.1640625" style="74" customWidth="1"/>
    <col min="4" max="4" width="4.33203125" style="74" customWidth="1"/>
    <col min="5" max="5" width="17.1640625" style="74" customWidth="1"/>
    <col min="6" max="6" width="100.83203125" style="74" customWidth="1"/>
    <col min="7" max="7" width="7.5" style="74" customWidth="1"/>
    <col min="8" max="8" width="14" style="74" customWidth="1"/>
    <col min="9" max="9" width="15.83203125" style="74" customWidth="1"/>
    <col min="10" max="11" width="22.33203125" style="74" customWidth="1"/>
    <col min="12" max="12" width="9.33203125" style="74" customWidth="1"/>
    <col min="13" max="13" width="10.83203125" style="74" hidden="1" customWidth="1"/>
    <col min="14" max="14" width="9.33203125" style="74" hidden="1"/>
    <col min="15" max="20" width="14.1640625" style="74" hidden="1" customWidth="1"/>
    <col min="21" max="21" width="16.33203125" style="74" hidden="1" customWidth="1"/>
    <col min="22" max="22" width="12.33203125" style="74" customWidth="1"/>
    <col min="23" max="23" width="16.33203125" style="74" customWidth="1"/>
    <col min="24" max="24" width="12.33203125" style="74" customWidth="1"/>
    <col min="25" max="25" width="15" style="74" customWidth="1"/>
    <col min="26" max="26" width="11" style="74" customWidth="1"/>
    <col min="27" max="27" width="15" style="74" customWidth="1"/>
    <col min="28" max="28" width="16.33203125" style="74" customWidth="1"/>
    <col min="29" max="29" width="11" style="74" customWidth="1"/>
    <col min="30" max="30" width="15" style="74" customWidth="1"/>
    <col min="31" max="31" width="16.33203125" style="74" customWidth="1"/>
    <col min="32" max="43" width="9.33203125" style="74"/>
    <col min="44" max="65" width="9.33203125" style="74" hidden="1"/>
    <col min="66" max="16384" width="9.33203125" style="74"/>
  </cols>
  <sheetData>
    <row r="2" spans="1:46" ht="36.950000000000003" customHeight="1">
      <c r="L2" s="405" t="s">
        <v>6</v>
      </c>
      <c r="M2" s="406"/>
      <c r="N2" s="406"/>
      <c r="O2" s="406"/>
      <c r="P2" s="406"/>
      <c r="Q2" s="406"/>
      <c r="R2" s="406"/>
      <c r="S2" s="406"/>
      <c r="T2" s="406"/>
      <c r="U2" s="406"/>
      <c r="V2" s="406"/>
      <c r="AT2" s="293" t="s">
        <v>86</v>
      </c>
    </row>
    <row r="3" spans="1:46" ht="6.95" customHeight="1">
      <c r="B3" s="214"/>
      <c r="C3" s="215"/>
      <c r="D3" s="215"/>
      <c r="E3" s="215"/>
      <c r="F3" s="215"/>
      <c r="G3" s="215"/>
      <c r="H3" s="215"/>
      <c r="I3" s="215"/>
      <c r="J3" s="215"/>
      <c r="K3" s="215"/>
      <c r="L3" s="216"/>
      <c r="AT3" s="293" t="s">
        <v>80</v>
      </c>
    </row>
    <row r="4" spans="1:46" ht="24.95" customHeight="1">
      <c r="B4" s="216"/>
      <c r="D4" s="217" t="s">
        <v>108</v>
      </c>
      <c r="L4" s="216"/>
      <c r="M4" s="294" t="s">
        <v>11</v>
      </c>
      <c r="AT4" s="293" t="s">
        <v>4</v>
      </c>
    </row>
    <row r="5" spans="1:46" ht="6.95" customHeight="1">
      <c r="B5" s="216"/>
      <c r="L5" s="216"/>
    </row>
    <row r="6" spans="1:46" ht="12" customHeight="1">
      <c r="B6" s="216"/>
      <c r="D6" s="218" t="s">
        <v>15</v>
      </c>
      <c r="L6" s="216"/>
    </row>
    <row r="7" spans="1:46" ht="16.5" customHeight="1">
      <c r="B7" s="216"/>
      <c r="E7" s="401" t="str">
        <f>'Rekapitulace zakázky'!K6</f>
        <v>Revitalizace Chaplinova náměstí, sídliště Barrandov</v>
      </c>
      <c r="F7" s="402"/>
      <c r="G7" s="402"/>
      <c r="H7" s="402"/>
      <c r="L7" s="216"/>
    </row>
    <row r="8" spans="1:46" s="296" customFormat="1" ht="12" customHeight="1">
      <c r="A8" s="219"/>
      <c r="B8" s="220"/>
      <c r="C8" s="219"/>
      <c r="D8" s="218" t="s">
        <v>109</v>
      </c>
      <c r="E8" s="219"/>
      <c r="F8" s="219"/>
      <c r="G8" s="219"/>
      <c r="H8" s="219"/>
      <c r="I8" s="219"/>
      <c r="J8" s="219"/>
      <c r="K8" s="219"/>
      <c r="L8" s="295"/>
      <c r="S8" s="219"/>
      <c r="T8" s="219"/>
      <c r="U8" s="219"/>
      <c r="V8" s="219"/>
      <c r="W8" s="219"/>
      <c r="X8" s="219"/>
      <c r="Y8" s="219"/>
      <c r="Z8" s="219"/>
      <c r="AA8" s="219"/>
      <c r="AB8" s="219"/>
      <c r="AC8" s="219"/>
      <c r="AD8" s="219"/>
      <c r="AE8" s="219"/>
    </row>
    <row r="9" spans="1:46" s="296" customFormat="1" ht="16.5" customHeight="1">
      <c r="A9" s="219"/>
      <c r="B9" s="220"/>
      <c r="C9" s="219"/>
      <c r="D9" s="219"/>
      <c r="E9" s="399" t="s">
        <v>611</v>
      </c>
      <c r="F9" s="400"/>
      <c r="G9" s="400"/>
      <c r="H9" s="400"/>
      <c r="I9" s="219"/>
      <c r="J9" s="219"/>
      <c r="K9" s="219"/>
      <c r="L9" s="295"/>
      <c r="S9" s="219"/>
      <c r="T9" s="219"/>
      <c r="U9" s="219"/>
      <c r="V9" s="219"/>
      <c r="W9" s="219"/>
      <c r="X9" s="219"/>
      <c r="Y9" s="219"/>
      <c r="Z9" s="219"/>
      <c r="AA9" s="219"/>
      <c r="AB9" s="219"/>
      <c r="AC9" s="219"/>
      <c r="AD9" s="219"/>
      <c r="AE9" s="219"/>
    </row>
    <row r="10" spans="1:46" s="296" customFormat="1">
      <c r="A10" s="219"/>
      <c r="B10" s="220"/>
      <c r="C10" s="219"/>
      <c r="D10" s="219"/>
      <c r="E10" s="219"/>
      <c r="F10" s="219"/>
      <c r="G10" s="219"/>
      <c r="H10" s="219"/>
      <c r="I10" s="219"/>
      <c r="J10" s="219"/>
      <c r="K10" s="219"/>
      <c r="L10" s="295"/>
      <c r="S10" s="219"/>
      <c r="T10" s="219"/>
      <c r="U10" s="219"/>
      <c r="V10" s="219"/>
      <c r="W10" s="219"/>
      <c r="X10" s="219"/>
      <c r="Y10" s="219"/>
      <c r="Z10" s="219"/>
      <c r="AA10" s="219"/>
      <c r="AB10" s="219"/>
      <c r="AC10" s="219"/>
      <c r="AD10" s="219"/>
      <c r="AE10" s="219"/>
    </row>
    <row r="11" spans="1:46" s="296" customFormat="1" ht="12" customHeight="1">
      <c r="A11" s="219"/>
      <c r="B11" s="220"/>
      <c r="C11" s="219"/>
      <c r="D11" s="218" t="s">
        <v>17</v>
      </c>
      <c r="E11" s="219"/>
      <c r="F11" s="221" t="s">
        <v>3</v>
      </c>
      <c r="G11" s="219"/>
      <c r="H11" s="219"/>
      <c r="I11" s="218" t="s">
        <v>18</v>
      </c>
      <c r="J11" s="221" t="s">
        <v>3</v>
      </c>
      <c r="K11" s="219"/>
      <c r="L11" s="295"/>
      <c r="S11" s="219"/>
      <c r="T11" s="219"/>
      <c r="U11" s="219"/>
      <c r="V11" s="219"/>
      <c r="W11" s="219"/>
      <c r="X11" s="219"/>
      <c r="Y11" s="219"/>
      <c r="Z11" s="219"/>
      <c r="AA11" s="219"/>
      <c r="AB11" s="219"/>
      <c r="AC11" s="219"/>
      <c r="AD11" s="219"/>
      <c r="AE11" s="219"/>
    </row>
    <row r="12" spans="1:46" s="296" customFormat="1" ht="12" customHeight="1">
      <c r="A12" s="219"/>
      <c r="B12" s="220"/>
      <c r="C12" s="219"/>
      <c r="D12" s="218" t="s">
        <v>19</v>
      </c>
      <c r="E12" s="219"/>
      <c r="F12" s="221" t="s">
        <v>20</v>
      </c>
      <c r="G12" s="219"/>
      <c r="H12" s="219"/>
      <c r="I12" s="218" t="s">
        <v>21</v>
      </c>
      <c r="J12" s="222">
        <f>'Rekapitulace zakázky'!AN8</f>
        <v>44391</v>
      </c>
      <c r="K12" s="219"/>
      <c r="L12" s="295"/>
      <c r="S12" s="219"/>
      <c r="T12" s="219"/>
      <c r="U12" s="219"/>
      <c r="V12" s="219"/>
      <c r="W12" s="219"/>
      <c r="X12" s="219"/>
      <c r="Y12" s="219"/>
      <c r="Z12" s="219"/>
      <c r="AA12" s="219"/>
      <c r="AB12" s="219"/>
      <c r="AC12" s="219"/>
      <c r="AD12" s="219"/>
      <c r="AE12" s="219"/>
    </row>
    <row r="13" spans="1:46" s="296" customFormat="1" ht="10.9" customHeight="1">
      <c r="A13" s="219"/>
      <c r="B13" s="220"/>
      <c r="C13" s="219"/>
      <c r="D13" s="219"/>
      <c r="E13" s="219"/>
      <c r="F13" s="219"/>
      <c r="G13" s="219"/>
      <c r="H13" s="219"/>
      <c r="I13" s="219"/>
      <c r="J13" s="219"/>
      <c r="K13" s="219"/>
      <c r="L13" s="295"/>
      <c r="S13" s="219"/>
      <c r="T13" s="219"/>
      <c r="U13" s="219"/>
      <c r="V13" s="219"/>
      <c r="W13" s="219"/>
      <c r="X13" s="219"/>
      <c r="Y13" s="219"/>
      <c r="Z13" s="219"/>
      <c r="AA13" s="219"/>
      <c r="AB13" s="219"/>
      <c r="AC13" s="219"/>
      <c r="AD13" s="219"/>
      <c r="AE13" s="219"/>
    </row>
    <row r="14" spans="1:46" s="296" customFormat="1" ht="12" customHeight="1">
      <c r="A14" s="219"/>
      <c r="B14" s="220"/>
      <c r="C14" s="219"/>
      <c r="D14" s="218" t="s">
        <v>22</v>
      </c>
      <c r="E14" s="219"/>
      <c r="F14" s="219"/>
      <c r="G14" s="219"/>
      <c r="H14" s="219"/>
      <c r="I14" s="218" t="s">
        <v>23</v>
      </c>
      <c r="J14" s="221" t="s">
        <v>3</v>
      </c>
      <c r="K14" s="219"/>
      <c r="L14" s="295"/>
      <c r="S14" s="219"/>
      <c r="T14" s="219"/>
      <c r="U14" s="219"/>
      <c r="V14" s="219"/>
      <c r="W14" s="219"/>
      <c r="X14" s="219"/>
      <c r="Y14" s="219"/>
      <c r="Z14" s="219"/>
      <c r="AA14" s="219"/>
      <c r="AB14" s="219"/>
      <c r="AC14" s="219"/>
      <c r="AD14" s="219"/>
      <c r="AE14" s="219"/>
    </row>
    <row r="15" spans="1:46" s="296" customFormat="1" ht="18" customHeight="1">
      <c r="A15" s="219"/>
      <c r="B15" s="220"/>
      <c r="C15" s="219"/>
      <c r="D15" s="219"/>
      <c r="E15" s="221" t="s">
        <v>24</v>
      </c>
      <c r="F15" s="219"/>
      <c r="G15" s="219"/>
      <c r="H15" s="219"/>
      <c r="I15" s="218" t="s">
        <v>25</v>
      </c>
      <c r="J15" s="221" t="s">
        <v>3</v>
      </c>
      <c r="K15" s="219"/>
      <c r="L15" s="295"/>
      <c r="S15" s="219"/>
      <c r="T15" s="219"/>
      <c r="U15" s="219"/>
      <c r="V15" s="219"/>
      <c r="W15" s="219"/>
      <c r="X15" s="219"/>
      <c r="Y15" s="219"/>
      <c r="Z15" s="219"/>
      <c r="AA15" s="219"/>
      <c r="AB15" s="219"/>
      <c r="AC15" s="219"/>
      <c r="AD15" s="219"/>
      <c r="AE15" s="219"/>
    </row>
    <row r="16" spans="1:46" s="296" customFormat="1" ht="6.95" customHeight="1">
      <c r="A16" s="219"/>
      <c r="B16" s="220"/>
      <c r="C16" s="219"/>
      <c r="D16" s="219"/>
      <c r="E16" s="219"/>
      <c r="F16" s="219"/>
      <c r="G16" s="219"/>
      <c r="H16" s="219"/>
      <c r="I16" s="219"/>
      <c r="J16" s="219"/>
      <c r="K16" s="219"/>
      <c r="L16" s="295"/>
      <c r="S16" s="219"/>
      <c r="T16" s="219"/>
      <c r="U16" s="219"/>
      <c r="V16" s="219"/>
      <c r="W16" s="219"/>
      <c r="X16" s="219"/>
      <c r="Y16" s="219"/>
      <c r="Z16" s="219"/>
      <c r="AA16" s="219"/>
      <c r="AB16" s="219"/>
      <c r="AC16" s="219"/>
      <c r="AD16" s="219"/>
      <c r="AE16" s="219"/>
    </row>
    <row r="17" spans="1:31" s="296" customFormat="1" ht="12" customHeight="1">
      <c r="A17" s="219"/>
      <c r="B17" s="220"/>
      <c r="C17" s="219"/>
      <c r="D17" s="218" t="s">
        <v>26</v>
      </c>
      <c r="E17" s="219"/>
      <c r="F17" s="219"/>
      <c r="G17" s="219"/>
      <c r="H17" s="219"/>
      <c r="I17" s="218" t="s">
        <v>23</v>
      </c>
      <c r="J17" s="221" t="str">
        <f>'Rekapitulace zakázky'!AN13</f>
        <v/>
      </c>
      <c r="K17" s="219"/>
      <c r="L17" s="295"/>
      <c r="S17" s="219"/>
      <c r="T17" s="219"/>
      <c r="U17" s="219"/>
      <c r="V17" s="219"/>
      <c r="W17" s="219"/>
      <c r="X17" s="219"/>
      <c r="Y17" s="219"/>
      <c r="Z17" s="219"/>
      <c r="AA17" s="219"/>
      <c r="AB17" s="219"/>
      <c r="AC17" s="219"/>
      <c r="AD17" s="219"/>
      <c r="AE17" s="219"/>
    </row>
    <row r="18" spans="1:31" s="296" customFormat="1" ht="18" customHeight="1">
      <c r="A18" s="219"/>
      <c r="B18" s="220"/>
      <c r="C18" s="219"/>
      <c r="D18" s="219"/>
      <c r="E18" s="403" t="str">
        <f>'Rekapitulace zakázky'!E14</f>
        <v xml:space="preserve"> </v>
      </c>
      <c r="F18" s="403"/>
      <c r="G18" s="403"/>
      <c r="H18" s="403"/>
      <c r="I18" s="218" t="s">
        <v>25</v>
      </c>
      <c r="J18" s="221" t="str">
        <f>'Rekapitulace zakázky'!AN14</f>
        <v/>
      </c>
      <c r="K18" s="219"/>
      <c r="L18" s="295"/>
      <c r="S18" s="219"/>
      <c r="T18" s="219"/>
      <c r="U18" s="219"/>
      <c r="V18" s="219"/>
      <c r="W18" s="219"/>
      <c r="X18" s="219"/>
      <c r="Y18" s="219"/>
      <c r="Z18" s="219"/>
      <c r="AA18" s="219"/>
      <c r="AB18" s="219"/>
      <c r="AC18" s="219"/>
      <c r="AD18" s="219"/>
      <c r="AE18" s="219"/>
    </row>
    <row r="19" spans="1:31" s="296" customFormat="1" ht="6.95" customHeight="1">
      <c r="A19" s="219"/>
      <c r="B19" s="220"/>
      <c r="C19" s="219"/>
      <c r="D19" s="219"/>
      <c r="E19" s="219"/>
      <c r="F19" s="219"/>
      <c r="G19" s="219"/>
      <c r="H19" s="219"/>
      <c r="I19" s="219"/>
      <c r="J19" s="219"/>
      <c r="K19" s="219"/>
      <c r="L19" s="295"/>
      <c r="S19" s="219"/>
      <c r="T19" s="219"/>
      <c r="U19" s="219"/>
      <c r="V19" s="219"/>
      <c r="W19" s="219"/>
      <c r="X19" s="219"/>
      <c r="Y19" s="219"/>
      <c r="Z19" s="219"/>
      <c r="AA19" s="219"/>
      <c r="AB19" s="219"/>
      <c r="AC19" s="219"/>
      <c r="AD19" s="219"/>
      <c r="AE19" s="219"/>
    </row>
    <row r="20" spans="1:31" s="296" customFormat="1" ht="12" customHeight="1">
      <c r="A20" s="219"/>
      <c r="B20" s="220"/>
      <c r="C20" s="219"/>
      <c r="D20" s="218" t="s">
        <v>28</v>
      </c>
      <c r="E20" s="219"/>
      <c r="F20" s="219"/>
      <c r="G20" s="219"/>
      <c r="H20" s="219"/>
      <c r="I20" s="218" t="s">
        <v>23</v>
      </c>
      <c r="J20" s="221" t="s">
        <v>3</v>
      </c>
      <c r="K20" s="219"/>
      <c r="L20" s="295"/>
      <c r="S20" s="219"/>
      <c r="T20" s="219"/>
      <c r="U20" s="219"/>
      <c r="V20" s="219"/>
      <c r="W20" s="219"/>
      <c r="X20" s="219"/>
      <c r="Y20" s="219"/>
      <c r="Z20" s="219"/>
      <c r="AA20" s="219"/>
      <c r="AB20" s="219"/>
      <c r="AC20" s="219"/>
      <c r="AD20" s="219"/>
      <c r="AE20" s="219"/>
    </row>
    <row r="21" spans="1:31" s="296" customFormat="1" ht="18" customHeight="1">
      <c r="A21" s="219"/>
      <c r="B21" s="220"/>
      <c r="C21" s="219"/>
      <c r="D21" s="219"/>
      <c r="E21" s="221" t="s">
        <v>29</v>
      </c>
      <c r="F21" s="219"/>
      <c r="G21" s="219"/>
      <c r="H21" s="219"/>
      <c r="I21" s="218" t="s">
        <v>25</v>
      </c>
      <c r="J21" s="221" t="s">
        <v>3</v>
      </c>
      <c r="K21" s="219"/>
      <c r="L21" s="295"/>
      <c r="S21" s="219"/>
      <c r="T21" s="219"/>
      <c r="U21" s="219"/>
      <c r="V21" s="219"/>
      <c r="W21" s="219"/>
      <c r="X21" s="219"/>
      <c r="Y21" s="219"/>
      <c r="Z21" s="219"/>
      <c r="AA21" s="219"/>
      <c r="AB21" s="219"/>
      <c r="AC21" s="219"/>
      <c r="AD21" s="219"/>
      <c r="AE21" s="219"/>
    </row>
    <row r="22" spans="1:31" s="296" customFormat="1" ht="6.95" customHeight="1">
      <c r="A22" s="219"/>
      <c r="B22" s="220"/>
      <c r="C22" s="219"/>
      <c r="D22" s="219"/>
      <c r="E22" s="219"/>
      <c r="F22" s="219"/>
      <c r="G22" s="219"/>
      <c r="H22" s="219"/>
      <c r="I22" s="219"/>
      <c r="J22" s="219"/>
      <c r="K22" s="219"/>
      <c r="L22" s="295"/>
      <c r="S22" s="219"/>
      <c r="T22" s="219"/>
      <c r="U22" s="219"/>
      <c r="V22" s="219"/>
      <c r="W22" s="219"/>
      <c r="X22" s="219"/>
      <c r="Y22" s="219"/>
      <c r="Z22" s="219"/>
      <c r="AA22" s="219"/>
      <c r="AB22" s="219"/>
      <c r="AC22" s="219"/>
      <c r="AD22" s="219"/>
      <c r="AE22" s="219"/>
    </row>
    <row r="23" spans="1:31" s="296" customFormat="1" ht="12" customHeight="1">
      <c r="A23" s="219"/>
      <c r="B23" s="220"/>
      <c r="C23" s="219"/>
      <c r="D23" s="218" t="s">
        <v>31</v>
      </c>
      <c r="E23" s="219"/>
      <c r="F23" s="219"/>
      <c r="G23" s="219"/>
      <c r="H23" s="219"/>
      <c r="I23" s="218" t="s">
        <v>23</v>
      </c>
      <c r="J23" s="221" t="s">
        <v>32</v>
      </c>
      <c r="K23" s="219"/>
      <c r="L23" s="295"/>
      <c r="S23" s="219"/>
      <c r="T23" s="219"/>
      <c r="U23" s="219"/>
      <c r="V23" s="219"/>
      <c r="W23" s="219"/>
      <c r="X23" s="219"/>
      <c r="Y23" s="219"/>
      <c r="Z23" s="219"/>
      <c r="AA23" s="219"/>
      <c r="AB23" s="219"/>
      <c r="AC23" s="219"/>
      <c r="AD23" s="219"/>
      <c r="AE23" s="219"/>
    </row>
    <row r="24" spans="1:31" s="296" customFormat="1" ht="18" customHeight="1">
      <c r="A24" s="219"/>
      <c r="B24" s="220"/>
      <c r="C24" s="219"/>
      <c r="D24" s="219"/>
      <c r="E24" s="221" t="s">
        <v>33</v>
      </c>
      <c r="F24" s="219"/>
      <c r="G24" s="219"/>
      <c r="H24" s="219"/>
      <c r="I24" s="218" t="s">
        <v>25</v>
      </c>
      <c r="J24" s="221" t="s">
        <v>34</v>
      </c>
      <c r="K24" s="219"/>
      <c r="L24" s="295"/>
      <c r="S24" s="219"/>
      <c r="T24" s="219"/>
      <c r="U24" s="219"/>
      <c r="V24" s="219"/>
      <c r="W24" s="219"/>
      <c r="X24" s="219"/>
      <c r="Y24" s="219"/>
      <c r="Z24" s="219"/>
      <c r="AA24" s="219"/>
      <c r="AB24" s="219"/>
      <c r="AC24" s="219"/>
      <c r="AD24" s="219"/>
      <c r="AE24" s="219"/>
    </row>
    <row r="25" spans="1:31" s="296" customFormat="1" ht="6.95" customHeight="1">
      <c r="A25" s="219"/>
      <c r="B25" s="220"/>
      <c r="C25" s="219"/>
      <c r="D25" s="219"/>
      <c r="E25" s="219"/>
      <c r="F25" s="219"/>
      <c r="G25" s="219"/>
      <c r="H25" s="219"/>
      <c r="I25" s="219"/>
      <c r="J25" s="219"/>
      <c r="K25" s="219"/>
      <c r="L25" s="295"/>
      <c r="S25" s="219"/>
      <c r="T25" s="219"/>
      <c r="U25" s="219"/>
      <c r="V25" s="219"/>
      <c r="W25" s="219"/>
      <c r="X25" s="219"/>
      <c r="Y25" s="219"/>
      <c r="Z25" s="219"/>
      <c r="AA25" s="219"/>
      <c r="AB25" s="219"/>
      <c r="AC25" s="219"/>
      <c r="AD25" s="219"/>
      <c r="AE25" s="219"/>
    </row>
    <row r="26" spans="1:31" s="296" customFormat="1" ht="12" customHeight="1">
      <c r="A26" s="219"/>
      <c r="B26" s="220"/>
      <c r="C26" s="219"/>
      <c r="D26" s="218" t="s">
        <v>35</v>
      </c>
      <c r="E26" s="219"/>
      <c r="F26" s="219"/>
      <c r="G26" s="219"/>
      <c r="H26" s="219"/>
      <c r="I26" s="219"/>
      <c r="J26" s="219"/>
      <c r="K26" s="219"/>
      <c r="L26" s="295"/>
      <c r="S26" s="219"/>
      <c r="T26" s="219"/>
      <c r="U26" s="219"/>
      <c r="V26" s="219"/>
      <c r="W26" s="219"/>
      <c r="X26" s="219"/>
      <c r="Y26" s="219"/>
      <c r="Z26" s="219"/>
      <c r="AA26" s="219"/>
      <c r="AB26" s="219"/>
      <c r="AC26" s="219"/>
      <c r="AD26" s="219"/>
      <c r="AE26" s="219"/>
    </row>
    <row r="27" spans="1:31" s="298" customFormat="1" ht="16.5" customHeight="1">
      <c r="A27" s="223"/>
      <c r="B27" s="224"/>
      <c r="C27" s="223"/>
      <c r="D27" s="223"/>
      <c r="E27" s="404" t="s">
        <v>3</v>
      </c>
      <c r="F27" s="404"/>
      <c r="G27" s="404"/>
      <c r="H27" s="404"/>
      <c r="I27" s="223"/>
      <c r="J27" s="223"/>
      <c r="K27" s="223"/>
      <c r="L27" s="297"/>
      <c r="S27" s="223"/>
      <c r="T27" s="223"/>
      <c r="U27" s="223"/>
      <c r="V27" s="223"/>
      <c r="W27" s="223"/>
      <c r="X27" s="223"/>
      <c r="Y27" s="223"/>
      <c r="Z27" s="223"/>
      <c r="AA27" s="223"/>
      <c r="AB27" s="223"/>
      <c r="AC27" s="223"/>
      <c r="AD27" s="223"/>
      <c r="AE27" s="223"/>
    </row>
    <row r="28" spans="1:31" s="296" customFormat="1" ht="6.95" customHeight="1">
      <c r="A28" s="219"/>
      <c r="B28" s="220"/>
      <c r="C28" s="219"/>
      <c r="D28" s="219"/>
      <c r="E28" s="219"/>
      <c r="F28" s="219"/>
      <c r="G28" s="219"/>
      <c r="H28" s="219"/>
      <c r="I28" s="219"/>
      <c r="J28" s="219"/>
      <c r="K28" s="219"/>
      <c r="L28" s="295"/>
      <c r="S28" s="219"/>
      <c r="T28" s="219"/>
      <c r="U28" s="219"/>
      <c r="V28" s="219"/>
      <c r="W28" s="219"/>
      <c r="X28" s="219"/>
      <c r="Y28" s="219"/>
      <c r="Z28" s="219"/>
      <c r="AA28" s="219"/>
      <c r="AB28" s="219"/>
      <c r="AC28" s="219"/>
      <c r="AD28" s="219"/>
      <c r="AE28" s="219"/>
    </row>
    <row r="29" spans="1:31" s="296" customFormat="1" ht="6.95" customHeight="1">
      <c r="A29" s="219"/>
      <c r="B29" s="220"/>
      <c r="C29" s="219"/>
      <c r="D29" s="225"/>
      <c r="E29" s="225"/>
      <c r="F29" s="225"/>
      <c r="G29" s="225"/>
      <c r="H29" s="225"/>
      <c r="I29" s="225"/>
      <c r="J29" s="225"/>
      <c r="K29" s="225"/>
      <c r="L29" s="295"/>
      <c r="S29" s="219"/>
      <c r="T29" s="219"/>
      <c r="U29" s="219"/>
      <c r="V29" s="219"/>
      <c r="W29" s="219"/>
      <c r="X29" s="219"/>
      <c r="Y29" s="219"/>
      <c r="Z29" s="219"/>
      <c r="AA29" s="219"/>
      <c r="AB29" s="219"/>
      <c r="AC29" s="219"/>
      <c r="AD29" s="219"/>
      <c r="AE29" s="219"/>
    </row>
    <row r="30" spans="1:31" s="296" customFormat="1" ht="25.35" customHeight="1">
      <c r="A30" s="219"/>
      <c r="B30" s="220"/>
      <c r="C30" s="219"/>
      <c r="D30" s="226" t="s">
        <v>36</v>
      </c>
      <c r="E30" s="219"/>
      <c r="F30" s="219"/>
      <c r="G30" s="219"/>
      <c r="H30" s="219"/>
      <c r="I30" s="219"/>
      <c r="J30" s="227">
        <f>ROUND(J88, 2)</f>
        <v>0</v>
      </c>
      <c r="K30" s="219"/>
      <c r="L30" s="295"/>
      <c r="S30" s="219"/>
      <c r="T30" s="219"/>
      <c r="U30" s="219"/>
      <c r="V30" s="219"/>
      <c r="W30" s="219"/>
      <c r="X30" s="219"/>
      <c r="Y30" s="219"/>
      <c r="Z30" s="219"/>
      <c r="AA30" s="219"/>
      <c r="AB30" s="219"/>
      <c r="AC30" s="219"/>
      <c r="AD30" s="219"/>
      <c r="AE30" s="219"/>
    </row>
    <row r="31" spans="1:31" s="296" customFormat="1" ht="6.95" customHeight="1">
      <c r="A31" s="219"/>
      <c r="B31" s="220"/>
      <c r="C31" s="219"/>
      <c r="D31" s="225"/>
      <c r="E31" s="225"/>
      <c r="F31" s="225"/>
      <c r="G31" s="225"/>
      <c r="H31" s="225"/>
      <c r="I31" s="225"/>
      <c r="J31" s="225"/>
      <c r="K31" s="225"/>
      <c r="L31" s="295"/>
      <c r="S31" s="219"/>
      <c r="T31" s="219"/>
      <c r="U31" s="219"/>
      <c r="V31" s="219"/>
      <c r="W31" s="219"/>
      <c r="X31" s="219"/>
      <c r="Y31" s="219"/>
      <c r="Z31" s="219"/>
      <c r="AA31" s="219"/>
      <c r="AB31" s="219"/>
      <c r="AC31" s="219"/>
      <c r="AD31" s="219"/>
      <c r="AE31" s="219"/>
    </row>
    <row r="32" spans="1:31" s="296" customFormat="1" ht="14.45" customHeight="1">
      <c r="A32" s="219"/>
      <c r="B32" s="220"/>
      <c r="C32" s="219"/>
      <c r="D32" s="219"/>
      <c r="E32" s="219"/>
      <c r="F32" s="228" t="s">
        <v>38</v>
      </c>
      <c r="G32" s="219"/>
      <c r="H32" s="219"/>
      <c r="I32" s="228" t="s">
        <v>37</v>
      </c>
      <c r="J32" s="228" t="s">
        <v>39</v>
      </c>
      <c r="K32" s="219"/>
      <c r="L32" s="295"/>
      <c r="S32" s="219"/>
      <c r="T32" s="219"/>
      <c r="U32" s="219"/>
      <c r="V32" s="219"/>
      <c r="W32" s="219"/>
      <c r="X32" s="219"/>
      <c r="Y32" s="219"/>
      <c r="Z32" s="219"/>
      <c r="AA32" s="219"/>
      <c r="AB32" s="219"/>
      <c r="AC32" s="219"/>
      <c r="AD32" s="219"/>
      <c r="AE32" s="219"/>
    </row>
    <row r="33" spans="1:31" s="296" customFormat="1" ht="14.45" customHeight="1">
      <c r="A33" s="219"/>
      <c r="B33" s="220"/>
      <c r="C33" s="219"/>
      <c r="D33" s="229" t="s">
        <v>40</v>
      </c>
      <c r="E33" s="218" t="s">
        <v>41</v>
      </c>
      <c r="F33" s="230">
        <f>ROUND((SUM(BE88:BE355)),  2)</f>
        <v>0</v>
      </c>
      <c r="G33" s="219"/>
      <c r="H33" s="219"/>
      <c r="I33" s="231">
        <v>0.21</v>
      </c>
      <c r="J33" s="230">
        <f>ROUND(((SUM(BE88:BE355))*I33),  2)</f>
        <v>0</v>
      </c>
      <c r="K33" s="219"/>
      <c r="L33" s="295"/>
      <c r="S33" s="219"/>
      <c r="T33" s="219"/>
      <c r="U33" s="219"/>
      <c r="V33" s="219"/>
      <c r="W33" s="219"/>
      <c r="X33" s="219"/>
      <c r="Y33" s="219"/>
      <c r="Z33" s="219"/>
      <c r="AA33" s="219"/>
      <c r="AB33" s="219"/>
      <c r="AC33" s="219"/>
      <c r="AD33" s="219"/>
      <c r="AE33" s="219"/>
    </row>
    <row r="34" spans="1:31" s="296" customFormat="1" ht="14.45" customHeight="1">
      <c r="A34" s="219"/>
      <c r="B34" s="220"/>
      <c r="C34" s="219"/>
      <c r="D34" s="219"/>
      <c r="E34" s="218" t="s">
        <v>42</v>
      </c>
      <c r="F34" s="230">
        <f>ROUND((SUM(BF88:BF355)),  2)</f>
        <v>0</v>
      </c>
      <c r="G34" s="219"/>
      <c r="H34" s="219"/>
      <c r="I34" s="231">
        <v>0.15</v>
      </c>
      <c r="J34" s="230">
        <f>ROUND(((SUM(BF88:BF355))*I34),  2)</f>
        <v>0</v>
      </c>
      <c r="K34" s="219"/>
      <c r="L34" s="295"/>
      <c r="S34" s="219"/>
      <c r="T34" s="219"/>
      <c r="U34" s="219"/>
      <c r="V34" s="219"/>
      <c r="W34" s="219"/>
      <c r="X34" s="219"/>
      <c r="Y34" s="219"/>
      <c r="Z34" s="219"/>
      <c r="AA34" s="219"/>
      <c r="AB34" s="219"/>
      <c r="AC34" s="219"/>
      <c r="AD34" s="219"/>
      <c r="AE34" s="219"/>
    </row>
    <row r="35" spans="1:31" s="296" customFormat="1" ht="14.45" hidden="1" customHeight="1">
      <c r="A35" s="219"/>
      <c r="B35" s="220"/>
      <c r="C35" s="219"/>
      <c r="D35" s="219"/>
      <c r="E35" s="218" t="s">
        <v>43</v>
      </c>
      <c r="F35" s="230">
        <f>ROUND((SUM(BG88:BG355)),  2)</f>
        <v>0</v>
      </c>
      <c r="G35" s="219"/>
      <c r="H35" s="219"/>
      <c r="I35" s="231">
        <v>0.21</v>
      </c>
      <c r="J35" s="230">
        <f>0</f>
        <v>0</v>
      </c>
      <c r="K35" s="219"/>
      <c r="L35" s="295"/>
      <c r="S35" s="219"/>
      <c r="T35" s="219"/>
      <c r="U35" s="219"/>
      <c r="V35" s="219"/>
      <c r="W35" s="219"/>
      <c r="X35" s="219"/>
      <c r="Y35" s="219"/>
      <c r="Z35" s="219"/>
      <c r="AA35" s="219"/>
      <c r="AB35" s="219"/>
      <c r="AC35" s="219"/>
      <c r="AD35" s="219"/>
      <c r="AE35" s="219"/>
    </row>
    <row r="36" spans="1:31" s="296" customFormat="1" ht="14.45" hidden="1" customHeight="1">
      <c r="A36" s="219"/>
      <c r="B36" s="220"/>
      <c r="C36" s="219"/>
      <c r="D36" s="219"/>
      <c r="E36" s="218" t="s">
        <v>44</v>
      </c>
      <c r="F36" s="230">
        <f>ROUND((SUM(BH88:BH355)),  2)</f>
        <v>0</v>
      </c>
      <c r="G36" s="219"/>
      <c r="H36" s="219"/>
      <c r="I36" s="231">
        <v>0.15</v>
      </c>
      <c r="J36" s="230">
        <f>0</f>
        <v>0</v>
      </c>
      <c r="K36" s="219"/>
      <c r="L36" s="295"/>
      <c r="S36" s="219"/>
      <c r="T36" s="219"/>
      <c r="U36" s="219"/>
      <c r="V36" s="219"/>
      <c r="W36" s="219"/>
      <c r="X36" s="219"/>
      <c r="Y36" s="219"/>
      <c r="Z36" s="219"/>
      <c r="AA36" s="219"/>
      <c r="AB36" s="219"/>
      <c r="AC36" s="219"/>
      <c r="AD36" s="219"/>
      <c r="AE36" s="219"/>
    </row>
    <row r="37" spans="1:31" s="296" customFormat="1" ht="14.45" hidden="1" customHeight="1">
      <c r="A37" s="219"/>
      <c r="B37" s="220"/>
      <c r="C37" s="219"/>
      <c r="D37" s="219"/>
      <c r="E37" s="218" t="s">
        <v>45</v>
      </c>
      <c r="F37" s="230">
        <f>ROUND((SUM(BI88:BI355)),  2)</f>
        <v>0</v>
      </c>
      <c r="G37" s="219"/>
      <c r="H37" s="219"/>
      <c r="I37" s="231">
        <v>0</v>
      </c>
      <c r="J37" s="230">
        <f>0</f>
        <v>0</v>
      </c>
      <c r="K37" s="219"/>
      <c r="L37" s="295"/>
      <c r="S37" s="219"/>
      <c r="T37" s="219"/>
      <c r="U37" s="219"/>
      <c r="V37" s="219"/>
      <c r="W37" s="219"/>
      <c r="X37" s="219"/>
      <c r="Y37" s="219"/>
      <c r="Z37" s="219"/>
      <c r="AA37" s="219"/>
      <c r="AB37" s="219"/>
      <c r="AC37" s="219"/>
      <c r="AD37" s="219"/>
      <c r="AE37" s="219"/>
    </row>
    <row r="38" spans="1:31" s="296" customFormat="1" ht="6.95" customHeight="1">
      <c r="A38" s="219"/>
      <c r="B38" s="220"/>
      <c r="C38" s="219"/>
      <c r="D38" s="219"/>
      <c r="E38" s="219"/>
      <c r="F38" s="219"/>
      <c r="G38" s="219"/>
      <c r="H38" s="219"/>
      <c r="I38" s="219"/>
      <c r="J38" s="219"/>
      <c r="K38" s="219"/>
      <c r="L38" s="295"/>
      <c r="S38" s="219"/>
      <c r="T38" s="219"/>
      <c r="U38" s="219"/>
      <c r="V38" s="219"/>
      <c r="W38" s="219"/>
      <c r="X38" s="219"/>
      <c r="Y38" s="219"/>
      <c r="Z38" s="219"/>
      <c r="AA38" s="219"/>
      <c r="AB38" s="219"/>
      <c r="AC38" s="219"/>
      <c r="AD38" s="219"/>
      <c r="AE38" s="219"/>
    </row>
    <row r="39" spans="1:31" s="296" customFormat="1" ht="25.35" customHeight="1">
      <c r="A39" s="219"/>
      <c r="B39" s="220"/>
      <c r="C39" s="232"/>
      <c r="D39" s="233" t="s">
        <v>46</v>
      </c>
      <c r="E39" s="234"/>
      <c r="F39" s="234"/>
      <c r="G39" s="235" t="s">
        <v>47</v>
      </c>
      <c r="H39" s="236" t="s">
        <v>48</v>
      </c>
      <c r="I39" s="234"/>
      <c r="J39" s="237">
        <f>SUM(J30:J37)</f>
        <v>0</v>
      </c>
      <c r="K39" s="238"/>
      <c r="L39" s="295"/>
      <c r="S39" s="219"/>
      <c r="T39" s="219"/>
      <c r="U39" s="219"/>
      <c r="V39" s="219"/>
      <c r="W39" s="219"/>
      <c r="X39" s="219"/>
      <c r="Y39" s="219"/>
      <c r="Z39" s="219"/>
      <c r="AA39" s="219"/>
      <c r="AB39" s="219"/>
      <c r="AC39" s="219"/>
      <c r="AD39" s="219"/>
      <c r="AE39" s="219"/>
    </row>
    <row r="40" spans="1:31" s="296" customFormat="1" ht="14.45" customHeight="1">
      <c r="A40" s="219"/>
      <c r="B40" s="239"/>
      <c r="C40" s="240"/>
      <c r="D40" s="240"/>
      <c r="E40" s="240"/>
      <c r="F40" s="240"/>
      <c r="G40" s="240"/>
      <c r="H40" s="240"/>
      <c r="I40" s="240"/>
      <c r="J40" s="240"/>
      <c r="K40" s="240"/>
      <c r="L40" s="295"/>
      <c r="S40" s="219"/>
      <c r="T40" s="219"/>
      <c r="U40" s="219"/>
      <c r="V40" s="219"/>
      <c r="W40" s="219"/>
      <c r="X40" s="219"/>
      <c r="Y40" s="219"/>
      <c r="Z40" s="219"/>
      <c r="AA40" s="219"/>
      <c r="AB40" s="219"/>
      <c r="AC40" s="219"/>
      <c r="AD40" s="219"/>
      <c r="AE40" s="219"/>
    </row>
    <row r="44" spans="1:31" s="296" customFormat="1" ht="6.95" customHeight="1">
      <c r="A44" s="219"/>
      <c r="B44" s="241"/>
      <c r="C44" s="242"/>
      <c r="D44" s="242"/>
      <c r="E44" s="242"/>
      <c r="F44" s="242"/>
      <c r="G44" s="242"/>
      <c r="H44" s="242"/>
      <c r="I44" s="242"/>
      <c r="J44" s="242"/>
      <c r="K44" s="242"/>
      <c r="L44" s="295"/>
      <c r="S44" s="219"/>
      <c r="T44" s="219"/>
      <c r="U44" s="219"/>
      <c r="V44" s="219"/>
      <c r="W44" s="219"/>
      <c r="X44" s="219"/>
      <c r="Y44" s="219"/>
      <c r="Z44" s="219"/>
      <c r="AA44" s="219"/>
      <c r="AB44" s="219"/>
      <c r="AC44" s="219"/>
      <c r="AD44" s="219"/>
      <c r="AE44" s="219"/>
    </row>
    <row r="45" spans="1:31" s="296" customFormat="1" ht="24.95" customHeight="1">
      <c r="A45" s="219"/>
      <c r="B45" s="220"/>
      <c r="C45" s="217" t="s">
        <v>111</v>
      </c>
      <c r="D45" s="219"/>
      <c r="E45" s="219"/>
      <c r="F45" s="219"/>
      <c r="G45" s="219"/>
      <c r="H45" s="219"/>
      <c r="I45" s="219"/>
      <c r="J45" s="219"/>
      <c r="K45" s="219"/>
      <c r="L45" s="295"/>
      <c r="S45" s="219"/>
      <c r="T45" s="219"/>
      <c r="U45" s="219"/>
      <c r="V45" s="219"/>
      <c r="W45" s="219"/>
      <c r="X45" s="219"/>
      <c r="Y45" s="219"/>
      <c r="Z45" s="219"/>
      <c r="AA45" s="219"/>
      <c r="AB45" s="219"/>
      <c r="AC45" s="219"/>
      <c r="AD45" s="219"/>
      <c r="AE45" s="219"/>
    </row>
    <row r="46" spans="1:31" s="296" customFormat="1" ht="6.95" customHeight="1">
      <c r="A46" s="219"/>
      <c r="B46" s="220"/>
      <c r="C46" s="219"/>
      <c r="D46" s="219"/>
      <c r="E46" s="219"/>
      <c r="F46" s="219"/>
      <c r="G46" s="219"/>
      <c r="H46" s="219"/>
      <c r="I46" s="219"/>
      <c r="J46" s="219"/>
      <c r="K46" s="219"/>
      <c r="L46" s="295"/>
      <c r="S46" s="219"/>
      <c r="T46" s="219"/>
      <c r="U46" s="219"/>
      <c r="V46" s="219"/>
      <c r="W46" s="219"/>
      <c r="X46" s="219"/>
      <c r="Y46" s="219"/>
      <c r="Z46" s="219"/>
      <c r="AA46" s="219"/>
      <c r="AB46" s="219"/>
      <c r="AC46" s="219"/>
      <c r="AD46" s="219"/>
      <c r="AE46" s="219"/>
    </row>
    <row r="47" spans="1:31" s="296" customFormat="1" ht="12" customHeight="1">
      <c r="A47" s="219"/>
      <c r="B47" s="220"/>
      <c r="C47" s="218" t="s">
        <v>15</v>
      </c>
      <c r="D47" s="219"/>
      <c r="E47" s="219"/>
      <c r="F47" s="219"/>
      <c r="G47" s="219"/>
      <c r="H47" s="219"/>
      <c r="I47" s="219"/>
      <c r="J47" s="219"/>
      <c r="K47" s="219"/>
      <c r="L47" s="295"/>
      <c r="S47" s="219"/>
      <c r="T47" s="219"/>
      <c r="U47" s="219"/>
      <c r="V47" s="219"/>
      <c r="W47" s="219"/>
      <c r="X47" s="219"/>
      <c r="Y47" s="219"/>
      <c r="Z47" s="219"/>
      <c r="AA47" s="219"/>
      <c r="AB47" s="219"/>
      <c r="AC47" s="219"/>
      <c r="AD47" s="219"/>
      <c r="AE47" s="219"/>
    </row>
    <row r="48" spans="1:31" s="296" customFormat="1" ht="16.5" customHeight="1">
      <c r="A48" s="219"/>
      <c r="B48" s="220"/>
      <c r="C48" s="219"/>
      <c r="D48" s="219"/>
      <c r="E48" s="401" t="str">
        <f>E7</f>
        <v>Revitalizace Chaplinova náměstí, sídliště Barrandov</v>
      </c>
      <c r="F48" s="402"/>
      <c r="G48" s="402"/>
      <c r="H48" s="402"/>
      <c r="I48" s="219"/>
      <c r="J48" s="219"/>
      <c r="K48" s="219"/>
      <c r="L48" s="295"/>
      <c r="S48" s="219"/>
      <c r="T48" s="219"/>
      <c r="U48" s="219"/>
      <c r="V48" s="219"/>
      <c r="W48" s="219"/>
      <c r="X48" s="219"/>
      <c r="Y48" s="219"/>
      <c r="Z48" s="219"/>
      <c r="AA48" s="219"/>
      <c r="AB48" s="219"/>
      <c r="AC48" s="219"/>
      <c r="AD48" s="219"/>
      <c r="AE48" s="219"/>
    </row>
    <row r="49" spans="1:47" s="296" customFormat="1" ht="12" customHeight="1">
      <c r="A49" s="219"/>
      <c r="B49" s="220"/>
      <c r="C49" s="218" t="s">
        <v>109</v>
      </c>
      <c r="D49" s="219"/>
      <c r="E49" s="219"/>
      <c r="F49" s="219"/>
      <c r="G49" s="219"/>
      <c r="H49" s="219"/>
      <c r="I49" s="219"/>
      <c r="J49" s="219"/>
      <c r="K49" s="219"/>
      <c r="L49" s="295"/>
      <c r="S49" s="219"/>
      <c r="T49" s="219"/>
      <c r="U49" s="219"/>
      <c r="V49" s="219"/>
      <c r="W49" s="219"/>
      <c r="X49" s="219"/>
      <c r="Y49" s="219"/>
      <c r="Z49" s="219"/>
      <c r="AA49" s="219"/>
      <c r="AB49" s="219"/>
      <c r="AC49" s="219"/>
      <c r="AD49" s="219"/>
      <c r="AE49" s="219"/>
    </row>
    <row r="50" spans="1:47" s="296" customFormat="1" ht="16.5" customHeight="1">
      <c r="A50" s="219"/>
      <c r="B50" s="220"/>
      <c r="C50" s="219"/>
      <c r="D50" s="219"/>
      <c r="E50" s="399" t="str">
        <f>E9</f>
        <v>IO 03 - Komunikace a terénní úpravy, bourání stávajících povrchů</v>
      </c>
      <c r="F50" s="400"/>
      <c r="G50" s="400"/>
      <c r="H50" s="400"/>
      <c r="I50" s="219"/>
      <c r="J50" s="219"/>
      <c r="K50" s="219"/>
      <c r="L50" s="295"/>
      <c r="S50" s="219"/>
      <c r="T50" s="219"/>
      <c r="U50" s="219"/>
      <c r="V50" s="219"/>
      <c r="W50" s="219"/>
      <c r="X50" s="219"/>
      <c r="Y50" s="219"/>
      <c r="Z50" s="219"/>
      <c r="AA50" s="219"/>
      <c r="AB50" s="219"/>
      <c r="AC50" s="219"/>
      <c r="AD50" s="219"/>
      <c r="AE50" s="219"/>
    </row>
    <row r="51" spans="1:47" s="296" customFormat="1" ht="6.95" customHeight="1">
      <c r="A51" s="219"/>
      <c r="B51" s="220"/>
      <c r="C51" s="219"/>
      <c r="D51" s="219"/>
      <c r="E51" s="219"/>
      <c r="F51" s="219"/>
      <c r="G51" s="219"/>
      <c r="H51" s="219"/>
      <c r="I51" s="219"/>
      <c r="J51" s="219"/>
      <c r="K51" s="219"/>
      <c r="L51" s="295"/>
      <c r="S51" s="219"/>
      <c r="T51" s="219"/>
      <c r="U51" s="219"/>
      <c r="V51" s="219"/>
      <c r="W51" s="219"/>
      <c r="X51" s="219"/>
      <c r="Y51" s="219"/>
      <c r="Z51" s="219"/>
      <c r="AA51" s="219"/>
      <c r="AB51" s="219"/>
      <c r="AC51" s="219"/>
      <c r="AD51" s="219"/>
      <c r="AE51" s="219"/>
    </row>
    <row r="52" spans="1:47" s="296" customFormat="1" ht="12" customHeight="1">
      <c r="A52" s="219"/>
      <c r="B52" s="220"/>
      <c r="C52" s="218" t="s">
        <v>19</v>
      </c>
      <c r="D52" s="219"/>
      <c r="E52" s="219"/>
      <c r="F52" s="221" t="str">
        <f>F12</f>
        <v>k.ú. Hlubočepy</v>
      </c>
      <c r="G52" s="219"/>
      <c r="H52" s="219"/>
      <c r="I52" s="218" t="s">
        <v>21</v>
      </c>
      <c r="J52" s="222">
        <f>IF(J12="","",J12)</f>
        <v>44391</v>
      </c>
      <c r="K52" s="219"/>
      <c r="L52" s="295"/>
      <c r="S52" s="219"/>
      <c r="T52" s="219"/>
      <c r="U52" s="219"/>
      <c r="V52" s="219"/>
      <c r="W52" s="219"/>
      <c r="X52" s="219"/>
      <c r="Y52" s="219"/>
      <c r="Z52" s="219"/>
      <c r="AA52" s="219"/>
      <c r="AB52" s="219"/>
      <c r="AC52" s="219"/>
      <c r="AD52" s="219"/>
      <c r="AE52" s="219"/>
    </row>
    <row r="53" spans="1:47" s="296" customFormat="1" ht="6.95" customHeight="1">
      <c r="A53" s="219"/>
      <c r="B53" s="220"/>
      <c r="C53" s="219"/>
      <c r="D53" s="219"/>
      <c r="E53" s="219"/>
      <c r="F53" s="219"/>
      <c r="G53" s="219"/>
      <c r="H53" s="219"/>
      <c r="I53" s="219"/>
      <c r="J53" s="219"/>
      <c r="K53" s="219"/>
      <c r="L53" s="295"/>
      <c r="S53" s="219"/>
      <c r="T53" s="219"/>
      <c r="U53" s="219"/>
      <c r="V53" s="219"/>
      <c r="W53" s="219"/>
      <c r="X53" s="219"/>
      <c r="Y53" s="219"/>
      <c r="Z53" s="219"/>
      <c r="AA53" s="219"/>
      <c r="AB53" s="219"/>
      <c r="AC53" s="219"/>
      <c r="AD53" s="219"/>
      <c r="AE53" s="219"/>
    </row>
    <row r="54" spans="1:47" s="296" customFormat="1" ht="15.2" customHeight="1">
      <c r="A54" s="219"/>
      <c r="B54" s="220"/>
      <c r="C54" s="218" t="s">
        <v>22</v>
      </c>
      <c r="D54" s="219"/>
      <c r="E54" s="219"/>
      <c r="F54" s="221" t="str">
        <f>E15</f>
        <v>Městská část Praha 5</v>
      </c>
      <c r="G54" s="219"/>
      <c r="H54" s="219"/>
      <c r="I54" s="218" t="s">
        <v>28</v>
      </c>
      <c r="J54" s="243" t="str">
        <f>E21</f>
        <v xml:space="preserve">AND, spol. s r.o. </v>
      </c>
      <c r="K54" s="219"/>
      <c r="L54" s="295"/>
      <c r="S54" s="219"/>
      <c r="T54" s="219"/>
      <c r="U54" s="219"/>
      <c r="V54" s="219"/>
      <c r="W54" s="219"/>
      <c r="X54" s="219"/>
      <c r="Y54" s="219"/>
      <c r="Z54" s="219"/>
      <c r="AA54" s="219"/>
      <c r="AB54" s="219"/>
      <c r="AC54" s="219"/>
      <c r="AD54" s="219"/>
      <c r="AE54" s="219"/>
    </row>
    <row r="55" spans="1:47" s="296" customFormat="1" ht="25.7" customHeight="1">
      <c r="A55" s="219"/>
      <c r="B55" s="220"/>
      <c r="C55" s="218" t="s">
        <v>26</v>
      </c>
      <c r="D55" s="219"/>
      <c r="E55" s="219"/>
      <c r="F55" s="221" t="str">
        <f>IF(E18="","",E18)</f>
        <v xml:space="preserve"> </v>
      </c>
      <c r="G55" s="219"/>
      <c r="H55" s="219"/>
      <c r="I55" s="218" t="s">
        <v>31</v>
      </c>
      <c r="J55" s="243" t="str">
        <f>E24</f>
        <v>STAVEBNÍ ROZPOČTY s.r.o.</v>
      </c>
      <c r="K55" s="219"/>
      <c r="L55" s="295"/>
      <c r="S55" s="219"/>
      <c r="T55" s="219"/>
      <c r="U55" s="219"/>
      <c r="V55" s="219"/>
      <c r="W55" s="219"/>
      <c r="X55" s="219"/>
      <c r="Y55" s="219"/>
      <c r="Z55" s="219"/>
      <c r="AA55" s="219"/>
      <c r="AB55" s="219"/>
      <c r="AC55" s="219"/>
      <c r="AD55" s="219"/>
      <c r="AE55" s="219"/>
    </row>
    <row r="56" spans="1:47" s="296" customFormat="1" ht="10.35" customHeight="1">
      <c r="A56" s="219"/>
      <c r="B56" s="220"/>
      <c r="C56" s="219"/>
      <c r="D56" s="219"/>
      <c r="E56" s="219"/>
      <c r="F56" s="219"/>
      <c r="G56" s="219"/>
      <c r="H56" s="219"/>
      <c r="I56" s="219"/>
      <c r="J56" s="219"/>
      <c r="K56" s="219"/>
      <c r="L56" s="295"/>
      <c r="S56" s="219"/>
      <c r="T56" s="219"/>
      <c r="U56" s="219"/>
      <c r="V56" s="219"/>
      <c r="W56" s="219"/>
      <c r="X56" s="219"/>
      <c r="Y56" s="219"/>
      <c r="Z56" s="219"/>
      <c r="AA56" s="219"/>
      <c r="AB56" s="219"/>
      <c r="AC56" s="219"/>
      <c r="AD56" s="219"/>
      <c r="AE56" s="219"/>
    </row>
    <row r="57" spans="1:47" s="296" customFormat="1" ht="29.25" customHeight="1">
      <c r="A57" s="219"/>
      <c r="B57" s="220"/>
      <c r="C57" s="244" t="s">
        <v>112</v>
      </c>
      <c r="D57" s="232"/>
      <c r="E57" s="232"/>
      <c r="F57" s="232"/>
      <c r="G57" s="232"/>
      <c r="H57" s="232"/>
      <c r="I57" s="232"/>
      <c r="J57" s="245" t="s">
        <v>113</v>
      </c>
      <c r="K57" s="232"/>
      <c r="L57" s="295"/>
      <c r="S57" s="219"/>
      <c r="T57" s="219"/>
      <c r="U57" s="219"/>
      <c r="V57" s="219"/>
      <c r="W57" s="219"/>
      <c r="X57" s="219"/>
      <c r="Y57" s="219"/>
      <c r="Z57" s="219"/>
      <c r="AA57" s="219"/>
      <c r="AB57" s="219"/>
      <c r="AC57" s="219"/>
      <c r="AD57" s="219"/>
      <c r="AE57" s="219"/>
    </row>
    <row r="58" spans="1:47" s="296" customFormat="1" ht="10.35" customHeight="1">
      <c r="A58" s="219"/>
      <c r="B58" s="220"/>
      <c r="C58" s="219"/>
      <c r="D58" s="219"/>
      <c r="E58" s="219"/>
      <c r="F58" s="219"/>
      <c r="G58" s="219"/>
      <c r="H58" s="219"/>
      <c r="I58" s="219"/>
      <c r="J58" s="219"/>
      <c r="K58" s="219"/>
      <c r="L58" s="295"/>
      <c r="S58" s="219"/>
      <c r="T58" s="219"/>
      <c r="U58" s="219"/>
      <c r="V58" s="219"/>
      <c r="W58" s="219"/>
      <c r="X58" s="219"/>
      <c r="Y58" s="219"/>
      <c r="Z58" s="219"/>
      <c r="AA58" s="219"/>
      <c r="AB58" s="219"/>
      <c r="AC58" s="219"/>
      <c r="AD58" s="219"/>
      <c r="AE58" s="219"/>
    </row>
    <row r="59" spans="1:47" s="296" customFormat="1" ht="22.9" customHeight="1">
      <c r="A59" s="219"/>
      <c r="B59" s="220"/>
      <c r="C59" s="246" t="s">
        <v>68</v>
      </c>
      <c r="D59" s="219"/>
      <c r="E59" s="219"/>
      <c r="F59" s="219"/>
      <c r="G59" s="219"/>
      <c r="H59" s="219"/>
      <c r="I59" s="219"/>
      <c r="J59" s="227">
        <f>J88</f>
        <v>0</v>
      </c>
      <c r="K59" s="219"/>
      <c r="L59" s="295"/>
      <c r="S59" s="219"/>
      <c r="T59" s="219"/>
      <c r="U59" s="219"/>
      <c r="V59" s="219"/>
      <c r="W59" s="219"/>
      <c r="X59" s="219"/>
      <c r="Y59" s="219"/>
      <c r="Z59" s="219"/>
      <c r="AA59" s="219"/>
      <c r="AB59" s="219"/>
      <c r="AC59" s="219"/>
      <c r="AD59" s="219"/>
      <c r="AE59" s="219"/>
      <c r="AU59" s="293" t="s">
        <v>114</v>
      </c>
    </row>
    <row r="60" spans="1:47" s="247" customFormat="1" ht="24.95" customHeight="1">
      <c r="B60" s="248"/>
      <c r="D60" s="249" t="s">
        <v>115</v>
      </c>
      <c r="E60" s="250"/>
      <c r="F60" s="250"/>
      <c r="G60" s="250"/>
      <c r="H60" s="250"/>
      <c r="I60" s="250"/>
      <c r="J60" s="251">
        <f>J89</f>
        <v>0</v>
      </c>
      <c r="L60" s="248"/>
    </row>
    <row r="61" spans="1:47" s="252" customFormat="1" ht="19.899999999999999" customHeight="1">
      <c r="B61" s="253"/>
      <c r="D61" s="254" t="s">
        <v>116</v>
      </c>
      <c r="E61" s="255"/>
      <c r="F61" s="255"/>
      <c r="G61" s="255"/>
      <c r="H61" s="255"/>
      <c r="I61" s="255"/>
      <c r="J61" s="256">
        <f>J90</f>
        <v>0</v>
      </c>
      <c r="L61" s="253"/>
    </row>
    <row r="62" spans="1:47" s="252" customFormat="1" ht="19.899999999999999" customHeight="1">
      <c r="B62" s="253"/>
      <c r="D62" s="254" t="s">
        <v>612</v>
      </c>
      <c r="E62" s="255"/>
      <c r="F62" s="255"/>
      <c r="G62" s="255"/>
      <c r="H62" s="255"/>
      <c r="I62" s="255"/>
      <c r="J62" s="256">
        <f>J127</f>
        <v>0</v>
      </c>
      <c r="L62" s="253"/>
    </row>
    <row r="63" spans="1:47" s="252" customFormat="1" ht="19.899999999999999" customHeight="1">
      <c r="B63" s="253"/>
      <c r="D63" s="254" t="s">
        <v>613</v>
      </c>
      <c r="E63" s="255"/>
      <c r="F63" s="255"/>
      <c r="G63" s="255"/>
      <c r="H63" s="255"/>
      <c r="I63" s="255"/>
      <c r="J63" s="256">
        <f>J133</f>
        <v>0</v>
      </c>
      <c r="L63" s="253"/>
    </row>
    <row r="64" spans="1:47" s="252" customFormat="1" ht="19.899999999999999" customHeight="1">
      <c r="B64" s="253"/>
      <c r="D64" s="254" t="s">
        <v>614</v>
      </c>
      <c r="E64" s="255"/>
      <c r="F64" s="255"/>
      <c r="G64" s="255"/>
      <c r="H64" s="255"/>
      <c r="I64" s="255"/>
      <c r="J64" s="256">
        <f>J150</f>
        <v>0</v>
      </c>
      <c r="L64" s="253"/>
    </row>
    <row r="65" spans="1:31" s="252" customFormat="1" ht="19.899999999999999" customHeight="1">
      <c r="B65" s="253"/>
      <c r="D65" s="254" t="s">
        <v>615</v>
      </c>
      <c r="E65" s="255"/>
      <c r="F65" s="255"/>
      <c r="G65" s="255"/>
      <c r="H65" s="255"/>
      <c r="I65" s="255"/>
      <c r="J65" s="256">
        <f>J217</f>
        <v>0</v>
      </c>
      <c r="L65" s="253"/>
    </row>
    <row r="66" spans="1:31" s="252" customFormat="1" ht="19.899999999999999" customHeight="1">
      <c r="B66" s="253"/>
      <c r="D66" s="254" t="s">
        <v>117</v>
      </c>
      <c r="E66" s="255"/>
      <c r="F66" s="255"/>
      <c r="G66" s="255"/>
      <c r="H66" s="255"/>
      <c r="I66" s="255"/>
      <c r="J66" s="256">
        <f>J222</f>
        <v>0</v>
      </c>
      <c r="L66" s="253"/>
    </row>
    <row r="67" spans="1:31" s="252" customFormat="1" ht="19.899999999999999" customHeight="1">
      <c r="B67" s="253"/>
      <c r="D67" s="254" t="s">
        <v>118</v>
      </c>
      <c r="E67" s="255"/>
      <c r="F67" s="255"/>
      <c r="G67" s="255"/>
      <c r="H67" s="255"/>
      <c r="I67" s="255"/>
      <c r="J67" s="256">
        <f>J337</f>
        <v>0</v>
      </c>
      <c r="L67" s="253"/>
    </row>
    <row r="68" spans="1:31" s="252" customFormat="1" ht="19.899999999999999" customHeight="1">
      <c r="B68" s="253"/>
      <c r="D68" s="254" t="s">
        <v>616</v>
      </c>
      <c r="E68" s="255"/>
      <c r="F68" s="255"/>
      <c r="G68" s="255"/>
      <c r="H68" s="255"/>
      <c r="I68" s="255"/>
      <c r="J68" s="256">
        <f>J353</f>
        <v>0</v>
      </c>
      <c r="L68" s="253"/>
    </row>
    <row r="69" spans="1:31" s="296" customFormat="1" ht="21.75" customHeight="1">
      <c r="A69" s="219"/>
      <c r="B69" s="220"/>
      <c r="C69" s="219"/>
      <c r="D69" s="219"/>
      <c r="E69" s="219"/>
      <c r="F69" s="219"/>
      <c r="G69" s="219"/>
      <c r="H69" s="219"/>
      <c r="I69" s="219"/>
      <c r="J69" s="219"/>
      <c r="K69" s="219"/>
      <c r="L69" s="295"/>
      <c r="S69" s="219"/>
      <c r="T69" s="219"/>
      <c r="U69" s="219"/>
      <c r="V69" s="219"/>
      <c r="W69" s="219"/>
      <c r="X69" s="219"/>
      <c r="Y69" s="219"/>
      <c r="Z69" s="219"/>
      <c r="AA69" s="219"/>
      <c r="AB69" s="219"/>
      <c r="AC69" s="219"/>
      <c r="AD69" s="219"/>
      <c r="AE69" s="219"/>
    </row>
    <row r="70" spans="1:31" s="296" customFormat="1" ht="6.95" customHeight="1">
      <c r="A70" s="219"/>
      <c r="B70" s="239"/>
      <c r="C70" s="240"/>
      <c r="D70" s="240"/>
      <c r="E70" s="240"/>
      <c r="F70" s="240"/>
      <c r="G70" s="240"/>
      <c r="H70" s="240"/>
      <c r="I70" s="240"/>
      <c r="J70" s="240"/>
      <c r="K70" s="240"/>
      <c r="L70" s="295"/>
      <c r="S70" s="219"/>
      <c r="T70" s="219"/>
      <c r="U70" s="219"/>
      <c r="V70" s="219"/>
      <c r="W70" s="219"/>
      <c r="X70" s="219"/>
      <c r="Y70" s="219"/>
      <c r="Z70" s="219"/>
      <c r="AA70" s="219"/>
      <c r="AB70" s="219"/>
      <c r="AC70" s="219"/>
      <c r="AD70" s="219"/>
      <c r="AE70" s="219"/>
    </row>
    <row r="74" spans="1:31" s="296" customFormat="1" ht="6.95" customHeight="1">
      <c r="A74" s="219"/>
      <c r="B74" s="241"/>
      <c r="C74" s="242"/>
      <c r="D74" s="242"/>
      <c r="E74" s="242"/>
      <c r="F74" s="242"/>
      <c r="G74" s="242"/>
      <c r="H74" s="242"/>
      <c r="I74" s="242"/>
      <c r="J74" s="242"/>
      <c r="K74" s="242"/>
      <c r="L74" s="295"/>
      <c r="S74" s="219"/>
      <c r="T74" s="219"/>
      <c r="U74" s="219"/>
      <c r="V74" s="219"/>
      <c r="W74" s="219"/>
      <c r="X74" s="219"/>
      <c r="Y74" s="219"/>
      <c r="Z74" s="219"/>
      <c r="AA74" s="219"/>
      <c r="AB74" s="219"/>
      <c r="AC74" s="219"/>
      <c r="AD74" s="219"/>
      <c r="AE74" s="219"/>
    </row>
    <row r="75" spans="1:31" s="296" customFormat="1" ht="24.95" customHeight="1">
      <c r="A75" s="219"/>
      <c r="B75" s="220"/>
      <c r="C75" s="217" t="s">
        <v>126</v>
      </c>
      <c r="D75" s="219"/>
      <c r="E75" s="219"/>
      <c r="F75" s="219"/>
      <c r="G75" s="219"/>
      <c r="H75" s="219"/>
      <c r="I75" s="219"/>
      <c r="J75" s="219"/>
      <c r="K75" s="219"/>
      <c r="L75" s="295"/>
      <c r="S75" s="219"/>
      <c r="T75" s="219"/>
      <c r="U75" s="219"/>
      <c r="V75" s="219"/>
      <c r="W75" s="219"/>
      <c r="X75" s="219"/>
      <c r="Y75" s="219"/>
      <c r="Z75" s="219"/>
      <c r="AA75" s="219"/>
      <c r="AB75" s="219"/>
      <c r="AC75" s="219"/>
      <c r="AD75" s="219"/>
      <c r="AE75" s="219"/>
    </row>
    <row r="76" spans="1:31" s="296" customFormat="1" ht="6.95" customHeight="1">
      <c r="A76" s="219"/>
      <c r="B76" s="220"/>
      <c r="C76" s="219"/>
      <c r="D76" s="219"/>
      <c r="E76" s="219"/>
      <c r="F76" s="219"/>
      <c r="G76" s="219"/>
      <c r="H76" s="219"/>
      <c r="I76" s="219"/>
      <c r="J76" s="219"/>
      <c r="K76" s="219"/>
      <c r="L76" s="295"/>
      <c r="S76" s="219"/>
      <c r="T76" s="219"/>
      <c r="U76" s="219"/>
      <c r="V76" s="219"/>
      <c r="W76" s="219"/>
      <c r="X76" s="219"/>
      <c r="Y76" s="219"/>
      <c r="Z76" s="219"/>
      <c r="AA76" s="219"/>
      <c r="AB76" s="219"/>
      <c r="AC76" s="219"/>
      <c r="AD76" s="219"/>
      <c r="AE76" s="219"/>
    </row>
    <row r="77" spans="1:31" s="296" customFormat="1" ht="12" customHeight="1">
      <c r="A77" s="219"/>
      <c r="B77" s="220"/>
      <c r="C77" s="218" t="s">
        <v>15</v>
      </c>
      <c r="D77" s="219"/>
      <c r="E77" s="219"/>
      <c r="F77" s="219"/>
      <c r="G77" s="219"/>
      <c r="H77" s="219"/>
      <c r="I77" s="219"/>
      <c r="J77" s="219"/>
      <c r="K77" s="219"/>
      <c r="L77" s="295"/>
      <c r="S77" s="219"/>
      <c r="T77" s="219"/>
      <c r="U77" s="219"/>
      <c r="V77" s="219"/>
      <c r="W77" s="219"/>
      <c r="X77" s="219"/>
      <c r="Y77" s="219"/>
      <c r="Z77" s="219"/>
      <c r="AA77" s="219"/>
      <c r="AB77" s="219"/>
      <c r="AC77" s="219"/>
      <c r="AD77" s="219"/>
      <c r="AE77" s="219"/>
    </row>
    <row r="78" spans="1:31" s="296" customFormat="1" ht="16.5" customHeight="1">
      <c r="A78" s="219"/>
      <c r="B78" s="220"/>
      <c r="C78" s="219"/>
      <c r="D78" s="219"/>
      <c r="E78" s="401" t="str">
        <f>E7</f>
        <v>Revitalizace Chaplinova náměstí, sídliště Barrandov</v>
      </c>
      <c r="F78" s="402"/>
      <c r="G78" s="402"/>
      <c r="H78" s="402"/>
      <c r="I78" s="219"/>
      <c r="J78" s="219"/>
      <c r="K78" s="219"/>
      <c r="L78" s="295"/>
      <c r="S78" s="219"/>
      <c r="T78" s="219"/>
      <c r="U78" s="219"/>
      <c r="V78" s="219"/>
      <c r="W78" s="219"/>
      <c r="X78" s="219"/>
      <c r="Y78" s="219"/>
      <c r="Z78" s="219"/>
      <c r="AA78" s="219"/>
      <c r="AB78" s="219"/>
      <c r="AC78" s="219"/>
      <c r="AD78" s="219"/>
      <c r="AE78" s="219"/>
    </row>
    <row r="79" spans="1:31" s="296" customFormat="1" ht="12" customHeight="1">
      <c r="A79" s="219"/>
      <c r="B79" s="220"/>
      <c r="C79" s="218" t="s">
        <v>109</v>
      </c>
      <c r="D79" s="219"/>
      <c r="E79" s="219"/>
      <c r="F79" s="219"/>
      <c r="G79" s="219"/>
      <c r="H79" s="219"/>
      <c r="I79" s="219"/>
      <c r="J79" s="219"/>
      <c r="K79" s="219"/>
      <c r="L79" s="295"/>
      <c r="S79" s="219"/>
      <c r="T79" s="219"/>
      <c r="U79" s="219"/>
      <c r="V79" s="219"/>
      <c r="W79" s="219"/>
      <c r="X79" s="219"/>
      <c r="Y79" s="219"/>
      <c r="Z79" s="219"/>
      <c r="AA79" s="219"/>
      <c r="AB79" s="219"/>
      <c r="AC79" s="219"/>
      <c r="AD79" s="219"/>
      <c r="AE79" s="219"/>
    </row>
    <row r="80" spans="1:31" s="296" customFormat="1" ht="16.5" customHeight="1">
      <c r="A80" s="219"/>
      <c r="B80" s="220"/>
      <c r="C80" s="219"/>
      <c r="D80" s="219"/>
      <c r="E80" s="399" t="str">
        <f>E9</f>
        <v>IO 03 - Komunikace a terénní úpravy, bourání stávajících povrchů</v>
      </c>
      <c r="F80" s="400"/>
      <c r="G80" s="400"/>
      <c r="H80" s="400"/>
      <c r="I80" s="219"/>
      <c r="J80" s="219"/>
      <c r="K80" s="219"/>
      <c r="L80" s="295"/>
      <c r="S80" s="219"/>
      <c r="T80" s="219"/>
      <c r="U80" s="219"/>
      <c r="V80" s="219"/>
      <c r="W80" s="219"/>
      <c r="X80" s="219"/>
      <c r="Y80" s="219"/>
      <c r="Z80" s="219"/>
      <c r="AA80" s="219"/>
      <c r="AB80" s="219"/>
      <c r="AC80" s="219"/>
      <c r="AD80" s="219"/>
      <c r="AE80" s="219"/>
    </row>
    <row r="81" spans="1:65" s="296" customFormat="1" ht="6.95" customHeight="1">
      <c r="A81" s="219"/>
      <c r="B81" s="220"/>
      <c r="C81" s="219"/>
      <c r="D81" s="219"/>
      <c r="E81" s="219"/>
      <c r="F81" s="219"/>
      <c r="G81" s="219"/>
      <c r="H81" s="219"/>
      <c r="I81" s="219"/>
      <c r="J81" s="219"/>
      <c r="K81" s="219"/>
      <c r="L81" s="295"/>
      <c r="S81" s="219"/>
      <c r="T81" s="219"/>
      <c r="U81" s="219"/>
      <c r="V81" s="219"/>
      <c r="W81" s="219"/>
      <c r="X81" s="219"/>
      <c r="Y81" s="219"/>
      <c r="Z81" s="219"/>
      <c r="AA81" s="219"/>
      <c r="AB81" s="219"/>
      <c r="AC81" s="219"/>
      <c r="AD81" s="219"/>
      <c r="AE81" s="219"/>
    </row>
    <row r="82" spans="1:65" s="296" customFormat="1" ht="12" customHeight="1">
      <c r="A82" s="219"/>
      <c r="B82" s="220"/>
      <c r="C82" s="218" t="s">
        <v>19</v>
      </c>
      <c r="D82" s="219"/>
      <c r="E82" s="219"/>
      <c r="F82" s="221" t="str">
        <f>F12</f>
        <v>k.ú. Hlubočepy</v>
      </c>
      <c r="G82" s="219"/>
      <c r="H82" s="219"/>
      <c r="I82" s="218" t="s">
        <v>21</v>
      </c>
      <c r="J82" s="222">
        <f>IF(J12="","",J12)</f>
        <v>44391</v>
      </c>
      <c r="K82" s="219"/>
      <c r="L82" s="295"/>
      <c r="S82" s="219"/>
      <c r="T82" s="219"/>
      <c r="U82" s="219"/>
      <c r="V82" s="219"/>
      <c r="W82" s="219"/>
      <c r="X82" s="219"/>
      <c r="Y82" s="219"/>
      <c r="Z82" s="219"/>
      <c r="AA82" s="219"/>
      <c r="AB82" s="219"/>
      <c r="AC82" s="219"/>
      <c r="AD82" s="219"/>
      <c r="AE82" s="219"/>
    </row>
    <row r="83" spans="1:65" s="296" customFormat="1" ht="6.95" customHeight="1">
      <c r="A83" s="219"/>
      <c r="B83" s="220"/>
      <c r="C83" s="219"/>
      <c r="D83" s="219"/>
      <c r="E83" s="219"/>
      <c r="F83" s="219"/>
      <c r="G83" s="219"/>
      <c r="H83" s="219"/>
      <c r="I83" s="219"/>
      <c r="J83" s="219"/>
      <c r="K83" s="219"/>
      <c r="L83" s="295"/>
      <c r="S83" s="219"/>
      <c r="T83" s="219"/>
      <c r="U83" s="219"/>
      <c r="V83" s="219"/>
      <c r="W83" s="219"/>
      <c r="X83" s="219"/>
      <c r="Y83" s="219"/>
      <c r="Z83" s="219"/>
      <c r="AA83" s="219"/>
      <c r="AB83" s="219"/>
      <c r="AC83" s="219"/>
      <c r="AD83" s="219"/>
      <c r="AE83" s="219"/>
    </row>
    <row r="84" spans="1:65" s="296" customFormat="1" ht="15.2" customHeight="1">
      <c r="A84" s="219"/>
      <c r="B84" s="220"/>
      <c r="C84" s="218" t="s">
        <v>22</v>
      </c>
      <c r="D84" s="219"/>
      <c r="E84" s="219"/>
      <c r="F84" s="221" t="str">
        <f>E15</f>
        <v>Městská část Praha 5</v>
      </c>
      <c r="G84" s="219"/>
      <c r="H84" s="219"/>
      <c r="I84" s="218" t="s">
        <v>28</v>
      </c>
      <c r="J84" s="243" t="str">
        <f>E21</f>
        <v xml:space="preserve">AND, spol. s r.o. </v>
      </c>
      <c r="K84" s="219"/>
      <c r="L84" s="295"/>
      <c r="S84" s="219"/>
      <c r="T84" s="219"/>
      <c r="U84" s="219"/>
      <c r="V84" s="219"/>
      <c r="W84" s="219"/>
      <c r="X84" s="219"/>
      <c r="Y84" s="219"/>
      <c r="Z84" s="219"/>
      <c r="AA84" s="219"/>
      <c r="AB84" s="219"/>
      <c r="AC84" s="219"/>
      <c r="AD84" s="219"/>
      <c r="AE84" s="219"/>
    </row>
    <row r="85" spans="1:65" s="296" customFormat="1" ht="25.7" customHeight="1">
      <c r="A85" s="219"/>
      <c r="B85" s="220"/>
      <c r="C85" s="218" t="s">
        <v>26</v>
      </c>
      <c r="D85" s="219"/>
      <c r="E85" s="219"/>
      <c r="F85" s="221" t="str">
        <f>IF(E18="","",E18)</f>
        <v xml:space="preserve"> </v>
      </c>
      <c r="G85" s="219"/>
      <c r="H85" s="219"/>
      <c r="I85" s="218" t="s">
        <v>31</v>
      </c>
      <c r="J85" s="243" t="str">
        <f>E24</f>
        <v>STAVEBNÍ ROZPOČTY s.r.o.</v>
      </c>
      <c r="K85" s="219"/>
      <c r="L85" s="295"/>
      <c r="S85" s="219"/>
      <c r="T85" s="219"/>
      <c r="U85" s="219"/>
      <c r="V85" s="219"/>
      <c r="W85" s="219"/>
      <c r="X85" s="219"/>
      <c r="Y85" s="219"/>
      <c r="Z85" s="219"/>
      <c r="AA85" s="219"/>
      <c r="AB85" s="219"/>
      <c r="AC85" s="219"/>
      <c r="AD85" s="219"/>
      <c r="AE85" s="219"/>
    </row>
    <row r="86" spans="1:65" s="296" customFormat="1" ht="10.35" customHeight="1">
      <c r="A86" s="219"/>
      <c r="B86" s="220"/>
      <c r="C86" s="219"/>
      <c r="D86" s="219"/>
      <c r="E86" s="219"/>
      <c r="F86" s="219"/>
      <c r="G86" s="219"/>
      <c r="H86" s="219"/>
      <c r="I86" s="219"/>
      <c r="J86" s="219"/>
      <c r="K86" s="219"/>
      <c r="L86" s="295"/>
      <c r="S86" s="219"/>
      <c r="T86" s="219"/>
      <c r="U86" s="219"/>
      <c r="V86" s="219"/>
      <c r="W86" s="219"/>
      <c r="X86" s="219"/>
      <c r="Y86" s="219"/>
      <c r="Z86" s="219"/>
      <c r="AA86" s="219"/>
      <c r="AB86" s="219"/>
      <c r="AC86" s="219"/>
      <c r="AD86" s="219"/>
      <c r="AE86" s="219"/>
    </row>
    <row r="87" spans="1:65" s="303" customFormat="1" ht="29.25" customHeight="1">
      <c r="A87" s="257"/>
      <c r="B87" s="258"/>
      <c r="C87" s="259" t="s">
        <v>127</v>
      </c>
      <c r="D87" s="260" t="s">
        <v>55</v>
      </c>
      <c r="E87" s="260" t="s">
        <v>51</v>
      </c>
      <c r="F87" s="260" t="s">
        <v>52</v>
      </c>
      <c r="G87" s="260" t="s">
        <v>128</v>
      </c>
      <c r="H87" s="260" t="s">
        <v>129</v>
      </c>
      <c r="I87" s="260" t="s">
        <v>130</v>
      </c>
      <c r="J87" s="260" t="s">
        <v>113</v>
      </c>
      <c r="K87" s="261" t="s">
        <v>131</v>
      </c>
      <c r="L87" s="299"/>
      <c r="M87" s="300" t="s">
        <v>3</v>
      </c>
      <c r="N87" s="301" t="s">
        <v>40</v>
      </c>
      <c r="O87" s="301" t="s">
        <v>132</v>
      </c>
      <c r="P87" s="301" t="s">
        <v>133</v>
      </c>
      <c r="Q87" s="301" t="s">
        <v>134</v>
      </c>
      <c r="R87" s="301" t="s">
        <v>135</v>
      </c>
      <c r="S87" s="301" t="s">
        <v>136</v>
      </c>
      <c r="T87" s="302" t="s">
        <v>137</v>
      </c>
      <c r="U87" s="257"/>
      <c r="V87" s="257"/>
      <c r="W87" s="257"/>
      <c r="X87" s="257"/>
      <c r="Y87" s="257"/>
      <c r="Z87" s="257"/>
      <c r="AA87" s="257"/>
      <c r="AB87" s="257"/>
      <c r="AC87" s="257"/>
      <c r="AD87" s="257"/>
      <c r="AE87" s="257"/>
    </row>
    <row r="88" spans="1:65" s="296" customFormat="1" ht="22.9" customHeight="1">
      <c r="A88" s="219"/>
      <c r="B88" s="220"/>
      <c r="C88" s="262" t="s">
        <v>138</v>
      </c>
      <c r="D88" s="219"/>
      <c r="E88" s="219"/>
      <c r="F88" s="219"/>
      <c r="G88" s="219"/>
      <c r="H88" s="219"/>
      <c r="I88" s="219"/>
      <c r="J88" s="263">
        <f>BK88</f>
        <v>0</v>
      </c>
      <c r="K88" s="219"/>
      <c r="L88" s="220"/>
      <c r="M88" s="304"/>
      <c r="N88" s="305"/>
      <c r="O88" s="225"/>
      <c r="P88" s="306">
        <f>P89</f>
        <v>7299.8042890000006</v>
      </c>
      <c r="Q88" s="225"/>
      <c r="R88" s="306">
        <f>R89</f>
        <v>1720.8796058900002</v>
      </c>
      <c r="S88" s="225"/>
      <c r="T88" s="307">
        <f>T89</f>
        <v>4414.6629999999996</v>
      </c>
      <c r="U88" s="219"/>
      <c r="V88" s="219"/>
      <c r="W88" s="219"/>
      <c r="X88" s="219"/>
      <c r="Y88" s="219"/>
      <c r="Z88" s="219"/>
      <c r="AA88" s="219"/>
      <c r="AB88" s="219"/>
      <c r="AC88" s="219"/>
      <c r="AD88" s="219"/>
      <c r="AE88" s="219"/>
      <c r="AT88" s="293" t="s">
        <v>69</v>
      </c>
      <c r="AU88" s="293" t="s">
        <v>114</v>
      </c>
      <c r="BK88" s="308">
        <f>BK89</f>
        <v>0</v>
      </c>
    </row>
    <row r="89" spans="1:65" s="264" customFormat="1" ht="25.9" customHeight="1">
      <c r="B89" s="265"/>
      <c r="D89" s="266" t="s">
        <v>69</v>
      </c>
      <c r="E89" s="267" t="s">
        <v>139</v>
      </c>
      <c r="F89" s="267" t="s">
        <v>140</v>
      </c>
      <c r="J89" s="268">
        <f>BK89</f>
        <v>0</v>
      </c>
      <c r="L89" s="265"/>
      <c r="M89" s="309"/>
      <c r="N89" s="310"/>
      <c r="O89" s="310"/>
      <c r="P89" s="311">
        <f>P90+P127+P133+P150+P217+P222+P337+P353</f>
        <v>7299.8042890000006</v>
      </c>
      <c r="Q89" s="310"/>
      <c r="R89" s="311">
        <f>R90+R127+R133+R150+R217+R222+R337+R353</f>
        <v>1720.8796058900002</v>
      </c>
      <c r="S89" s="310"/>
      <c r="T89" s="312">
        <f>T90+T127+T133+T150+T217+T222+T337+T353</f>
        <v>4414.6629999999996</v>
      </c>
      <c r="AR89" s="266" t="s">
        <v>78</v>
      </c>
      <c r="AT89" s="313" t="s">
        <v>69</v>
      </c>
      <c r="AU89" s="313" t="s">
        <v>70</v>
      </c>
      <c r="AY89" s="266" t="s">
        <v>141</v>
      </c>
      <c r="BK89" s="314">
        <f>BK90+BK127+BK133+BK150+BK217+BK222+BK337+BK353</f>
        <v>0</v>
      </c>
    </row>
    <row r="90" spans="1:65" s="264" customFormat="1" ht="22.9" customHeight="1">
      <c r="B90" s="265"/>
      <c r="D90" s="266" t="s">
        <v>69</v>
      </c>
      <c r="E90" s="269" t="s">
        <v>78</v>
      </c>
      <c r="F90" s="269" t="s">
        <v>142</v>
      </c>
      <c r="J90" s="270">
        <f>BK90</f>
        <v>0</v>
      </c>
      <c r="L90" s="265"/>
      <c r="M90" s="309"/>
      <c r="N90" s="310"/>
      <c r="O90" s="310"/>
      <c r="P90" s="311">
        <f>SUM(P91:P126)</f>
        <v>2642.0330000000004</v>
      </c>
      <c r="Q90" s="310"/>
      <c r="R90" s="311">
        <f>SUM(R91:R126)</f>
        <v>0</v>
      </c>
      <c r="S90" s="310"/>
      <c r="T90" s="312">
        <f>SUM(T91:T126)</f>
        <v>4406.62</v>
      </c>
      <c r="AR90" s="266" t="s">
        <v>78</v>
      </c>
      <c r="AT90" s="313" t="s">
        <v>69</v>
      </c>
      <c r="AU90" s="313" t="s">
        <v>78</v>
      </c>
      <c r="AY90" s="266" t="s">
        <v>141</v>
      </c>
      <c r="BK90" s="314">
        <f>SUM(BK91:BK126)</f>
        <v>0</v>
      </c>
    </row>
    <row r="91" spans="1:65" s="296" customFormat="1" ht="36">
      <c r="A91" s="219"/>
      <c r="B91" s="220"/>
      <c r="C91" s="271" t="s">
        <v>78</v>
      </c>
      <c r="D91" s="271" t="s">
        <v>143</v>
      </c>
      <c r="E91" s="272" t="s">
        <v>617</v>
      </c>
      <c r="F91" s="273" t="s">
        <v>618</v>
      </c>
      <c r="G91" s="274" t="s">
        <v>146</v>
      </c>
      <c r="H91" s="275">
        <v>218</v>
      </c>
      <c r="I91" s="212"/>
      <c r="J91" s="276">
        <f>ROUND(I91*H91,2)</f>
        <v>0</v>
      </c>
      <c r="K91" s="273" t="s">
        <v>147</v>
      </c>
      <c r="L91" s="220"/>
      <c r="M91" s="315" t="s">
        <v>3</v>
      </c>
      <c r="N91" s="316" t="s">
        <v>41</v>
      </c>
      <c r="O91" s="317">
        <v>2.7E-2</v>
      </c>
      <c r="P91" s="317">
        <f>O91*H91</f>
        <v>5.8860000000000001</v>
      </c>
      <c r="Q91" s="317">
        <v>0</v>
      </c>
      <c r="R91" s="317">
        <f>Q91*H91</f>
        <v>0</v>
      </c>
      <c r="S91" s="317">
        <v>0.29499999999999998</v>
      </c>
      <c r="T91" s="318">
        <f>S91*H91</f>
        <v>64.31</v>
      </c>
      <c r="U91" s="219"/>
      <c r="V91" s="219"/>
      <c r="W91" s="219"/>
      <c r="X91" s="219"/>
      <c r="Y91" s="219"/>
      <c r="Z91" s="219"/>
      <c r="AA91" s="219"/>
      <c r="AB91" s="219"/>
      <c r="AC91" s="219"/>
      <c r="AD91" s="219"/>
      <c r="AE91" s="219"/>
      <c r="AR91" s="319" t="s">
        <v>148</v>
      </c>
      <c r="AT91" s="319" t="s">
        <v>143</v>
      </c>
      <c r="AU91" s="319" t="s">
        <v>80</v>
      </c>
      <c r="AY91" s="293" t="s">
        <v>141</v>
      </c>
      <c r="BE91" s="320">
        <f>IF(N91="základní",J91,0)</f>
        <v>0</v>
      </c>
      <c r="BF91" s="320">
        <f>IF(N91="snížená",J91,0)</f>
        <v>0</v>
      </c>
      <c r="BG91" s="320">
        <f>IF(N91="zákl. přenesená",J91,0)</f>
        <v>0</v>
      </c>
      <c r="BH91" s="320">
        <f>IF(N91="sníž. přenesená",J91,0)</f>
        <v>0</v>
      </c>
      <c r="BI91" s="320">
        <f>IF(N91="nulová",J91,0)</f>
        <v>0</v>
      </c>
      <c r="BJ91" s="293" t="s">
        <v>78</v>
      </c>
      <c r="BK91" s="320">
        <f>ROUND(I91*H91,2)</f>
        <v>0</v>
      </c>
      <c r="BL91" s="293" t="s">
        <v>148</v>
      </c>
      <c r="BM91" s="319" t="s">
        <v>619</v>
      </c>
    </row>
    <row r="92" spans="1:65" s="296" customFormat="1" ht="117">
      <c r="A92" s="219"/>
      <c r="B92" s="220"/>
      <c r="C92" s="219"/>
      <c r="D92" s="277" t="s">
        <v>150</v>
      </c>
      <c r="E92" s="219"/>
      <c r="F92" s="278" t="s">
        <v>620</v>
      </c>
      <c r="G92" s="219"/>
      <c r="H92" s="219"/>
      <c r="I92" s="219"/>
      <c r="J92" s="219"/>
      <c r="K92" s="219"/>
      <c r="L92" s="220"/>
      <c r="M92" s="334"/>
      <c r="N92" s="335"/>
      <c r="O92" s="336"/>
      <c r="P92" s="336"/>
      <c r="Q92" s="336"/>
      <c r="R92" s="336"/>
      <c r="S92" s="336"/>
      <c r="T92" s="337"/>
      <c r="U92" s="219"/>
      <c r="V92" s="219"/>
      <c r="W92" s="219"/>
      <c r="X92" s="219"/>
      <c r="Y92" s="219"/>
      <c r="Z92" s="219"/>
      <c r="AA92" s="219"/>
      <c r="AB92" s="219"/>
      <c r="AC92" s="219"/>
      <c r="AD92" s="219"/>
      <c r="AE92" s="219"/>
      <c r="AT92" s="293" t="s">
        <v>150</v>
      </c>
      <c r="AU92" s="293" t="s">
        <v>80</v>
      </c>
    </row>
    <row r="93" spans="1:65" s="296" customFormat="1" ht="33" customHeight="1">
      <c r="A93" s="219"/>
      <c r="B93" s="220"/>
      <c r="C93" s="271" t="s">
        <v>80</v>
      </c>
      <c r="D93" s="271" t="s">
        <v>143</v>
      </c>
      <c r="E93" s="272" t="s">
        <v>621</v>
      </c>
      <c r="F93" s="273" t="s">
        <v>622</v>
      </c>
      <c r="G93" s="274" t="s">
        <v>146</v>
      </c>
      <c r="H93" s="275">
        <v>10</v>
      </c>
      <c r="I93" s="212"/>
      <c r="J93" s="276">
        <f>ROUND(I93*H93,2)</f>
        <v>0</v>
      </c>
      <c r="K93" s="273" t="s">
        <v>147</v>
      </c>
      <c r="L93" s="220"/>
      <c r="M93" s="315" t="s">
        <v>3</v>
      </c>
      <c r="N93" s="316" t="s">
        <v>41</v>
      </c>
      <c r="O93" s="317">
        <v>0.69499999999999995</v>
      </c>
      <c r="P93" s="317">
        <f>O93*H93</f>
        <v>6.9499999999999993</v>
      </c>
      <c r="Q93" s="317">
        <v>0</v>
      </c>
      <c r="R93" s="317">
        <f>Q93*H93</f>
        <v>0</v>
      </c>
      <c r="S93" s="317">
        <v>0.28999999999999998</v>
      </c>
      <c r="T93" s="318">
        <f>S93*H93</f>
        <v>2.9</v>
      </c>
      <c r="U93" s="219"/>
      <c r="V93" s="219"/>
      <c r="W93" s="219"/>
      <c r="X93" s="219"/>
      <c r="Y93" s="219"/>
      <c r="Z93" s="219"/>
      <c r="AA93" s="219"/>
      <c r="AB93" s="219"/>
      <c r="AC93" s="219"/>
      <c r="AD93" s="219"/>
      <c r="AE93" s="219"/>
      <c r="AR93" s="319" t="s">
        <v>148</v>
      </c>
      <c r="AT93" s="319" t="s">
        <v>143</v>
      </c>
      <c r="AU93" s="319" t="s">
        <v>80</v>
      </c>
      <c r="AY93" s="293" t="s">
        <v>141</v>
      </c>
      <c r="BE93" s="320">
        <f>IF(N93="základní",J93,0)</f>
        <v>0</v>
      </c>
      <c r="BF93" s="320">
        <f>IF(N93="snížená",J93,0)</f>
        <v>0</v>
      </c>
      <c r="BG93" s="320">
        <f>IF(N93="zákl. přenesená",J93,0)</f>
        <v>0</v>
      </c>
      <c r="BH93" s="320">
        <f>IF(N93="sníž. přenesená",J93,0)</f>
        <v>0</v>
      </c>
      <c r="BI93" s="320">
        <f>IF(N93="nulová",J93,0)</f>
        <v>0</v>
      </c>
      <c r="BJ93" s="293" t="s">
        <v>78</v>
      </c>
      <c r="BK93" s="320">
        <f>ROUND(I93*H93,2)</f>
        <v>0</v>
      </c>
      <c r="BL93" s="293" t="s">
        <v>148</v>
      </c>
      <c r="BM93" s="319" t="s">
        <v>623</v>
      </c>
    </row>
    <row r="94" spans="1:65" s="296" customFormat="1" ht="175.5">
      <c r="A94" s="219"/>
      <c r="B94" s="220"/>
      <c r="C94" s="219"/>
      <c r="D94" s="277" t="s">
        <v>150</v>
      </c>
      <c r="E94" s="219"/>
      <c r="F94" s="278" t="s">
        <v>624</v>
      </c>
      <c r="G94" s="219"/>
      <c r="H94" s="219"/>
      <c r="I94" s="219"/>
      <c r="J94" s="219"/>
      <c r="K94" s="219"/>
      <c r="L94" s="220"/>
      <c r="M94" s="334"/>
      <c r="N94" s="335"/>
      <c r="O94" s="336"/>
      <c r="P94" s="336"/>
      <c r="Q94" s="336"/>
      <c r="R94" s="336"/>
      <c r="S94" s="336"/>
      <c r="T94" s="337"/>
      <c r="U94" s="219"/>
      <c r="V94" s="219"/>
      <c r="W94" s="219"/>
      <c r="X94" s="219"/>
      <c r="Y94" s="219"/>
      <c r="Z94" s="219"/>
      <c r="AA94" s="219"/>
      <c r="AB94" s="219"/>
      <c r="AC94" s="219"/>
      <c r="AD94" s="219"/>
      <c r="AE94" s="219"/>
      <c r="AT94" s="293" t="s">
        <v>150</v>
      </c>
      <c r="AU94" s="293" t="s">
        <v>80</v>
      </c>
    </row>
    <row r="95" spans="1:65" s="296" customFormat="1" ht="24">
      <c r="A95" s="219"/>
      <c r="B95" s="220"/>
      <c r="C95" s="271" t="s">
        <v>161</v>
      </c>
      <c r="D95" s="271" t="s">
        <v>143</v>
      </c>
      <c r="E95" s="272" t="s">
        <v>625</v>
      </c>
      <c r="F95" s="273" t="s">
        <v>626</v>
      </c>
      <c r="G95" s="274" t="s">
        <v>146</v>
      </c>
      <c r="H95" s="275">
        <v>10</v>
      </c>
      <c r="I95" s="212"/>
      <c r="J95" s="276">
        <f>ROUND(I95*H95,2)</f>
        <v>0</v>
      </c>
      <c r="K95" s="273" t="s">
        <v>147</v>
      </c>
      <c r="L95" s="220"/>
      <c r="M95" s="315" t="s">
        <v>3</v>
      </c>
      <c r="N95" s="316" t="s">
        <v>41</v>
      </c>
      <c r="O95" s="317">
        <v>2.2789999999999999</v>
      </c>
      <c r="P95" s="317">
        <f>O95*H95</f>
        <v>22.79</v>
      </c>
      <c r="Q95" s="317">
        <v>0</v>
      </c>
      <c r="R95" s="317">
        <f>Q95*H95</f>
        <v>0</v>
      </c>
      <c r="S95" s="317">
        <v>0.625</v>
      </c>
      <c r="T95" s="318">
        <f>S95*H95</f>
        <v>6.25</v>
      </c>
      <c r="U95" s="219"/>
      <c r="V95" s="219"/>
      <c r="W95" s="219"/>
      <c r="X95" s="219"/>
      <c r="Y95" s="219"/>
      <c r="Z95" s="219"/>
      <c r="AA95" s="219"/>
      <c r="AB95" s="219"/>
      <c r="AC95" s="219"/>
      <c r="AD95" s="219"/>
      <c r="AE95" s="219"/>
      <c r="AR95" s="319" t="s">
        <v>148</v>
      </c>
      <c r="AT95" s="319" t="s">
        <v>143</v>
      </c>
      <c r="AU95" s="319" t="s">
        <v>80</v>
      </c>
      <c r="AY95" s="293" t="s">
        <v>141</v>
      </c>
      <c r="BE95" s="320">
        <f>IF(N95="základní",J95,0)</f>
        <v>0</v>
      </c>
      <c r="BF95" s="320">
        <f>IF(N95="snížená",J95,0)</f>
        <v>0</v>
      </c>
      <c r="BG95" s="320">
        <f>IF(N95="zákl. přenesená",J95,0)</f>
        <v>0</v>
      </c>
      <c r="BH95" s="320">
        <f>IF(N95="sníž. přenesená",J95,0)</f>
        <v>0</v>
      </c>
      <c r="BI95" s="320">
        <f>IF(N95="nulová",J95,0)</f>
        <v>0</v>
      </c>
      <c r="BJ95" s="293" t="s">
        <v>78</v>
      </c>
      <c r="BK95" s="320">
        <f>ROUND(I95*H95,2)</f>
        <v>0</v>
      </c>
      <c r="BL95" s="293" t="s">
        <v>148</v>
      </c>
      <c r="BM95" s="319" t="s">
        <v>627</v>
      </c>
    </row>
    <row r="96" spans="1:65" s="296" customFormat="1" ht="175.5">
      <c r="A96" s="219"/>
      <c r="B96" s="220"/>
      <c r="C96" s="219"/>
      <c r="D96" s="277" t="s">
        <v>150</v>
      </c>
      <c r="E96" s="219"/>
      <c r="F96" s="278" t="s">
        <v>624</v>
      </c>
      <c r="G96" s="219"/>
      <c r="H96" s="219"/>
      <c r="I96" s="219"/>
      <c r="J96" s="219"/>
      <c r="K96" s="219"/>
      <c r="L96" s="220"/>
      <c r="M96" s="334"/>
      <c r="N96" s="335"/>
      <c r="O96" s="336"/>
      <c r="P96" s="336"/>
      <c r="Q96" s="336"/>
      <c r="R96" s="336"/>
      <c r="S96" s="336"/>
      <c r="T96" s="337"/>
      <c r="U96" s="219"/>
      <c r="V96" s="219"/>
      <c r="W96" s="219"/>
      <c r="X96" s="219"/>
      <c r="Y96" s="219"/>
      <c r="Z96" s="219"/>
      <c r="AA96" s="219"/>
      <c r="AB96" s="219"/>
      <c r="AC96" s="219"/>
      <c r="AD96" s="219"/>
      <c r="AE96" s="219"/>
      <c r="AT96" s="293" t="s">
        <v>150</v>
      </c>
      <c r="AU96" s="293" t="s">
        <v>80</v>
      </c>
    </row>
    <row r="97" spans="1:65" s="296" customFormat="1" ht="36">
      <c r="A97" s="219"/>
      <c r="B97" s="220"/>
      <c r="C97" s="271" t="s">
        <v>148</v>
      </c>
      <c r="D97" s="271" t="s">
        <v>143</v>
      </c>
      <c r="E97" s="272" t="s">
        <v>628</v>
      </c>
      <c r="F97" s="273" t="s">
        <v>629</v>
      </c>
      <c r="G97" s="274" t="s">
        <v>146</v>
      </c>
      <c r="H97" s="275">
        <v>4518</v>
      </c>
      <c r="I97" s="212"/>
      <c r="J97" s="276">
        <f>ROUND(I97*H97,2)</f>
        <v>0</v>
      </c>
      <c r="K97" s="273" t="s">
        <v>147</v>
      </c>
      <c r="L97" s="220"/>
      <c r="M97" s="315" t="s">
        <v>3</v>
      </c>
      <c r="N97" s="316" t="s">
        <v>41</v>
      </c>
      <c r="O97" s="317">
        <v>0.11899999999999999</v>
      </c>
      <c r="P97" s="317">
        <f>O97*H97</f>
        <v>537.64199999999994</v>
      </c>
      <c r="Q97" s="317">
        <v>0</v>
      </c>
      <c r="R97" s="317">
        <f>Q97*H97</f>
        <v>0</v>
      </c>
      <c r="S97" s="317">
        <v>0.44</v>
      </c>
      <c r="T97" s="318">
        <f>S97*H97</f>
        <v>1987.92</v>
      </c>
      <c r="U97" s="219"/>
      <c r="V97" s="219"/>
      <c r="W97" s="219"/>
      <c r="X97" s="219"/>
      <c r="Y97" s="219"/>
      <c r="Z97" s="219"/>
      <c r="AA97" s="219"/>
      <c r="AB97" s="219"/>
      <c r="AC97" s="219"/>
      <c r="AD97" s="219"/>
      <c r="AE97" s="219"/>
      <c r="AR97" s="319" t="s">
        <v>148</v>
      </c>
      <c r="AT97" s="319" t="s">
        <v>143</v>
      </c>
      <c r="AU97" s="319" t="s">
        <v>80</v>
      </c>
      <c r="AY97" s="293" t="s">
        <v>141</v>
      </c>
      <c r="BE97" s="320">
        <f>IF(N97="základní",J97,0)</f>
        <v>0</v>
      </c>
      <c r="BF97" s="320">
        <f>IF(N97="snížená",J97,0)</f>
        <v>0</v>
      </c>
      <c r="BG97" s="320">
        <f>IF(N97="zákl. přenesená",J97,0)</f>
        <v>0</v>
      </c>
      <c r="BH97" s="320">
        <f>IF(N97="sníž. přenesená",J97,0)</f>
        <v>0</v>
      </c>
      <c r="BI97" s="320">
        <f>IF(N97="nulová",J97,0)</f>
        <v>0</v>
      </c>
      <c r="BJ97" s="293" t="s">
        <v>78</v>
      </c>
      <c r="BK97" s="320">
        <f>ROUND(I97*H97,2)</f>
        <v>0</v>
      </c>
      <c r="BL97" s="293" t="s">
        <v>148</v>
      </c>
      <c r="BM97" s="319" t="s">
        <v>630</v>
      </c>
    </row>
    <row r="98" spans="1:65" s="296" customFormat="1" ht="175.5">
      <c r="A98" s="219"/>
      <c r="B98" s="220"/>
      <c r="C98" s="219"/>
      <c r="D98" s="277" t="s">
        <v>150</v>
      </c>
      <c r="E98" s="219"/>
      <c r="F98" s="278" t="s">
        <v>624</v>
      </c>
      <c r="G98" s="219"/>
      <c r="H98" s="219"/>
      <c r="I98" s="219"/>
      <c r="J98" s="219"/>
      <c r="K98" s="219"/>
      <c r="L98" s="220"/>
      <c r="M98" s="334"/>
      <c r="N98" s="335"/>
      <c r="O98" s="336"/>
      <c r="P98" s="336"/>
      <c r="Q98" s="336"/>
      <c r="R98" s="336"/>
      <c r="S98" s="336"/>
      <c r="T98" s="337"/>
      <c r="U98" s="219"/>
      <c r="V98" s="219"/>
      <c r="W98" s="219"/>
      <c r="X98" s="219"/>
      <c r="Y98" s="219"/>
      <c r="Z98" s="219"/>
      <c r="AA98" s="219"/>
      <c r="AB98" s="219"/>
      <c r="AC98" s="219"/>
      <c r="AD98" s="219"/>
      <c r="AE98" s="219"/>
      <c r="AT98" s="293" t="s">
        <v>150</v>
      </c>
      <c r="AU98" s="293" t="s">
        <v>80</v>
      </c>
    </row>
    <row r="99" spans="1:65" s="279" customFormat="1">
      <c r="B99" s="280"/>
      <c r="D99" s="277" t="s">
        <v>159</v>
      </c>
      <c r="E99" s="281" t="s">
        <v>3</v>
      </c>
      <c r="F99" s="282" t="s">
        <v>631</v>
      </c>
      <c r="H99" s="283">
        <v>218</v>
      </c>
      <c r="L99" s="280"/>
      <c r="M99" s="338"/>
      <c r="N99" s="339"/>
      <c r="O99" s="339"/>
      <c r="P99" s="339"/>
      <c r="Q99" s="339"/>
      <c r="R99" s="339"/>
      <c r="S99" s="339"/>
      <c r="T99" s="340"/>
      <c r="AT99" s="281" t="s">
        <v>159</v>
      </c>
      <c r="AU99" s="281" t="s">
        <v>80</v>
      </c>
      <c r="AV99" s="279" t="s">
        <v>80</v>
      </c>
      <c r="AW99" s="279" t="s">
        <v>30</v>
      </c>
      <c r="AX99" s="279" t="s">
        <v>70</v>
      </c>
      <c r="AY99" s="281" t="s">
        <v>141</v>
      </c>
    </row>
    <row r="100" spans="1:65" s="279" customFormat="1">
      <c r="B100" s="280"/>
      <c r="D100" s="277" t="s">
        <v>159</v>
      </c>
      <c r="E100" s="281" t="s">
        <v>3</v>
      </c>
      <c r="F100" s="282" t="s">
        <v>632</v>
      </c>
      <c r="H100" s="283">
        <v>4300</v>
      </c>
      <c r="L100" s="280"/>
      <c r="M100" s="338"/>
      <c r="N100" s="339"/>
      <c r="O100" s="339"/>
      <c r="P100" s="339"/>
      <c r="Q100" s="339"/>
      <c r="R100" s="339"/>
      <c r="S100" s="339"/>
      <c r="T100" s="340"/>
      <c r="AT100" s="281" t="s">
        <v>159</v>
      </c>
      <c r="AU100" s="281" t="s">
        <v>80</v>
      </c>
      <c r="AV100" s="279" t="s">
        <v>80</v>
      </c>
      <c r="AW100" s="279" t="s">
        <v>30</v>
      </c>
      <c r="AX100" s="279" t="s">
        <v>70</v>
      </c>
      <c r="AY100" s="281" t="s">
        <v>141</v>
      </c>
    </row>
    <row r="101" spans="1:65" s="288" customFormat="1">
      <c r="B101" s="289"/>
      <c r="D101" s="277" t="s">
        <v>159</v>
      </c>
      <c r="E101" s="290" t="s">
        <v>3</v>
      </c>
      <c r="F101" s="291" t="s">
        <v>230</v>
      </c>
      <c r="H101" s="292">
        <v>4518</v>
      </c>
      <c r="L101" s="289"/>
      <c r="M101" s="341"/>
      <c r="N101" s="342"/>
      <c r="O101" s="342"/>
      <c r="P101" s="342"/>
      <c r="Q101" s="342"/>
      <c r="R101" s="342"/>
      <c r="S101" s="342"/>
      <c r="T101" s="343"/>
      <c r="AT101" s="290" t="s">
        <v>159</v>
      </c>
      <c r="AU101" s="290" t="s">
        <v>80</v>
      </c>
      <c r="AV101" s="288" t="s">
        <v>148</v>
      </c>
      <c r="AW101" s="288" t="s">
        <v>30</v>
      </c>
      <c r="AX101" s="288" t="s">
        <v>78</v>
      </c>
      <c r="AY101" s="290" t="s">
        <v>141</v>
      </c>
    </row>
    <row r="102" spans="1:65" s="296" customFormat="1" ht="36">
      <c r="A102" s="219"/>
      <c r="B102" s="220"/>
      <c r="C102" s="271" t="s">
        <v>170</v>
      </c>
      <c r="D102" s="271" t="s">
        <v>143</v>
      </c>
      <c r="E102" s="272" t="s">
        <v>633</v>
      </c>
      <c r="F102" s="273" t="s">
        <v>634</v>
      </c>
      <c r="G102" s="274" t="s">
        <v>146</v>
      </c>
      <c r="H102" s="275">
        <v>4300</v>
      </c>
      <c r="I102" s="212"/>
      <c r="J102" s="276">
        <f>ROUND(I102*H102,2)</f>
        <v>0</v>
      </c>
      <c r="K102" s="273" t="s">
        <v>147</v>
      </c>
      <c r="L102" s="220"/>
      <c r="M102" s="315" t="s">
        <v>3</v>
      </c>
      <c r="N102" s="316" t="s">
        <v>41</v>
      </c>
      <c r="O102" s="317">
        <v>0.19400000000000001</v>
      </c>
      <c r="P102" s="317">
        <f>O102*H102</f>
        <v>834.2</v>
      </c>
      <c r="Q102" s="317">
        <v>0</v>
      </c>
      <c r="R102" s="317">
        <f>Q102*H102</f>
        <v>0</v>
      </c>
      <c r="S102" s="317">
        <v>0.32500000000000001</v>
      </c>
      <c r="T102" s="318">
        <f>S102*H102</f>
        <v>1397.5</v>
      </c>
      <c r="U102" s="219"/>
      <c r="V102" s="219"/>
      <c r="W102" s="219"/>
      <c r="X102" s="219"/>
      <c r="Y102" s="219"/>
      <c r="Z102" s="219"/>
      <c r="AA102" s="219"/>
      <c r="AB102" s="219"/>
      <c r="AC102" s="219"/>
      <c r="AD102" s="219"/>
      <c r="AE102" s="219"/>
      <c r="AR102" s="319" t="s">
        <v>148</v>
      </c>
      <c r="AT102" s="319" t="s">
        <v>143</v>
      </c>
      <c r="AU102" s="319" t="s">
        <v>80</v>
      </c>
      <c r="AY102" s="293" t="s">
        <v>141</v>
      </c>
      <c r="BE102" s="320">
        <f>IF(N102="základní",J102,0)</f>
        <v>0</v>
      </c>
      <c r="BF102" s="320">
        <f>IF(N102="snížená",J102,0)</f>
        <v>0</v>
      </c>
      <c r="BG102" s="320">
        <f>IF(N102="zákl. přenesená",J102,0)</f>
        <v>0</v>
      </c>
      <c r="BH102" s="320">
        <f>IF(N102="sníž. přenesená",J102,0)</f>
        <v>0</v>
      </c>
      <c r="BI102" s="320">
        <f>IF(N102="nulová",J102,0)</f>
        <v>0</v>
      </c>
      <c r="BJ102" s="293" t="s">
        <v>78</v>
      </c>
      <c r="BK102" s="320">
        <f>ROUND(I102*H102,2)</f>
        <v>0</v>
      </c>
      <c r="BL102" s="293" t="s">
        <v>148</v>
      </c>
      <c r="BM102" s="319" t="s">
        <v>635</v>
      </c>
    </row>
    <row r="103" spans="1:65" s="296" customFormat="1" ht="175.5">
      <c r="A103" s="219"/>
      <c r="B103" s="220"/>
      <c r="C103" s="219"/>
      <c r="D103" s="277" t="s">
        <v>150</v>
      </c>
      <c r="E103" s="219"/>
      <c r="F103" s="278" t="s">
        <v>624</v>
      </c>
      <c r="G103" s="219"/>
      <c r="H103" s="219"/>
      <c r="I103" s="219"/>
      <c r="J103" s="219"/>
      <c r="K103" s="219"/>
      <c r="L103" s="220"/>
      <c r="M103" s="334"/>
      <c r="N103" s="335"/>
      <c r="O103" s="336"/>
      <c r="P103" s="336"/>
      <c r="Q103" s="336"/>
      <c r="R103" s="336"/>
      <c r="S103" s="336"/>
      <c r="T103" s="337"/>
      <c r="U103" s="219"/>
      <c r="V103" s="219"/>
      <c r="W103" s="219"/>
      <c r="X103" s="219"/>
      <c r="Y103" s="219"/>
      <c r="Z103" s="219"/>
      <c r="AA103" s="219"/>
      <c r="AB103" s="219"/>
      <c r="AC103" s="219"/>
      <c r="AD103" s="219"/>
      <c r="AE103" s="219"/>
      <c r="AT103" s="293" t="s">
        <v>150</v>
      </c>
      <c r="AU103" s="293" t="s">
        <v>80</v>
      </c>
    </row>
    <row r="104" spans="1:65" s="296" customFormat="1" ht="33" customHeight="1">
      <c r="A104" s="219"/>
      <c r="B104" s="220"/>
      <c r="C104" s="271" t="s">
        <v>177</v>
      </c>
      <c r="D104" s="271" t="s">
        <v>143</v>
      </c>
      <c r="E104" s="272" t="s">
        <v>636</v>
      </c>
      <c r="F104" s="273" t="s">
        <v>637</v>
      </c>
      <c r="G104" s="274" t="s">
        <v>146</v>
      </c>
      <c r="H104" s="275">
        <v>4300</v>
      </c>
      <c r="I104" s="212"/>
      <c r="J104" s="276">
        <f>ROUND(I104*H104,2)</f>
        <v>0</v>
      </c>
      <c r="K104" s="273" t="s">
        <v>147</v>
      </c>
      <c r="L104" s="220"/>
      <c r="M104" s="315" t="s">
        <v>3</v>
      </c>
      <c r="N104" s="316" t="s">
        <v>41</v>
      </c>
      <c r="O104" s="317">
        <v>7.8E-2</v>
      </c>
      <c r="P104" s="317">
        <f>O104*H104</f>
        <v>335.4</v>
      </c>
      <c r="Q104" s="317">
        <v>0</v>
      </c>
      <c r="R104" s="317">
        <f>Q104*H104</f>
        <v>0</v>
      </c>
      <c r="S104" s="317">
        <v>0.22</v>
      </c>
      <c r="T104" s="318">
        <f>S104*H104</f>
        <v>946</v>
      </c>
      <c r="U104" s="219"/>
      <c r="V104" s="219"/>
      <c r="W104" s="219"/>
      <c r="X104" s="219"/>
      <c r="Y104" s="219"/>
      <c r="Z104" s="219"/>
      <c r="AA104" s="219"/>
      <c r="AB104" s="219"/>
      <c r="AC104" s="219"/>
      <c r="AD104" s="219"/>
      <c r="AE104" s="219"/>
      <c r="AR104" s="319" t="s">
        <v>148</v>
      </c>
      <c r="AT104" s="319" t="s">
        <v>143</v>
      </c>
      <c r="AU104" s="319" t="s">
        <v>80</v>
      </c>
      <c r="AY104" s="293" t="s">
        <v>141</v>
      </c>
      <c r="BE104" s="320">
        <f>IF(N104="základní",J104,0)</f>
        <v>0</v>
      </c>
      <c r="BF104" s="320">
        <f>IF(N104="snížená",J104,0)</f>
        <v>0</v>
      </c>
      <c r="BG104" s="320">
        <f>IF(N104="zákl. přenesená",J104,0)</f>
        <v>0</v>
      </c>
      <c r="BH104" s="320">
        <f>IF(N104="sníž. přenesená",J104,0)</f>
        <v>0</v>
      </c>
      <c r="BI104" s="320">
        <f>IF(N104="nulová",J104,0)</f>
        <v>0</v>
      </c>
      <c r="BJ104" s="293" t="s">
        <v>78</v>
      </c>
      <c r="BK104" s="320">
        <f>ROUND(I104*H104,2)</f>
        <v>0</v>
      </c>
      <c r="BL104" s="293" t="s">
        <v>148</v>
      </c>
      <c r="BM104" s="319" t="s">
        <v>638</v>
      </c>
    </row>
    <row r="105" spans="1:65" s="296" customFormat="1" ht="175.5">
      <c r="A105" s="219"/>
      <c r="B105" s="220"/>
      <c r="C105" s="219"/>
      <c r="D105" s="277" t="s">
        <v>150</v>
      </c>
      <c r="E105" s="219"/>
      <c r="F105" s="278" t="s">
        <v>624</v>
      </c>
      <c r="G105" s="219"/>
      <c r="H105" s="219"/>
      <c r="I105" s="219"/>
      <c r="J105" s="219"/>
      <c r="K105" s="219"/>
      <c r="L105" s="220"/>
      <c r="M105" s="334"/>
      <c r="N105" s="335"/>
      <c r="O105" s="336"/>
      <c r="P105" s="336"/>
      <c r="Q105" s="336"/>
      <c r="R105" s="336"/>
      <c r="S105" s="336"/>
      <c r="T105" s="337"/>
      <c r="U105" s="219"/>
      <c r="V105" s="219"/>
      <c r="W105" s="219"/>
      <c r="X105" s="219"/>
      <c r="Y105" s="219"/>
      <c r="Z105" s="219"/>
      <c r="AA105" s="219"/>
      <c r="AB105" s="219"/>
      <c r="AC105" s="219"/>
      <c r="AD105" s="219"/>
      <c r="AE105" s="219"/>
      <c r="AT105" s="293" t="s">
        <v>150</v>
      </c>
      <c r="AU105" s="293" t="s">
        <v>80</v>
      </c>
    </row>
    <row r="106" spans="1:65" s="296" customFormat="1" ht="24">
      <c r="A106" s="219"/>
      <c r="B106" s="220"/>
      <c r="C106" s="271" t="s">
        <v>183</v>
      </c>
      <c r="D106" s="271" t="s">
        <v>143</v>
      </c>
      <c r="E106" s="272" t="s">
        <v>639</v>
      </c>
      <c r="F106" s="273" t="s">
        <v>640</v>
      </c>
      <c r="G106" s="274" t="s">
        <v>199</v>
      </c>
      <c r="H106" s="275">
        <v>6</v>
      </c>
      <c r="I106" s="212"/>
      <c r="J106" s="276">
        <f>ROUND(I106*H106,2)</f>
        <v>0</v>
      </c>
      <c r="K106" s="273" t="s">
        <v>147</v>
      </c>
      <c r="L106" s="220"/>
      <c r="M106" s="315" t="s">
        <v>3</v>
      </c>
      <c r="N106" s="316" t="s">
        <v>41</v>
      </c>
      <c r="O106" s="317">
        <v>0.27200000000000002</v>
      </c>
      <c r="P106" s="317">
        <f>O106*H106</f>
        <v>1.6320000000000001</v>
      </c>
      <c r="Q106" s="317">
        <v>0</v>
      </c>
      <c r="R106" s="317">
        <f>Q106*H106</f>
        <v>0</v>
      </c>
      <c r="S106" s="317">
        <v>0.28999999999999998</v>
      </c>
      <c r="T106" s="318">
        <f>S106*H106</f>
        <v>1.7399999999999998</v>
      </c>
      <c r="U106" s="219"/>
      <c r="V106" s="219"/>
      <c r="W106" s="219"/>
      <c r="X106" s="219"/>
      <c r="Y106" s="219"/>
      <c r="Z106" s="219"/>
      <c r="AA106" s="219"/>
      <c r="AB106" s="219"/>
      <c r="AC106" s="219"/>
      <c r="AD106" s="219"/>
      <c r="AE106" s="219"/>
      <c r="AR106" s="319" t="s">
        <v>148</v>
      </c>
      <c r="AT106" s="319" t="s">
        <v>143</v>
      </c>
      <c r="AU106" s="319" t="s">
        <v>80</v>
      </c>
      <c r="AY106" s="293" t="s">
        <v>141</v>
      </c>
      <c r="BE106" s="320">
        <f>IF(N106="základní",J106,0)</f>
        <v>0</v>
      </c>
      <c r="BF106" s="320">
        <f>IF(N106="snížená",J106,0)</f>
        <v>0</v>
      </c>
      <c r="BG106" s="320">
        <f>IF(N106="zákl. přenesená",J106,0)</f>
        <v>0</v>
      </c>
      <c r="BH106" s="320">
        <f>IF(N106="sníž. přenesená",J106,0)</f>
        <v>0</v>
      </c>
      <c r="BI106" s="320">
        <f>IF(N106="nulová",J106,0)</f>
        <v>0</v>
      </c>
      <c r="BJ106" s="293" t="s">
        <v>78</v>
      </c>
      <c r="BK106" s="320">
        <f>ROUND(I106*H106,2)</f>
        <v>0</v>
      </c>
      <c r="BL106" s="293" t="s">
        <v>148</v>
      </c>
      <c r="BM106" s="319" t="s">
        <v>641</v>
      </c>
    </row>
    <row r="107" spans="1:65" s="296" customFormat="1" ht="136.5">
      <c r="A107" s="219"/>
      <c r="B107" s="220"/>
      <c r="C107" s="219"/>
      <c r="D107" s="277" t="s">
        <v>150</v>
      </c>
      <c r="E107" s="219"/>
      <c r="F107" s="278" t="s">
        <v>642</v>
      </c>
      <c r="G107" s="219"/>
      <c r="H107" s="219"/>
      <c r="I107" s="219"/>
      <c r="J107" s="219"/>
      <c r="K107" s="219"/>
      <c r="L107" s="220"/>
      <c r="M107" s="334"/>
      <c r="N107" s="335"/>
      <c r="O107" s="336"/>
      <c r="P107" s="336"/>
      <c r="Q107" s="336"/>
      <c r="R107" s="336"/>
      <c r="S107" s="336"/>
      <c r="T107" s="337"/>
      <c r="U107" s="219"/>
      <c r="V107" s="219"/>
      <c r="W107" s="219"/>
      <c r="X107" s="219"/>
      <c r="Y107" s="219"/>
      <c r="Z107" s="219"/>
      <c r="AA107" s="219"/>
      <c r="AB107" s="219"/>
      <c r="AC107" s="219"/>
      <c r="AD107" s="219"/>
      <c r="AE107" s="219"/>
      <c r="AT107" s="293" t="s">
        <v>150</v>
      </c>
      <c r="AU107" s="293" t="s">
        <v>80</v>
      </c>
    </row>
    <row r="108" spans="1:65" s="296" customFormat="1" ht="21.75" customHeight="1">
      <c r="A108" s="219"/>
      <c r="B108" s="220"/>
      <c r="C108" s="271" t="s">
        <v>188</v>
      </c>
      <c r="D108" s="271" t="s">
        <v>143</v>
      </c>
      <c r="E108" s="272" t="s">
        <v>643</v>
      </c>
      <c r="F108" s="273" t="s">
        <v>644</v>
      </c>
      <c r="G108" s="274" t="s">
        <v>333</v>
      </c>
      <c r="H108" s="275">
        <v>905</v>
      </c>
      <c r="I108" s="212"/>
      <c r="J108" s="276">
        <f>ROUND(I108*H108,2)</f>
        <v>0</v>
      </c>
      <c r="K108" s="273" t="s">
        <v>147</v>
      </c>
      <c r="L108" s="220"/>
      <c r="M108" s="315" t="s">
        <v>3</v>
      </c>
      <c r="N108" s="316" t="s">
        <v>41</v>
      </c>
      <c r="O108" s="317">
        <v>0.155</v>
      </c>
      <c r="P108" s="317">
        <f>O108*H108</f>
        <v>140.27500000000001</v>
      </c>
      <c r="Q108" s="317">
        <v>0</v>
      </c>
      <c r="R108" s="317">
        <f>Q108*H108</f>
        <v>0</v>
      </c>
      <c r="S108" s="317">
        <v>0</v>
      </c>
      <c r="T108" s="318">
        <f>S108*H108</f>
        <v>0</v>
      </c>
      <c r="U108" s="219"/>
      <c r="V108" s="219"/>
      <c r="W108" s="219"/>
      <c r="X108" s="219"/>
      <c r="Y108" s="219"/>
      <c r="Z108" s="219"/>
      <c r="AA108" s="219"/>
      <c r="AB108" s="219"/>
      <c r="AC108" s="219"/>
      <c r="AD108" s="219"/>
      <c r="AE108" s="219"/>
      <c r="AR108" s="319" t="s">
        <v>148</v>
      </c>
      <c r="AT108" s="319" t="s">
        <v>143</v>
      </c>
      <c r="AU108" s="319" t="s">
        <v>80</v>
      </c>
      <c r="AY108" s="293" t="s">
        <v>141</v>
      </c>
      <c r="BE108" s="320">
        <f>IF(N108="základní",J108,0)</f>
        <v>0</v>
      </c>
      <c r="BF108" s="320">
        <f>IF(N108="snížená",J108,0)</f>
        <v>0</v>
      </c>
      <c r="BG108" s="320">
        <f>IF(N108="zákl. přenesená",J108,0)</f>
        <v>0</v>
      </c>
      <c r="BH108" s="320">
        <f>IF(N108="sníž. přenesená",J108,0)</f>
        <v>0</v>
      </c>
      <c r="BI108" s="320">
        <f>IF(N108="nulová",J108,0)</f>
        <v>0</v>
      </c>
      <c r="BJ108" s="293" t="s">
        <v>78</v>
      </c>
      <c r="BK108" s="320">
        <f>ROUND(I108*H108,2)</f>
        <v>0</v>
      </c>
      <c r="BL108" s="293" t="s">
        <v>148</v>
      </c>
      <c r="BM108" s="319" t="s">
        <v>645</v>
      </c>
    </row>
    <row r="109" spans="1:65" s="296" customFormat="1" ht="29.25">
      <c r="A109" s="219"/>
      <c r="B109" s="220"/>
      <c r="C109" s="219"/>
      <c r="D109" s="277" t="s">
        <v>150</v>
      </c>
      <c r="E109" s="219"/>
      <c r="F109" s="278" t="s">
        <v>646</v>
      </c>
      <c r="G109" s="219"/>
      <c r="H109" s="219"/>
      <c r="I109" s="219"/>
      <c r="J109" s="219"/>
      <c r="K109" s="219"/>
      <c r="L109" s="220"/>
      <c r="M109" s="334"/>
      <c r="N109" s="335"/>
      <c r="O109" s="336"/>
      <c r="P109" s="336"/>
      <c r="Q109" s="336"/>
      <c r="R109" s="336"/>
      <c r="S109" s="336"/>
      <c r="T109" s="337"/>
      <c r="U109" s="219"/>
      <c r="V109" s="219"/>
      <c r="W109" s="219"/>
      <c r="X109" s="219"/>
      <c r="Y109" s="219"/>
      <c r="Z109" s="219"/>
      <c r="AA109" s="219"/>
      <c r="AB109" s="219"/>
      <c r="AC109" s="219"/>
      <c r="AD109" s="219"/>
      <c r="AE109" s="219"/>
      <c r="AT109" s="293" t="s">
        <v>150</v>
      </c>
      <c r="AU109" s="293" t="s">
        <v>80</v>
      </c>
    </row>
    <row r="110" spans="1:65" s="279" customFormat="1">
      <c r="B110" s="280"/>
      <c r="D110" s="277" t="s">
        <v>159</v>
      </c>
      <c r="E110" s="281" t="s">
        <v>3</v>
      </c>
      <c r="F110" s="282" t="s">
        <v>647</v>
      </c>
      <c r="H110" s="283">
        <v>905</v>
      </c>
      <c r="L110" s="280"/>
      <c r="M110" s="338"/>
      <c r="N110" s="339"/>
      <c r="O110" s="339"/>
      <c r="P110" s="339"/>
      <c r="Q110" s="339"/>
      <c r="R110" s="339"/>
      <c r="S110" s="339"/>
      <c r="T110" s="340"/>
      <c r="AT110" s="281" t="s">
        <v>159</v>
      </c>
      <c r="AU110" s="281" t="s">
        <v>80</v>
      </c>
      <c r="AV110" s="279" t="s">
        <v>80</v>
      </c>
      <c r="AW110" s="279" t="s">
        <v>30</v>
      </c>
      <c r="AX110" s="279" t="s">
        <v>78</v>
      </c>
      <c r="AY110" s="281" t="s">
        <v>141</v>
      </c>
    </row>
    <row r="111" spans="1:65" s="296" customFormat="1" ht="24">
      <c r="A111" s="219"/>
      <c r="B111" s="220"/>
      <c r="C111" s="271" t="s">
        <v>152</v>
      </c>
      <c r="D111" s="271" t="s">
        <v>143</v>
      </c>
      <c r="E111" s="272" t="s">
        <v>648</v>
      </c>
      <c r="F111" s="273" t="s">
        <v>649</v>
      </c>
      <c r="G111" s="274" t="s">
        <v>333</v>
      </c>
      <c r="H111" s="275">
        <v>10</v>
      </c>
      <c r="I111" s="212"/>
      <c r="J111" s="276">
        <f>ROUND(I111*H111,2)</f>
        <v>0</v>
      </c>
      <c r="K111" s="273" t="s">
        <v>147</v>
      </c>
      <c r="L111" s="220"/>
      <c r="M111" s="315" t="s">
        <v>3</v>
      </c>
      <c r="N111" s="316" t="s">
        <v>41</v>
      </c>
      <c r="O111" s="317">
        <v>1.548</v>
      </c>
      <c r="P111" s="317">
        <f>O111*H111</f>
        <v>15.48</v>
      </c>
      <c r="Q111" s="317">
        <v>0</v>
      </c>
      <c r="R111" s="317">
        <f>Q111*H111</f>
        <v>0</v>
      </c>
      <c r="S111" s="317">
        <v>0</v>
      </c>
      <c r="T111" s="318">
        <f>S111*H111</f>
        <v>0</v>
      </c>
      <c r="U111" s="219"/>
      <c r="V111" s="219"/>
      <c r="W111" s="219"/>
      <c r="X111" s="219"/>
      <c r="Y111" s="219"/>
      <c r="Z111" s="219"/>
      <c r="AA111" s="219"/>
      <c r="AB111" s="219"/>
      <c r="AC111" s="219"/>
      <c r="AD111" s="219"/>
      <c r="AE111" s="219"/>
      <c r="AR111" s="319" t="s">
        <v>148</v>
      </c>
      <c r="AT111" s="319" t="s">
        <v>143</v>
      </c>
      <c r="AU111" s="319" t="s">
        <v>80</v>
      </c>
      <c r="AY111" s="293" t="s">
        <v>141</v>
      </c>
      <c r="BE111" s="320">
        <f>IF(N111="základní",J111,0)</f>
        <v>0</v>
      </c>
      <c r="BF111" s="320">
        <f>IF(N111="snížená",J111,0)</f>
        <v>0</v>
      </c>
      <c r="BG111" s="320">
        <f>IF(N111="zákl. přenesená",J111,0)</f>
        <v>0</v>
      </c>
      <c r="BH111" s="320">
        <f>IF(N111="sníž. přenesená",J111,0)</f>
        <v>0</v>
      </c>
      <c r="BI111" s="320">
        <f>IF(N111="nulová",J111,0)</f>
        <v>0</v>
      </c>
      <c r="BJ111" s="293" t="s">
        <v>78</v>
      </c>
      <c r="BK111" s="320">
        <f>ROUND(I111*H111,2)</f>
        <v>0</v>
      </c>
      <c r="BL111" s="293" t="s">
        <v>148</v>
      </c>
      <c r="BM111" s="319" t="s">
        <v>650</v>
      </c>
    </row>
    <row r="112" spans="1:65" s="296" customFormat="1" ht="253.5">
      <c r="A112" s="219"/>
      <c r="B112" s="220"/>
      <c r="C112" s="219"/>
      <c r="D112" s="277" t="s">
        <v>150</v>
      </c>
      <c r="E112" s="219"/>
      <c r="F112" s="278" t="s">
        <v>651</v>
      </c>
      <c r="G112" s="219"/>
      <c r="H112" s="219"/>
      <c r="I112" s="219"/>
      <c r="J112" s="219"/>
      <c r="K112" s="219"/>
      <c r="L112" s="220"/>
      <c r="M112" s="334"/>
      <c r="N112" s="335"/>
      <c r="O112" s="336"/>
      <c r="P112" s="336"/>
      <c r="Q112" s="336"/>
      <c r="R112" s="336"/>
      <c r="S112" s="336"/>
      <c r="T112" s="337"/>
      <c r="U112" s="219"/>
      <c r="V112" s="219"/>
      <c r="W112" s="219"/>
      <c r="X112" s="219"/>
      <c r="Y112" s="219"/>
      <c r="Z112" s="219"/>
      <c r="AA112" s="219"/>
      <c r="AB112" s="219"/>
      <c r="AC112" s="219"/>
      <c r="AD112" s="219"/>
      <c r="AE112" s="219"/>
      <c r="AT112" s="293" t="s">
        <v>150</v>
      </c>
      <c r="AU112" s="293" t="s">
        <v>80</v>
      </c>
    </row>
    <row r="113" spans="1:65" s="296" customFormat="1" ht="36">
      <c r="A113" s="219"/>
      <c r="B113" s="220"/>
      <c r="C113" s="271" t="s">
        <v>203</v>
      </c>
      <c r="D113" s="271" t="s">
        <v>143</v>
      </c>
      <c r="E113" s="272" t="s">
        <v>652</v>
      </c>
      <c r="F113" s="273" t="s">
        <v>653</v>
      </c>
      <c r="G113" s="274" t="s">
        <v>333</v>
      </c>
      <c r="H113" s="275">
        <v>85</v>
      </c>
      <c r="I113" s="212"/>
      <c r="J113" s="276">
        <f>ROUND(I113*H113,2)</f>
        <v>0</v>
      </c>
      <c r="K113" s="273" t="s">
        <v>147</v>
      </c>
      <c r="L113" s="220"/>
      <c r="M113" s="315" t="s">
        <v>3</v>
      </c>
      <c r="N113" s="316" t="s">
        <v>41</v>
      </c>
      <c r="O113" s="317">
        <v>7.0000000000000007E-2</v>
      </c>
      <c r="P113" s="317">
        <f>O113*H113</f>
        <v>5.95</v>
      </c>
      <c r="Q113" s="317">
        <v>0</v>
      </c>
      <c r="R113" s="317">
        <f>Q113*H113</f>
        <v>0</v>
      </c>
      <c r="S113" s="317">
        <v>0</v>
      </c>
      <c r="T113" s="318">
        <f>S113*H113</f>
        <v>0</v>
      </c>
      <c r="U113" s="219"/>
      <c r="V113" s="219"/>
      <c r="W113" s="219"/>
      <c r="X113" s="219"/>
      <c r="Y113" s="219"/>
      <c r="Z113" s="219"/>
      <c r="AA113" s="219"/>
      <c r="AB113" s="219"/>
      <c r="AC113" s="219"/>
      <c r="AD113" s="219"/>
      <c r="AE113" s="219"/>
      <c r="AR113" s="319" t="s">
        <v>148</v>
      </c>
      <c r="AT113" s="319" t="s">
        <v>143</v>
      </c>
      <c r="AU113" s="319" t="s">
        <v>80</v>
      </c>
      <c r="AY113" s="293" t="s">
        <v>141</v>
      </c>
      <c r="BE113" s="320">
        <f>IF(N113="základní",J113,0)</f>
        <v>0</v>
      </c>
      <c r="BF113" s="320">
        <f>IF(N113="snížená",J113,0)</f>
        <v>0</v>
      </c>
      <c r="BG113" s="320">
        <f>IF(N113="zákl. přenesená",J113,0)</f>
        <v>0</v>
      </c>
      <c r="BH113" s="320">
        <f>IF(N113="sníž. přenesená",J113,0)</f>
        <v>0</v>
      </c>
      <c r="BI113" s="320">
        <f>IF(N113="nulová",J113,0)</f>
        <v>0</v>
      </c>
      <c r="BJ113" s="293" t="s">
        <v>78</v>
      </c>
      <c r="BK113" s="320">
        <f>ROUND(I113*H113,2)</f>
        <v>0</v>
      </c>
      <c r="BL113" s="293" t="s">
        <v>148</v>
      </c>
      <c r="BM113" s="319" t="s">
        <v>654</v>
      </c>
    </row>
    <row r="114" spans="1:65" s="296" customFormat="1" ht="58.5">
      <c r="A114" s="219"/>
      <c r="B114" s="220"/>
      <c r="C114" s="219"/>
      <c r="D114" s="277" t="s">
        <v>150</v>
      </c>
      <c r="E114" s="219"/>
      <c r="F114" s="278" t="s">
        <v>655</v>
      </c>
      <c r="G114" s="219"/>
      <c r="H114" s="219"/>
      <c r="I114" s="219"/>
      <c r="J114" s="219"/>
      <c r="K114" s="219"/>
      <c r="L114" s="220"/>
      <c r="M114" s="334"/>
      <c r="N114" s="335"/>
      <c r="O114" s="336"/>
      <c r="P114" s="336"/>
      <c r="Q114" s="336"/>
      <c r="R114" s="336"/>
      <c r="S114" s="336"/>
      <c r="T114" s="337"/>
      <c r="U114" s="219"/>
      <c r="V114" s="219"/>
      <c r="W114" s="219"/>
      <c r="X114" s="219"/>
      <c r="Y114" s="219"/>
      <c r="Z114" s="219"/>
      <c r="AA114" s="219"/>
      <c r="AB114" s="219"/>
      <c r="AC114" s="219"/>
      <c r="AD114" s="219"/>
      <c r="AE114" s="219"/>
      <c r="AT114" s="293" t="s">
        <v>150</v>
      </c>
      <c r="AU114" s="293" t="s">
        <v>80</v>
      </c>
    </row>
    <row r="115" spans="1:65" s="296" customFormat="1" ht="36">
      <c r="A115" s="219"/>
      <c r="B115" s="220"/>
      <c r="C115" s="271" t="s">
        <v>208</v>
      </c>
      <c r="D115" s="271" t="s">
        <v>143</v>
      </c>
      <c r="E115" s="272" t="s">
        <v>656</v>
      </c>
      <c r="F115" s="273" t="s">
        <v>657</v>
      </c>
      <c r="G115" s="274" t="s">
        <v>333</v>
      </c>
      <c r="H115" s="275">
        <v>820</v>
      </c>
      <c r="I115" s="212"/>
      <c r="J115" s="276">
        <f>ROUND(I115*H115,2)</f>
        <v>0</v>
      </c>
      <c r="K115" s="273" t="s">
        <v>147</v>
      </c>
      <c r="L115" s="220"/>
      <c r="M115" s="315" t="s">
        <v>3</v>
      </c>
      <c r="N115" s="316" t="s">
        <v>41</v>
      </c>
      <c r="O115" s="317">
        <v>6.3E-2</v>
      </c>
      <c r="P115" s="317">
        <f>O115*H115</f>
        <v>51.660000000000004</v>
      </c>
      <c r="Q115" s="317">
        <v>0</v>
      </c>
      <c r="R115" s="317">
        <f>Q115*H115</f>
        <v>0</v>
      </c>
      <c r="S115" s="317">
        <v>0</v>
      </c>
      <c r="T115" s="318">
        <f>S115*H115</f>
        <v>0</v>
      </c>
      <c r="U115" s="219"/>
      <c r="V115" s="219"/>
      <c r="W115" s="219"/>
      <c r="X115" s="219"/>
      <c r="Y115" s="219"/>
      <c r="Z115" s="219"/>
      <c r="AA115" s="219"/>
      <c r="AB115" s="219"/>
      <c r="AC115" s="219"/>
      <c r="AD115" s="219"/>
      <c r="AE115" s="219"/>
      <c r="AR115" s="319" t="s">
        <v>148</v>
      </c>
      <c r="AT115" s="319" t="s">
        <v>143</v>
      </c>
      <c r="AU115" s="319" t="s">
        <v>80</v>
      </c>
      <c r="AY115" s="293" t="s">
        <v>141</v>
      </c>
      <c r="BE115" s="320">
        <f>IF(N115="základní",J115,0)</f>
        <v>0</v>
      </c>
      <c r="BF115" s="320">
        <f>IF(N115="snížená",J115,0)</f>
        <v>0</v>
      </c>
      <c r="BG115" s="320">
        <f>IF(N115="zákl. přenesená",J115,0)</f>
        <v>0</v>
      </c>
      <c r="BH115" s="320">
        <f>IF(N115="sníž. přenesená",J115,0)</f>
        <v>0</v>
      </c>
      <c r="BI115" s="320">
        <f>IF(N115="nulová",J115,0)</f>
        <v>0</v>
      </c>
      <c r="BJ115" s="293" t="s">
        <v>78</v>
      </c>
      <c r="BK115" s="320">
        <f>ROUND(I115*H115,2)</f>
        <v>0</v>
      </c>
      <c r="BL115" s="293" t="s">
        <v>148</v>
      </c>
      <c r="BM115" s="319" t="s">
        <v>658</v>
      </c>
    </row>
    <row r="116" spans="1:65" s="296" customFormat="1" ht="58.5">
      <c r="A116" s="219"/>
      <c r="B116" s="220"/>
      <c r="C116" s="219"/>
      <c r="D116" s="277" t="s">
        <v>150</v>
      </c>
      <c r="E116" s="219"/>
      <c r="F116" s="278" t="s">
        <v>655</v>
      </c>
      <c r="G116" s="219"/>
      <c r="H116" s="219"/>
      <c r="I116" s="219"/>
      <c r="J116" s="219"/>
      <c r="K116" s="219"/>
      <c r="L116" s="220"/>
      <c r="M116" s="334"/>
      <c r="N116" s="335"/>
      <c r="O116" s="336"/>
      <c r="P116" s="336"/>
      <c r="Q116" s="336"/>
      <c r="R116" s="336"/>
      <c r="S116" s="336"/>
      <c r="T116" s="337"/>
      <c r="U116" s="219"/>
      <c r="V116" s="219"/>
      <c r="W116" s="219"/>
      <c r="X116" s="219"/>
      <c r="Y116" s="219"/>
      <c r="Z116" s="219"/>
      <c r="AA116" s="219"/>
      <c r="AB116" s="219"/>
      <c r="AC116" s="219"/>
      <c r="AD116" s="219"/>
      <c r="AE116" s="219"/>
      <c r="AT116" s="293" t="s">
        <v>150</v>
      </c>
      <c r="AU116" s="293" t="s">
        <v>80</v>
      </c>
    </row>
    <row r="117" spans="1:65" s="296" customFormat="1" ht="24">
      <c r="A117" s="219"/>
      <c r="B117" s="220"/>
      <c r="C117" s="271" t="s">
        <v>220</v>
      </c>
      <c r="D117" s="271" t="s">
        <v>143</v>
      </c>
      <c r="E117" s="272" t="s">
        <v>659</v>
      </c>
      <c r="F117" s="273" t="s">
        <v>660</v>
      </c>
      <c r="G117" s="274" t="s">
        <v>333</v>
      </c>
      <c r="H117" s="275">
        <v>85</v>
      </c>
      <c r="I117" s="212"/>
      <c r="J117" s="276">
        <f>ROUND(I117*H117,2)</f>
        <v>0</v>
      </c>
      <c r="K117" s="273" t="s">
        <v>147</v>
      </c>
      <c r="L117" s="220"/>
      <c r="M117" s="315" t="s">
        <v>3</v>
      </c>
      <c r="N117" s="316" t="s">
        <v>41</v>
      </c>
      <c r="O117" s="317">
        <v>0.13100000000000001</v>
      </c>
      <c r="P117" s="317">
        <f>O117*H117</f>
        <v>11.135</v>
      </c>
      <c r="Q117" s="317">
        <v>0</v>
      </c>
      <c r="R117" s="317">
        <f>Q117*H117</f>
        <v>0</v>
      </c>
      <c r="S117" s="317">
        <v>0</v>
      </c>
      <c r="T117" s="318">
        <f>S117*H117</f>
        <v>0</v>
      </c>
      <c r="U117" s="219"/>
      <c r="V117" s="219"/>
      <c r="W117" s="219"/>
      <c r="X117" s="219"/>
      <c r="Y117" s="219"/>
      <c r="Z117" s="219"/>
      <c r="AA117" s="219"/>
      <c r="AB117" s="219"/>
      <c r="AC117" s="219"/>
      <c r="AD117" s="219"/>
      <c r="AE117" s="219"/>
      <c r="AR117" s="319" t="s">
        <v>148</v>
      </c>
      <c r="AT117" s="319" t="s">
        <v>143</v>
      </c>
      <c r="AU117" s="319" t="s">
        <v>80</v>
      </c>
      <c r="AY117" s="293" t="s">
        <v>141</v>
      </c>
      <c r="BE117" s="320">
        <f>IF(N117="základní",J117,0)</f>
        <v>0</v>
      </c>
      <c r="BF117" s="320">
        <f>IF(N117="snížená",J117,0)</f>
        <v>0</v>
      </c>
      <c r="BG117" s="320">
        <f>IF(N117="zákl. přenesená",J117,0)</f>
        <v>0</v>
      </c>
      <c r="BH117" s="320">
        <f>IF(N117="sníž. přenesená",J117,0)</f>
        <v>0</v>
      </c>
      <c r="BI117" s="320">
        <f>IF(N117="nulová",J117,0)</f>
        <v>0</v>
      </c>
      <c r="BJ117" s="293" t="s">
        <v>78</v>
      </c>
      <c r="BK117" s="320">
        <f>ROUND(I117*H117,2)</f>
        <v>0</v>
      </c>
      <c r="BL117" s="293" t="s">
        <v>148</v>
      </c>
      <c r="BM117" s="319" t="s">
        <v>661</v>
      </c>
    </row>
    <row r="118" spans="1:65" s="296" customFormat="1" ht="136.5">
      <c r="A118" s="219"/>
      <c r="B118" s="220"/>
      <c r="C118" s="219"/>
      <c r="D118" s="277" t="s">
        <v>150</v>
      </c>
      <c r="E118" s="219"/>
      <c r="F118" s="278" t="s">
        <v>662</v>
      </c>
      <c r="G118" s="219"/>
      <c r="H118" s="219"/>
      <c r="I118" s="219"/>
      <c r="J118" s="219"/>
      <c r="K118" s="219"/>
      <c r="L118" s="220"/>
      <c r="M118" s="334"/>
      <c r="N118" s="335"/>
      <c r="O118" s="336"/>
      <c r="P118" s="336"/>
      <c r="Q118" s="336"/>
      <c r="R118" s="336"/>
      <c r="S118" s="336"/>
      <c r="T118" s="337"/>
      <c r="U118" s="219"/>
      <c r="V118" s="219"/>
      <c r="W118" s="219"/>
      <c r="X118" s="219"/>
      <c r="Y118" s="219"/>
      <c r="Z118" s="219"/>
      <c r="AA118" s="219"/>
      <c r="AB118" s="219"/>
      <c r="AC118" s="219"/>
      <c r="AD118" s="219"/>
      <c r="AE118" s="219"/>
      <c r="AT118" s="293" t="s">
        <v>150</v>
      </c>
      <c r="AU118" s="293" t="s">
        <v>80</v>
      </c>
    </row>
    <row r="119" spans="1:65" s="279" customFormat="1">
      <c r="B119" s="280"/>
      <c r="D119" s="277" t="s">
        <v>159</v>
      </c>
      <c r="E119" s="281" t="s">
        <v>3</v>
      </c>
      <c r="F119" s="282" t="s">
        <v>663</v>
      </c>
      <c r="H119" s="283">
        <v>75</v>
      </c>
      <c r="L119" s="280"/>
      <c r="M119" s="338"/>
      <c r="N119" s="339"/>
      <c r="O119" s="339"/>
      <c r="P119" s="339"/>
      <c r="Q119" s="339"/>
      <c r="R119" s="339"/>
      <c r="S119" s="339"/>
      <c r="T119" s="340"/>
      <c r="AT119" s="281" t="s">
        <v>159</v>
      </c>
      <c r="AU119" s="281" t="s">
        <v>80</v>
      </c>
      <c r="AV119" s="279" t="s">
        <v>80</v>
      </c>
      <c r="AW119" s="279" t="s">
        <v>30</v>
      </c>
      <c r="AX119" s="279" t="s">
        <v>70</v>
      </c>
      <c r="AY119" s="281" t="s">
        <v>141</v>
      </c>
    </row>
    <row r="120" spans="1:65" s="279" customFormat="1">
      <c r="B120" s="280"/>
      <c r="D120" s="277" t="s">
        <v>159</v>
      </c>
      <c r="E120" s="281" t="s">
        <v>3</v>
      </c>
      <c r="F120" s="282" t="s">
        <v>664</v>
      </c>
      <c r="H120" s="283">
        <v>10</v>
      </c>
      <c r="L120" s="280"/>
      <c r="M120" s="338"/>
      <c r="N120" s="339"/>
      <c r="O120" s="339"/>
      <c r="P120" s="339"/>
      <c r="Q120" s="339"/>
      <c r="R120" s="339"/>
      <c r="S120" s="339"/>
      <c r="T120" s="340"/>
      <c r="AT120" s="281" t="s">
        <v>159</v>
      </c>
      <c r="AU120" s="281" t="s">
        <v>80</v>
      </c>
      <c r="AV120" s="279" t="s">
        <v>80</v>
      </c>
      <c r="AW120" s="279" t="s">
        <v>30</v>
      </c>
      <c r="AX120" s="279" t="s">
        <v>70</v>
      </c>
      <c r="AY120" s="281" t="s">
        <v>141</v>
      </c>
    </row>
    <row r="121" spans="1:65" s="288" customFormat="1">
      <c r="B121" s="289"/>
      <c r="D121" s="277" t="s">
        <v>159</v>
      </c>
      <c r="E121" s="290" t="s">
        <v>3</v>
      </c>
      <c r="F121" s="291" t="s">
        <v>230</v>
      </c>
      <c r="H121" s="292">
        <v>85</v>
      </c>
      <c r="L121" s="289"/>
      <c r="M121" s="341"/>
      <c r="N121" s="342"/>
      <c r="O121" s="342"/>
      <c r="P121" s="342"/>
      <c r="Q121" s="342"/>
      <c r="R121" s="342"/>
      <c r="S121" s="342"/>
      <c r="T121" s="343"/>
      <c r="AT121" s="290" t="s">
        <v>159</v>
      </c>
      <c r="AU121" s="290" t="s">
        <v>80</v>
      </c>
      <c r="AV121" s="288" t="s">
        <v>148</v>
      </c>
      <c r="AW121" s="288" t="s">
        <v>30</v>
      </c>
      <c r="AX121" s="288" t="s">
        <v>78</v>
      </c>
      <c r="AY121" s="290" t="s">
        <v>141</v>
      </c>
    </row>
    <row r="122" spans="1:65" s="296" customFormat="1" ht="24">
      <c r="A122" s="219"/>
      <c r="B122" s="220"/>
      <c r="C122" s="271" t="s">
        <v>233</v>
      </c>
      <c r="D122" s="271" t="s">
        <v>143</v>
      </c>
      <c r="E122" s="272" t="s">
        <v>665</v>
      </c>
      <c r="F122" s="273" t="s">
        <v>666</v>
      </c>
      <c r="G122" s="274" t="s">
        <v>180</v>
      </c>
      <c r="H122" s="275">
        <v>1476</v>
      </c>
      <c r="I122" s="212"/>
      <c r="J122" s="276">
        <f>ROUND(I122*H122,2)</f>
        <v>0</v>
      </c>
      <c r="K122" s="273" t="s">
        <v>147</v>
      </c>
      <c r="L122" s="220"/>
      <c r="M122" s="315" t="s">
        <v>3</v>
      </c>
      <c r="N122" s="316" t="s">
        <v>41</v>
      </c>
      <c r="O122" s="317">
        <v>0</v>
      </c>
      <c r="P122" s="317">
        <f>O122*H122</f>
        <v>0</v>
      </c>
      <c r="Q122" s="317">
        <v>0</v>
      </c>
      <c r="R122" s="317">
        <f>Q122*H122</f>
        <v>0</v>
      </c>
      <c r="S122" s="317">
        <v>0</v>
      </c>
      <c r="T122" s="318">
        <f>S122*H122</f>
        <v>0</v>
      </c>
      <c r="U122" s="219"/>
      <c r="V122" s="219"/>
      <c r="W122" s="219"/>
      <c r="X122" s="219"/>
      <c r="Y122" s="219"/>
      <c r="Z122" s="219"/>
      <c r="AA122" s="219"/>
      <c r="AB122" s="219"/>
      <c r="AC122" s="219"/>
      <c r="AD122" s="219"/>
      <c r="AE122" s="219"/>
      <c r="AR122" s="319" t="s">
        <v>148</v>
      </c>
      <c r="AT122" s="319" t="s">
        <v>143</v>
      </c>
      <c r="AU122" s="319" t="s">
        <v>80</v>
      </c>
      <c r="AY122" s="293" t="s">
        <v>141</v>
      </c>
      <c r="BE122" s="320">
        <f>IF(N122="základní",J122,0)</f>
        <v>0</v>
      </c>
      <c r="BF122" s="320">
        <f>IF(N122="snížená",J122,0)</f>
        <v>0</v>
      </c>
      <c r="BG122" s="320">
        <f>IF(N122="zákl. přenesená",J122,0)</f>
        <v>0</v>
      </c>
      <c r="BH122" s="320">
        <f>IF(N122="sníž. přenesená",J122,0)</f>
        <v>0</v>
      </c>
      <c r="BI122" s="320">
        <f>IF(N122="nulová",J122,0)</f>
        <v>0</v>
      </c>
      <c r="BJ122" s="293" t="s">
        <v>78</v>
      </c>
      <c r="BK122" s="320">
        <f>ROUND(I122*H122,2)</f>
        <v>0</v>
      </c>
      <c r="BL122" s="293" t="s">
        <v>148</v>
      </c>
      <c r="BM122" s="319" t="s">
        <v>667</v>
      </c>
    </row>
    <row r="123" spans="1:65" s="296" customFormat="1" ht="39">
      <c r="A123" s="219"/>
      <c r="B123" s="220"/>
      <c r="C123" s="219"/>
      <c r="D123" s="277" t="s">
        <v>150</v>
      </c>
      <c r="E123" s="219"/>
      <c r="F123" s="278" t="s">
        <v>668</v>
      </c>
      <c r="G123" s="219"/>
      <c r="H123" s="219"/>
      <c r="I123" s="219"/>
      <c r="J123" s="219"/>
      <c r="K123" s="219"/>
      <c r="L123" s="220"/>
      <c r="M123" s="334"/>
      <c r="N123" s="335"/>
      <c r="O123" s="336"/>
      <c r="P123" s="336"/>
      <c r="Q123" s="336"/>
      <c r="R123" s="336"/>
      <c r="S123" s="336"/>
      <c r="T123" s="337"/>
      <c r="U123" s="219"/>
      <c r="V123" s="219"/>
      <c r="W123" s="219"/>
      <c r="X123" s="219"/>
      <c r="Y123" s="219"/>
      <c r="Z123" s="219"/>
      <c r="AA123" s="219"/>
      <c r="AB123" s="219"/>
      <c r="AC123" s="219"/>
      <c r="AD123" s="219"/>
      <c r="AE123" s="219"/>
      <c r="AT123" s="293" t="s">
        <v>150</v>
      </c>
      <c r="AU123" s="293" t="s">
        <v>80</v>
      </c>
    </row>
    <row r="124" spans="1:65" s="279" customFormat="1">
      <c r="B124" s="280"/>
      <c r="D124" s="277" t="s">
        <v>159</v>
      </c>
      <c r="F124" s="282" t="s">
        <v>669</v>
      </c>
      <c r="H124" s="283">
        <v>1476</v>
      </c>
      <c r="L124" s="280"/>
      <c r="M124" s="338"/>
      <c r="N124" s="339"/>
      <c r="O124" s="339"/>
      <c r="P124" s="339"/>
      <c r="Q124" s="339"/>
      <c r="R124" s="339"/>
      <c r="S124" s="339"/>
      <c r="T124" s="340"/>
      <c r="AT124" s="281" t="s">
        <v>159</v>
      </c>
      <c r="AU124" s="281" t="s">
        <v>80</v>
      </c>
      <c r="AV124" s="279" t="s">
        <v>80</v>
      </c>
      <c r="AW124" s="279" t="s">
        <v>4</v>
      </c>
      <c r="AX124" s="279" t="s">
        <v>78</v>
      </c>
      <c r="AY124" s="281" t="s">
        <v>141</v>
      </c>
    </row>
    <row r="125" spans="1:65" s="296" customFormat="1" ht="21.75" customHeight="1">
      <c r="A125" s="219"/>
      <c r="B125" s="220"/>
      <c r="C125" s="271" t="s">
        <v>241</v>
      </c>
      <c r="D125" s="271" t="s">
        <v>143</v>
      </c>
      <c r="E125" s="272" t="s">
        <v>670</v>
      </c>
      <c r="F125" s="273" t="s">
        <v>671</v>
      </c>
      <c r="G125" s="274" t="s">
        <v>146</v>
      </c>
      <c r="H125" s="275">
        <v>4517</v>
      </c>
      <c r="I125" s="212"/>
      <c r="J125" s="276">
        <f>ROUND(I125*H125,2)</f>
        <v>0</v>
      </c>
      <c r="K125" s="273" t="s">
        <v>147</v>
      </c>
      <c r="L125" s="220"/>
      <c r="M125" s="315" t="s">
        <v>3</v>
      </c>
      <c r="N125" s="316" t="s">
        <v>41</v>
      </c>
      <c r="O125" s="317">
        <v>0.14899999999999999</v>
      </c>
      <c r="P125" s="317">
        <f>O125*H125</f>
        <v>673.03300000000002</v>
      </c>
      <c r="Q125" s="317">
        <v>0</v>
      </c>
      <c r="R125" s="317">
        <f>Q125*H125</f>
        <v>0</v>
      </c>
      <c r="S125" s="317">
        <v>0</v>
      </c>
      <c r="T125" s="318">
        <f>S125*H125</f>
        <v>0</v>
      </c>
      <c r="U125" s="219"/>
      <c r="V125" s="219"/>
      <c r="W125" s="219"/>
      <c r="X125" s="219"/>
      <c r="Y125" s="219"/>
      <c r="Z125" s="219"/>
      <c r="AA125" s="219"/>
      <c r="AB125" s="219"/>
      <c r="AC125" s="219"/>
      <c r="AD125" s="219"/>
      <c r="AE125" s="219"/>
      <c r="AR125" s="319" t="s">
        <v>148</v>
      </c>
      <c r="AT125" s="319" t="s">
        <v>143</v>
      </c>
      <c r="AU125" s="319" t="s">
        <v>80</v>
      </c>
      <c r="AY125" s="293" t="s">
        <v>141</v>
      </c>
      <c r="BE125" s="320">
        <f>IF(N125="základní",J125,0)</f>
        <v>0</v>
      </c>
      <c r="BF125" s="320">
        <f>IF(N125="snížená",J125,0)</f>
        <v>0</v>
      </c>
      <c r="BG125" s="320">
        <f>IF(N125="zákl. přenesená",J125,0)</f>
        <v>0</v>
      </c>
      <c r="BH125" s="320">
        <f>IF(N125="sníž. přenesená",J125,0)</f>
        <v>0</v>
      </c>
      <c r="BI125" s="320">
        <f>IF(N125="nulová",J125,0)</f>
        <v>0</v>
      </c>
      <c r="BJ125" s="293" t="s">
        <v>78</v>
      </c>
      <c r="BK125" s="320">
        <f>ROUND(I125*H125,2)</f>
        <v>0</v>
      </c>
      <c r="BL125" s="293" t="s">
        <v>148</v>
      </c>
      <c r="BM125" s="319" t="s">
        <v>672</v>
      </c>
    </row>
    <row r="126" spans="1:65" s="296" customFormat="1" ht="87.75">
      <c r="A126" s="219"/>
      <c r="B126" s="220"/>
      <c r="C126" s="219"/>
      <c r="D126" s="277" t="s">
        <v>150</v>
      </c>
      <c r="E126" s="219"/>
      <c r="F126" s="278" t="s">
        <v>673</v>
      </c>
      <c r="G126" s="219"/>
      <c r="H126" s="219"/>
      <c r="I126" s="219"/>
      <c r="J126" s="219"/>
      <c r="K126" s="219"/>
      <c r="L126" s="220"/>
      <c r="M126" s="334"/>
      <c r="N126" s="335"/>
      <c r="O126" s="336"/>
      <c r="P126" s="336"/>
      <c r="Q126" s="336"/>
      <c r="R126" s="336"/>
      <c r="S126" s="336"/>
      <c r="T126" s="337"/>
      <c r="U126" s="219"/>
      <c r="V126" s="219"/>
      <c r="W126" s="219"/>
      <c r="X126" s="219"/>
      <c r="Y126" s="219"/>
      <c r="Z126" s="219"/>
      <c r="AA126" s="219"/>
      <c r="AB126" s="219"/>
      <c r="AC126" s="219"/>
      <c r="AD126" s="219"/>
      <c r="AE126" s="219"/>
      <c r="AT126" s="293" t="s">
        <v>150</v>
      </c>
      <c r="AU126" s="293" t="s">
        <v>80</v>
      </c>
    </row>
    <row r="127" spans="1:65" s="264" customFormat="1" ht="22.9" customHeight="1">
      <c r="B127" s="265"/>
      <c r="D127" s="266" t="s">
        <v>69</v>
      </c>
      <c r="E127" s="269" t="s">
        <v>80</v>
      </c>
      <c r="F127" s="269" t="s">
        <v>674</v>
      </c>
      <c r="J127" s="270">
        <f>BK127</f>
        <v>0</v>
      </c>
      <c r="L127" s="265"/>
      <c r="M127" s="309"/>
      <c r="N127" s="310"/>
      <c r="O127" s="310"/>
      <c r="P127" s="311">
        <f>SUM(P128:P132)</f>
        <v>3.3489999999999998</v>
      </c>
      <c r="Q127" s="310"/>
      <c r="R127" s="311">
        <f>SUM(R128:R132)</f>
        <v>6.7320000000000002</v>
      </c>
      <c r="S127" s="310"/>
      <c r="T127" s="312">
        <f>SUM(T128:T132)</f>
        <v>0</v>
      </c>
      <c r="AR127" s="266" t="s">
        <v>78</v>
      </c>
      <c r="AT127" s="313" t="s">
        <v>69</v>
      </c>
      <c r="AU127" s="313" t="s">
        <v>78</v>
      </c>
      <c r="AY127" s="266" t="s">
        <v>141</v>
      </c>
      <c r="BK127" s="314">
        <f>SUM(BK128:BK132)</f>
        <v>0</v>
      </c>
    </row>
    <row r="128" spans="1:65" s="296" customFormat="1" ht="16.5" customHeight="1">
      <c r="A128" s="219"/>
      <c r="B128" s="220"/>
      <c r="C128" s="271" t="s">
        <v>9</v>
      </c>
      <c r="D128" s="271" t="s">
        <v>143</v>
      </c>
      <c r="E128" s="272" t="s">
        <v>675</v>
      </c>
      <c r="F128" s="273" t="s">
        <v>676</v>
      </c>
      <c r="G128" s="274" t="s">
        <v>333</v>
      </c>
      <c r="H128" s="275">
        <v>3.4</v>
      </c>
      <c r="I128" s="212"/>
      <c r="J128" s="276">
        <f>ROUND(I128*H128,2)</f>
        <v>0</v>
      </c>
      <c r="K128" s="273" t="s">
        <v>147</v>
      </c>
      <c r="L128" s="220"/>
      <c r="M128" s="315" t="s">
        <v>3</v>
      </c>
      <c r="N128" s="316" t="s">
        <v>41</v>
      </c>
      <c r="O128" s="317">
        <v>0.98499999999999999</v>
      </c>
      <c r="P128" s="317">
        <f>O128*H128</f>
        <v>3.3489999999999998</v>
      </c>
      <c r="Q128" s="317">
        <v>1.98</v>
      </c>
      <c r="R128" s="317">
        <f>Q128*H128</f>
        <v>6.7320000000000002</v>
      </c>
      <c r="S128" s="317">
        <v>0</v>
      </c>
      <c r="T128" s="318">
        <f>S128*H128</f>
        <v>0</v>
      </c>
      <c r="U128" s="219"/>
      <c r="V128" s="219"/>
      <c r="W128" s="219"/>
      <c r="X128" s="219"/>
      <c r="Y128" s="219"/>
      <c r="Z128" s="219"/>
      <c r="AA128" s="219"/>
      <c r="AB128" s="219"/>
      <c r="AC128" s="219"/>
      <c r="AD128" s="219"/>
      <c r="AE128" s="219"/>
      <c r="AR128" s="319" t="s">
        <v>148</v>
      </c>
      <c r="AT128" s="319" t="s">
        <v>143</v>
      </c>
      <c r="AU128" s="319" t="s">
        <v>80</v>
      </c>
      <c r="AY128" s="293" t="s">
        <v>141</v>
      </c>
      <c r="BE128" s="320">
        <f>IF(N128="základní",J128,0)</f>
        <v>0</v>
      </c>
      <c r="BF128" s="320">
        <f>IF(N128="snížená",J128,0)</f>
        <v>0</v>
      </c>
      <c r="BG128" s="320">
        <f>IF(N128="zákl. přenesená",J128,0)</f>
        <v>0</v>
      </c>
      <c r="BH128" s="320">
        <f>IF(N128="sníž. přenesená",J128,0)</f>
        <v>0</v>
      </c>
      <c r="BI128" s="320">
        <f>IF(N128="nulová",J128,0)</f>
        <v>0</v>
      </c>
      <c r="BJ128" s="293" t="s">
        <v>78</v>
      </c>
      <c r="BK128" s="320">
        <f>ROUND(I128*H128,2)</f>
        <v>0</v>
      </c>
      <c r="BL128" s="293" t="s">
        <v>148</v>
      </c>
      <c r="BM128" s="319" t="s">
        <v>677</v>
      </c>
    </row>
    <row r="129" spans="1:65" s="296" customFormat="1" ht="48.75">
      <c r="A129" s="219"/>
      <c r="B129" s="220"/>
      <c r="C129" s="219"/>
      <c r="D129" s="277" t="s">
        <v>150</v>
      </c>
      <c r="E129" s="219"/>
      <c r="F129" s="278" t="s">
        <v>678</v>
      </c>
      <c r="G129" s="219"/>
      <c r="H129" s="219"/>
      <c r="I129" s="219"/>
      <c r="J129" s="219"/>
      <c r="K129" s="219"/>
      <c r="L129" s="220"/>
      <c r="M129" s="334"/>
      <c r="N129" s="335"/>
      <c r="O129" s="336"/>
      <c r="P129" s="336"/>
      <c r="Q129" s="336"/>
      <c r="R129" s="336"/>
      <c r="S129" s="336"/>
      <c r="T129" s="337"/>
      <c r="U129" s="219"/>
      <c r="V129" s="219"/>
      <c r="W129" s="219"/>
      <c r="X129" s="219"/>
      <c r="Y129" s="219"/>
      <c r="Z129" s="219"/>
      <c r="AA129" s="219"/>
      <c r="AB129" s="219"/>
      <c r="AC129" s="219"/>
      <c r="AD129" s="219"/>
      <c r="AE129" s="219"/>
      <c r="AT129" s="293" t="s">
        <v>150</v>
      </c>
      <c r="AU129" s="293" t="s">
        <v>80</v>
      </c>
    </row>
    <row r="130" spans="1:65" s="279" customFormat="1">
      <c r="B130" s="280"/>
      <c r="D130" s="277" t="s">
        <v>159</v>
      </c>
      <c r="E130" s="281" t="s">
        <v>3</v>
      </c>
      <c r="F130" s="282" t="s">
        <v>679</v>
      </c>
      <c r="H130" s="283">
        <v>1.6</v>
      </c>
      <c r="L130" s="280"/>
      <c r="M130" s="338"/>
      <c r="N130" s="339"/>
      <c r="O130" s="339"/>
      <c r="P130" s="339"/>
      <c r="Q130" s="339"/>
      <c r="R130" s="339"/>
      <c r="S130" s="339"/>
      <c r="T130" s="340"/>
      <c r="AT130" s="281" t="s">
        <v>159</v>
      </c>
      <c r="AU130" s="281" t="s">
        <v>80</v>
      </c>
      <c r="AV130" s="279" t="s">
        <v>80</v>
      </c>
      <c r="AW130" s="279" t="s">
        <v>30</v>
      </c>
      <c r="AX130" s="279" t="s">
        <v>70</v>
      </c>
      <c r="AY130" s="281" t="s">
        <v>141</v>
      </c>
    </row>
    <row r="131" spans="1:65" s="279" customFormat="1">
      <c r="B131" s="280"/>
      <c r="D131" s="277" t="s">
        <v>159</v>
      </c>
      <c r="E131" s="281" t="s">
        <v>3</v>
      </c>
      <c r="F131" s="282" t="s">
        <v>680</v>
      </c>
      <c r="H131" s="283">
        <v>1.8</v>
      </c>
      <c r="L131" s="280"/>
      <c r="M131" s="338"/>
      <c r="N131" s="339"/>
      <c r="O131" s="339"/>
      <c r="P131" s="339"/>
      <c r="Q131" s="339"/>
      <c r="R131" s="339"/>
      <c r="S131" s="339"/>
      <c r="T131" s="340"/>
      <c r="AT131" s="281" t="s">
        <v>159</v>
      </c>
      <c r="AU131" s="281" t="s">
        <v>80</v>
      </c>
      <c r="AV131" s="279" t="s">
        <v>80</v>
      </c>
      <c r="AW131" s="279" t="s">
        <v>30</v>
      </c>
      <c r="AX131" s="279" t="s">
        <v>70</v>
      </c>
      <c r="AY131" s="281" t="s">
        <v>141</v>
      </c>
    </row>
    <row r="132" spans="1:65" s="288" customFormat="1">
      <c r="B132" s="289"/>
      <c r="D132" s="277" t="s">
        <v>159</v>
      </c>
      <c r="E132" s="290" t="s">
        <v>3</v>
      </c>
      <c r="F132" s="291" t="s">
        <v>230</v>
      </c>
      <c r="H132" s="292">
        <v>3.4000000000000004</v>
      </c>
      <c r="L132" s="289"/>
      <c r="M132" s="341"/>
      <c r="N132" s="342"/>
      <c r="O132" s="342"/>
      <c r="P132" s="342"/>
      <c r="Q132" s="342"/>
      <c r="R132" s="342"/>
      <c r="S132" s="342"/>
      <c r="T132" s="343"/>
      <c r="AT132" s="290" t="s">
        <v>159</v>
      </c>
      <c r="AU132" s="290" t="s">
        <v>80</v>
      </c>
      <c r="AV132" s="288" t="s">
        <v>148</v>
      </c>
      <c r="AW132" s="288" t="s">
        <v>30</v>
      </c>
      <c r="AX132" s="288" t="s">
        <v>78</v>
      </c>
      <c r="AY132" s="290" t="s">
        <v>141</v>
      </c>
    </row>
    <row r="133" spans="1:65" s="264" customFormat="1" ht="22.9" customHeight="1">
      <c r="B133" s="265"/>
      <c r="D133" s="266" t="s">
        <v>69</v>
      </c>
      <c r="E133" s="269" t="s">
        <v>148</v>
      </c>
      <c r="F133" s="269" t="s">
        <v>681</v>
      </c>
      <c r="J133" s="270">
        <f>BK133</f>
        <v>0</v>
      </c>
      <c r="L133" s="265"/>
      <c r="M133" s="309"/>
      <c r="N133" s="310"/>
      <c r="O133" s="310"/>
      <c r="P133" s="311">
        <f>SUM(P134:P149)</f>
        <v>112.55086700000001</v>
      </c>
      <c r="Q133" s="310"/>
      <c r="R133" s="311">
        <f>SUM(R134:R149)</f>
        <v>42.828584690000007</v>
      </c>
      <c r="S133" s="310"/>
      <c r="T133" s="312">
        <f>SUM(T134:T149)</f>
        <v>0</v>
      </c>
      <c r="AR133" s="266" t="s">
        <v>78</v>
      </c>
      <c r="AT133" s="313" t="s">
        <v>69</v>
      </c>
      <c r="AU133" s="313" t="s">
        <v>78</v>
      </c>
      <c r="AY133" s="266" t="s">
        <v>141</v>
      </c>
      <c r="BK133" s="314">
        <f>SUM(BK134:BK149)</f>
        <v>0</v>
      </c>
    </row>
    <row r="134" spans="1:65" s="296" customFormat="1" ht="24">
      <c r="A134" s="219"/>
      <c r="B134" s="220"/>
      <c r="C134" s="271" t="s">
        <v>200</v>
      </c>
      <c r="D134" s="271" t="s">
        <v>143</v>
      </c>
      <c r="E134" s="272" t="s">
        <v>682</v>
      </c>
      <c r="F134" s="273" t="s">
        <v>683</v>
      </c>
      <c r="G134" s="274" t="s">
        <v>333</v>
      </c>
      <c r="H134" s="275">
        <v>15.8</v>
      </c>
      <c r="I134" s="212"/>
      <c r="J134" s="276">
        <f>ROUND(I134*H134,2)</f>
        <v>0</v>
      </c>
      <c r="K134" s="273" t="s">
        <v>147</v>
      </c>
      <c r="L134" s="220"/>
      <c r="M134" s="315" t="s">
        <v>3</v>
      </c>
      <c r="N134" s="316" t="s">
        <v>41</v>
      </c>
      <c r="O134" s="317">
        <v>2.5129999999999999</v>
      </c>
      <c r="P134" s="317">
        <f>O134*H134</f>
        <v>39.705399999999997</v>
      </c>
      <c r="Q134" s="317">
        <v>2.4533700000000001</v>
      </c>
      <c r="R134" s="317">
        <f>Q134*H134</f>
        <v>38.763246000000002</v>
      </c>
      <c r="S134" s="317">
        <v>0</v>
      </c>
      <c r="T134" s="318">
        <f>S134*H134</f>
        <v>0</v>
      </c>
      <c r="U134" s="219"/>
      <c r="V134" s="219"/>
      <c r="W134" s="219"/>
      <c r="X134" s="219"/>
      <c r="Y134" s="219"/>
      <c r="Z134" s="219"/>
      <c r="AA134" s="219"/>
      <c r="AB134" s="219"/>
      <c r="AC134" s="219"/>
      <c r="AD134" s="219"/>
      <c r="AE134" s="219"/>
      <c r="AR134" s="319" t="s">
        <v>148</v>
      </c>
      <c r="AT134" s="319" t="s">
        <v>143</v>
      </c>
      <c r="AU134" s="319" t="s">
        <v>80</v>
      </c>
      <c r="AY134" s="293" t="s">
        <v>141</v>
      </c>
      <c r="BE134" s="320">
        <f>IF(N134="základní",J134,0)</f>
        <v>0</v>
      </c>
      <c r="BF134" s="320">
        <f>IF(N134="snížená",J134,0)</f>
        <v>0</v>
      </c>
      <c r="BG134" s="320">
        <f>IF(N134="zákl. přenesená",J134,0)</f>
        <v>0</v>
      </c>
      <c r="BH134" s="320">
        <f>IF(N134="sníž. přenesená",J134,0)</f>
        <v>0</v>
      </c>
      <c r="BI134" s="320">
        <f>IF(N134="nulová",J134,0)</f>
        <v>0</v>
      </c>
      <c r="BJ134" s="293" t="s">
        <v>78</v>
      </c>
      <c r="BK134" s="320">
        <f>ROUND(I134*H134,2)</f>
        <v>0</v>
      </c>
      <c r="BL134" s="293" t="s">
        <v>148</v>
      </c>
      <c r="BM134" s="319" t="s">
        <v>684</v>
      </c>
    </row>
    <row r="135" spans="1:65" s="279" customFormat="1">
      <c r="B135" s="280"/>
      <c r="D135" s="277" t="s">
        <v>159</v>
      </c>
      <c r="E135" s="281" t="s">
        <v>3</v>
      </c>
      <c r="F135" s="282" t="s">
        <v>685</v>
      </c>
      <c r="H135" s="283">
        <v>5.3</v>
      </c>
      <c r="L135" s="280"/>
      <c r="M135" s="338"/>
      <c r="N135" s="339"/>
      <c r="O135" s="339"/>
      <c r="P135" s="339"/>
      <c r="Q135" s="339"/>
      <c r="R135" s="339"/>
      <c r="S135" s="339"/>
      <c r="T135" s="340"/>
      <c r="AT135" s="281" t="s">
        <v>159</v>
      </c>
      <c r="AU135" s="281" t="s">
        <v>80</v>
      </c>
      <c r="AV135" s="279" t="s">
        <v>80</v>
      </c>
      <c r="AW135" s="279" t="s">
        <v>30</v>
      </c>
      <c r="AX135" s="279" t="s">
        <v>70</v>
      </c>
      <c r="AY135" s="281" t="s">
        <v>141</v>
      </c>
    </row>
    <row r="136" spans="1:65" s="279" customFormat="1">
      <c r="B136" s="280"/>
      <c r="D136" s="277" t="s">
        <v>159</v>
      </c>
      <c r="E136" s="281" t="s">
        <v>3</v>
      </c>
      <c r="F136" s="282" t="s">
        <v>686</v>
      </c>
      <c r="H136" s="283">
        <v>10.5</v>
      </c>
      <c r="L136" s="280"/>
      <c r="M136" s="338"/>
      <c r="N136" s="339"/>
      <c r="O136" s="339"/>
      <c r="P136" s="339"/>
      <c r="Q136" s="339"/>
      <c r="R136" s="339"/>
      <c r="S136" s="339"/>
      <c r="T136" s="340"/>
      <c r="AT136" s="281" t="s">
        <v>159</v>
      </c>
      <c r="AU136" s="281" t="s">
        <v>80</v>
      </c>
      <c r="AV136" s="279" t="s">
        <v>80</v>
      </c>
      <c r="AW136" s="279" t="s">
        <v>30</v>
      </c>
      <c r="AX136" s="279" t="s">
        <v>70</v>
      </c>
      <c r="AY136" s="281" t="s">
        <v>141</v>
      </c>
    </row>
    <row r="137" spans="1:65" s="288" customFormat="1">
      <c r="B137" s="289"/>
      <c r="D137" s="277" t="s">
        <v>159</v>
      </c>
      <c r="E137" s="290" t="s">
        <v>3</v>
      </c>
      <c r="F137" s="291" t="s">
        <v>230</v>
      </c>
      <c r="H137" s="292">
        <v>15.8</v>
      </c>
      <c r="L137" s="289"/>
      <c r="M137" s="341"/>
      <c r="N137" s="342"/>
      <c r="O137" s="342"/>
      <c r="P137" s="342"/>
      <c r="Q137" s="342"/>
      <c r="R137" s="342"/>
      <c r="S137" s="342"/>
      <c r="T137" s="343"/>
      <c r="AT137" s="290" t="s">
        <v>159</v>
      </c>
      <c r="AU137" s="290" t="s">
        <v>80</v>
      </c>
      <c r="AV137" s="288" t="s">
        <v>148</v>
      </c>
      <c r="AW137" s="288" t="s">
        <v>30</v>
      </c>
      <c r="AX137" s="288" t="s">
        <v>78</v>
      </c>
      <c r="AY137" s="290" t="s">
        <v>141</v>
      </c>
    </row>
    <row r="138" spans="1:65" s="296" customFormat="1" ht="24">
      <c r="A138" s="219"/>
      <c r="B138" s="220"/>
      <c r="C138" s="271" t="s">
        <v>313</v>
      </c>
      <c r="D138" s="271" t="s">
        <v>143</v>
      </c>
      <c r="E138" s="272" t="s">
        <v>687</v>
      </c>
      <c r="F138" s="273" t="s">
        <v>688</v>
      </c>
      <c r="G138" s="274" t="s">
        <v>180</v>
      </c>
      <c r="H138" s="275">
        <v>9.7000000000000003E-2</v>
      </c>
      <c r="I138" s="212"/>
      <c r="J138" s="276">
        <f>ROUND(I138*H138,2)</f>
        <v>0</v>
      </c>
      <c r="K138" s="273" t="s">
        <v>147</v>
      </c>
      <c r="L138" s="220"/>
      <c r="M138" s="315" t="s">
        <v>3</v>
      </c>
      <c r="N138" s="316" t="s">
        <v>41</v>
      </c>
      <c r="O138" s="317">
        <v>15.211</v>
      </c>
      <c r="P138" s="317">
        <f>O138*H138</f>
        <v>1.4754670000000001</v>
      </c>
      <c r="Q138" s="317">
        <v>1.06277</v>
      </c>
      <c r="R138" s="317">
        <f>Q138*H138</f>
        <v>0.10308869</v>
      </c>
      <c r="S138" s="317">
        <v>0</v>
      </c>
      <c r="T138" s="318">
        <f>S138*H138</f>
        <v>0</v>
      </c>
      <c r="U138" s="219"/>
      <c r="V138" s="219"/>
      <c r="W138" s="219"/>
      <c r="X138" s="219"/>
      <c r="Y138" s="219"/>
      <c r="Z138" s="219"/>
      <c r="AA138" s="219"/>
      <c r="AB138" s="219"/>
      <c r="AC138" s="219"/>
      <c r="AD138" s="219"/>
      <c r="AE138" s="219"/>
      <c r="AR138" s="319" t="s">
        <v>148</v>
      </c>
      <c r="AT138" s="319" t="s">
        <v>143</v>
      </c>
      <c r="AU138" s="319" t="s">
        <v>80</v>
      </c>
      <c r="AY138" s="293" t="s">
        <v>141</v>
      </c>
      <c r="BE138" s="320">
        <f>IF(N138="základní",J138,0)</f>
        <v>0</v>
      </c>
      <c r="BF138" s="320">
        <f>IF(N138="snížená",J138,0)</f>
        <v>0</v>
      </c>
      <c r="BG138" s="320">
        <f>IF(N138="zákl. přenesená",J138,0)</f>
        <v>0</v>
      </c>
      <c r="BH138" s="320">
        <f>IF(N138="sníž. přenesená",J138,0)</f>
        <v>0</v>
      </c>
      <c r="BI138" s="320">
        <f>IF(N138="nulová",J138,0)</f>
        <v>0</v>
      </c>
      <c r="BJ138" s="293" t="s">
        <v>78</v>
      </c>
      <c r="BK138" s="320">
        <f>ROUND(I138*H138,2)</f>
        <v>0</v>
      </c>
      <c r="BL138" s="293" t="s">
        <v>148</v>
      </c>
      <c r="BM138" s="319" t="s">
        <v>689</v>
      </c>
    </row>
    <row r="139" spans="1:65" s="279" customFormat="1">
      <c r="B139" s="280"/>
      <c r="D139" s="277" t="s">
        <v>159</v>
      </c>
      <c r="E139" s="281" t="s">
        <v>3</v>
      </c>
      <c r="F139" s="282" t="s">
        <v>690</v>
      </c>
      <c r="H139" s="283">
        <v>3.7999999999999999E-2</v>
      </c>
      <c r="L139" s="280"/>
      <c r="M139" s="338"/>
      <c r="N139" s="339"/>
      <c r="O139" s="339"/>
      <c r="P139" s="339"/>
      <c r="Q139" s="339"/>
      <c r="R139" s="339"/>
      <c r="S139" s="339"/>
      <c r="T139" s="340"/>
      <c r="AT139" s="281" t="s">
        <v>159</v>
      </c>
      <c r="AU139" s="281" t="s">
        <v>80</v>
      </c>
      <c r="AV139" s="279" t="s">
        <v>80</v>
      </c>
      <c r="AW139" s="279" t="s">
        <v>30</v>
      </c>
      <c r="AX139" s="279" t="s">
        <v>70</v>
      </c>
      <c r="AY139" s="281" t="s">
        <v>141</v>
      </c>
    </row>
    <row r="140" spans="1:65" s="279" customFormat="1">
      <c r="B140" s="280"/>
      <c r="D140" s="277" t="s">
        <v>159</v>
      </c>
      <c r="E140" s="281" t="s">
        <v>3</v>
      </c>
      <c r="F140" s="282" t="s">
        <v>691</v>
      </c>
      <c r="H140" s="283">
        <v>4.5999999999999999E-2</v>
      </c>
      <c r="L140" s="280"/>
      <c r="M140" s="338"/>
      <c r="N140" s="339"/>
      <c r="O140" s="339"/>
      <c r="P140" s="339"/>
      <c r="Q140" s="339"/>
      <c r="R140" s="339"/>
      <c r="S140" s="339"/>
      <c r="T140" s="340"/>
      <c r="AT140" s="281" t="s">
        <v>159</v>
      </c>
      <c r="AU140" s="281" t="s">
        <v>80</v>
      </c>
      <c r="AV140" s="279" t="s">
        <v>80</v>
      </c>
      <c r="AW140" s="279" t="s">
        <v>30</v>
      </c>
      <c r="AX140" s="279" t="s">
        <v>70</v>
      </c>
      <c r="AY140" s="281" t="s">
        <v>141</v>
      </c>
    </row>
    <row r="141" spans="1:65" s="288" customFormat="1">
      <c r="B141" s="289"/>
      <c r="D141" s="277" t="s">
        <v>159</v>
      </c>
      <c r="E141" s="290" t="s">
        <v>3</v>
      </c>
      <c r="F141" s="291" t="s">
        <v>230</v>
      </c>
      <c r="H141" s="292">
        <v>8.3999999999999991E-2</v>
      </c>
      <c r="L141" s="289"/>
      <c r="M141" s="341"/>
      <c r="N141" s="342"/>
      <c r="O141" s="342"/>
      <c r="P141" s="342"/>
      <c r="Q141" s="342"/>
      <c r="R141" s="342"/>
      <c r="S141" s="342"/>
      <c r="T141" s="343"/>
      <c r="AT141" s="290" t="s">
        <v>159</v>
      </c>
      <c r="AU141" s="290" t="s">
        <v>80</v>
      </c>
      <c r="AV141" s="288" t="s">
        <v>148</v>
      </c>
      <c r="AW141" s="288" t="s">
        <v>30</v>
      </c>
      <c r="AX141" s="288" t="s">
        <v>78</v>
      </c>
      <c r="AY141" s="290" t="s">
        <v>141</v>
      </c>
    </row>
    <row r="142" spans="1:65" s="279" customFormat="1">
      <c r="B142" s="280"/>
      <c r="D142" s="277" t="s">
        <v>159</v>
      </c>
      <c r="F142" s="282" t="s">
        <v>692</v>
      </c>
      <c r="H142" s="283">
        <v>9.7000000000000003E-2</v>
      </c>
      <c r="L142" s="280"/>
      <c r="M142" s="338"/>
      <c r="N142" s="339"/>
      <c r="O142" s="339"/>
      <c r="P142" s="339"/>
      <c r="Q142" s="339"/>
      <c r="R142" s="339"/>
      <c r="S142" s="339"/>
      <c r="T142" s="340"/>
      <c r="AT142" s="281" t="s">
        <v>159</v>
      </c>
      <c r="AU142" s="281" t="s">
        <v>80</v>
      </c>
      <c r="AV142" s="279" t="s">
        <v>80</v>
      </c>
      <c r="AW142" s="279" t="s">
        <v>4</v>
      </c>
      <c r="AX142" s="279" t="s">
        <v>78</v>
      </c>
      <c r="AY142" s="281" t="s">
        <v>141</v>
      </c>
    </row>
    <row r="143" spans="1:65" s="296" customFormat="1" ht="24">
      <c r="A143" s="219"/>
      <c r="B143" s="220"/>
      <c r="C143" s="271" t="s">
        <v>319</v>
      </c>
      <c r="D143" s="271" t="s">
        <v>143</v>
      </c>
      <c r="E143" s="272" t="s">
        <v>693</v>
      </c>
      <c r="F143" s="273" t="s">
        <v>694</v>
      </c>
      <c r="G143" s="274" t="s">
        <v>199</v>
      </c>
      <c r="H143" s="275">
        <v>65</v>
      </c>
      <c r="I143" s="212"/>
      <c r="J143" s="276">
        <f>ROUND(I143*H143,2)</f>
        <v>0</v>
      </c>
      <c r="K143" s="273" t="s">
        <v>147</v>
      </c>
      <c r="L143" s="220"/>
      <c r="M143" s="315" t="s">
        <v>3</v>
      </c>
      <c r="N143" s="316" t="s">
        <v>41</v>
      </c>
      <c r="O143" s="317">
        <v>1.0980000000000001</v>
      </c>
      <c r="P143" s="317">
        <f>O143*H143</f>
        <v>71.37</v>
      </c>
      <c r="Q143" s="317">
        <v>3.465E-2</v>
      </c>
      <c r="R143" s="317">
        <f>Q143*H143</f>
        <v>2.2522500000000001</v>
      </c>
      <c r="S143" s="317">
        <v>0</v>
      </c>
      <c r="T143" s="318">
        <f>S143*H143</f>
        <v>0</v>
      </c>
      <c r="U143" s="219"/>
      <c r="V143" s="219"/>
      <c r="W143" s="219"/>
      <c r="X143" s="219"/>
      <c r="Y143" s="219"/>
      <c r="Z143" s="219"/>
      <c r="AA143" s="219"/>
      <c r="AB143" s="219"/>
      <c r="AC143" s="219"/>
      <c r="AD143" s="219"/>
      <c r="AE143" s="219"/>
      <c r="AR143" s="319" t="s">
        <v>148</v>
      </c>
      <c r="AT143" s="319" t="s">
        <v>143</v>
      </c>
      <c r="AU143" s="319" t="s">
        <v>80</v>
      </c>
      <c r="AY143" s="293" t="s">
        <v>141</v>
      </c>
      <c r="BE143" s="320">
        <f>IF(N143="základní",J143,0)</f>
        <v>0</v>
      </c>
      <c r="BF143" s="320">
        <f>IF(N143="snížená",J143,0)</f>
        <v>0</v>
      </c>
      <c r="BG143" s="320">
        <f>IF(N143="zákl. přenesená",J143,0)</f>
        <v>0</v>
      </c>
      <c r="BH143" s="320">
        <f>IF(N143="sníž. přenesená",J143,0)</f>
        <v>0</v>
      </c>
      <c r="BI143" s="320">
        <f>IF(N143="nulová",J143,0)</f>
        <v>0</v>
      </c>
      <c r="BJ143" s="293" t="s">
        <v>78</v>
      </c>
      <c r="BK143" s="320">
        <f>ROUND(I143*H143,2)</f>
        <v>0</v>
      </c>
      <c r="BL143" s="293" t="s">
        <v>148</v>
      </c>
      <c r="BM143" s="319" t="s">
        <v>695</v>
      </c>
    </row>
    <row r="144" spans="1:65" s="296" customFormat="1" ht="48.75">
      <c r="A144" s="219"/>
      <c r="B144" s="220"/>
      <c r="C144" s="219"/>
      <c r="D144" s="277" t="s">
        <v>150</v>
      </c>
      <c r="E144" s="219"/>
      <c r="F144" s="278" t="s">
        <v>696</v>
      </c>
      <c r="G144" s="219"/>
      <c r="H144" s="219"/>
      <c r="I144" s="219"/>
      <c r="J144" s="219"/>
      <c r="K144" s="219"/>
      <c r="L144" s="220"/>
      <c r="M144" s="334"/>
      <c r="N144" s="335"/>
      <c r="O144" s="336"/>
      <c r="P144" s="336"/>
      <c r="Q144" s="336"/>
      <c r="R144" s="336"/>
      <c r="S144" s="336"/>
      <c r="T144" s="337"/>
      <c r="U144" s="219"/>
      <c r="V144" s="219"/>
      <c r="W144" s="219"/>
      <c r="X144" s="219"/>
      <c r="Y144" s="219"/>
      <c r="Z144" s="219"/>
      <c r="AA144" s="219"/>
      <c r="AB144" s="219"/>
      <c r="AC144" s="219"/>
      <c r="AD144" s="219"/>
      <c r="AE144" s="219"/>
      <c r="AT144" s="293" t="s">
        <v>150</v>
      </c>
      <c r="AU144" s="293" t="s">
        <v>80</v>
      </c>
    </row>
    <row r="145" spans="1:65" s="279" customFormat="1">
      <c r="B145" s="280"/>
      <c r="D145" s="277" t="s">
        <v>159</v>
      </c>
      <c r="E145" s="281" t="s">
        <v>3</v>
      </c>
      <c r="F145" s="282" t="s">
        <v>697</v>
      </c>
      <c r="H145" s="283">
        <v>30</v>
      </c>
      <c r="L145" s="280"/>
      <c r="M145" s="338"/>
      <c r="N145" s="339"/>
      <c r="O145" s="339"/>
      <c r="P145" s="339"/>
      <c r="Q145" s="339"/>
      <c r="R145" s="339"/>
      <c r="S145" s="339"/>
      <c r="T145" s="340"/>
      <c r="AT145" s="281" t="s">
        <v>159</v>
      </c>
      <c r="AU145" s="281" t="s">
        <v>80</v>
      </c>
      <c r="AV145" s="279" t="s">
        <v>80</v>
      </c>
      <c r="AW145" s="279" t="s">
        <v>30</v>
      </c>
      <c r="AX145" s="279" t="s">
        <v>70</v>
      </c>
      <c r="AY145" s="281" t="s">
        <v>141</v>
      </c>
    </row>
    <row r="146" spans="1:65" s="279" customFormat="1">
      <c r="B146" s="280"/>
      <c r="D146" s="277" t="s">
        <v>159</v>
      </c>
      <c r="E146" s="281" t="s">
        <v>3</v>
      </c>
      <c r="F146" s="282" t="s">
        <v>698</v>
      </c>
      <c r="H146" s="283">
        <v>35</v>
      </c>
      <c r="L146" s="280"/>
      <c r="M146" s="338"/>
      <c r="N146" s="339"/>
      <c r="O146" s="339"/>
      <c r="P146" s="339"/>
      <c r="Q146" s="339"/>
      <c r="R146" s="339"/>
      <c r="S146" s="339"/>
      <c r="T146" s="340"/>
      <c r="AT146" s="281" t="s">
        <v>159</v>
      </c>
      <c r="AU146" s="281" t="s">
        <v>80</v>
      </c>
      <c r="AV146" s="279" t="s">
        <v>80</v>
      </c>
      <c r="AW146" s="279" t="s">
        <v>30</v>
      </c>
      <c r="AX146" s="279" t="s">
        <v>70</v>
      </c>
      <c r="AY146" s="281" t="s">
        <v>141</v>
      </c>
    </row>
    <row r="147" spans="1:65" s="288" customFormat="1">
      <c r="B147" s="289"/>
      <c r="D147" s="277" t="s">
        <v>159</v>
      </c>
      <c r="E147" s="290" t="s">
        <v>3</v>
      </c>
      <c r="F147" s="291" t="s">
        <v>230</v>
      </c>
      <c r="H147" s="292">
        <v>65</v>
      </c>
      <c r="L147" s="289"/>
      <c r="M147" s="341"/>
      <c r="N147" s="342"/>
      <c r="O147" s="342"/>
      <c r="P147" s="342"/>
      <c r="Q147" s="342"/>
      <c r="R147" s="342"/>
      <c r="S147" s="342"/>
      <c r="T147" s="343"/>
      <c r="AT147" s="290" t="s">
        <v>159</v>
      </c>
      <c r="AU147" s="290" t="s">
        <v>80</v>
      </c>
      <c r="AV147" s="288" t="s">
        <v>148</v>
      </c>
      <c r="AW147" s="288" t="s">
        <v>30</v>
      </c>
      <c r="AX147" s="288" t="s">
        <v>78</v>
      </c>
      <c r="AY147" s="290" t="s">
        <v>141</v>
      </c>
    </row>
    <row r="148" spans="1:65" s="296" customFormat="1" ht="16.5" customHeight="1">
      <c r="A148" s="219"/>
      <c r="B148" s="220"/>
      <c r="C148" s="321" t="s">
        <v>323</v>
      </c>
      <c r="D148" s="321" t="s">
        <v>371</v>
      </c>
      <c r="E148" s="322" t="s">
        <v>699</v>
      </c>
      <c r="F148" s="323" t="s">
        <v>2353</v>
      </c>
      <c r="G148" s="324" t="s">
        <v>156</v>
      </c>
      <c r="H148" s="325">
        <v>12</v>
      </c>
      <c r="I148" s="213"/>
      <c r="J148" s="326">
        <f>ROUND(I148*H148,2)</f>
        <v>0</v>
      </c>
      <c r="K148" s="323" t="s">
        <v>3</v>
      </c>
      <c r="L148" s="327"/>
      <c r="M148" s="328" t="s">
        <v>3</v>
      </c>
      <c r="N148" s="329" t="s">
        <v>41</v>
      </c>
      <c r="O148" s="317">
        <v>0</v>
      </c>
      <c r="P148" s="317">
        <f>O148*H148</f>
        <v>0</v>
      </c>
      <c r="Q148" s="317">
        <v>0.09</v>
      </c>
      <c r="R148" s="317">
        <f>Q148*H148</f>
        <v>1.08</v>
      </c>
      <c r="S148" s="317">
        <v>0</v>
      </c>
      <c r="T148" s="318">
        <f>S148*H148</f>
        <v>0</v>
      </c>
      <c r="U148" s="219"/>
      <c r="V148" s="219"/>
      <c r="W148" s="219"/>
      <c r="X148" s="219"/>
      <c r="Y148" s="219"/>
      <c r="Z148" s="219"/>
      <c r="AA148" s="219"/>
      <c r="AB148" s="219"/>
      <c r="AC148" s="219"/>
      <c r="AD148" s="219"/>
      <c r="AE148" s="219"/>
      <c r="AR148" s="319" t="s">
        <v>188</v>
      </c>
      <c r="AT148" s="319" t="s">
        <v>371</v>
      </c>
      <c r="AU148" s="319" t="s">
        <v>80</v>
      </c>
      <c r="AY148" s="293" t="s">
        <v>141</v>
      </c>
      <c r="BE148" s="320">
        <f>IF(N148="základní",J148,0)</f>
        <v>0</v>
      </c>
      <c r="BF148" s="320">
        <f>IF(N148="snížená",J148,0)</f>
        <v>0</v>
      </c>
      <c r="BG148" s="320">
        <f>IF(N148="zákl. přenesená",J148,0)</f>
        <v>0</v>
      </c>
      <c r="BH148" s="320">
        <f>IF(N148="sníž. přenesená",J148,0)</f>
        <v>0</v>
      </c>
      <c r="BI148" s="320">
        <f>IF(N148="nulová",J148,0)</f>
        <v>0</v>
      </c>
      <c r="BJ148" s="293" t="s">
        <v>78</v>
      </c>
      <c r="BK148" s="320">
        <f>ROUND(I148*H148,2)</f>
        <v>0</v>
      </c>
      <c r="BL148" s="293" t="s">
        <v>148</v>
      </c>
      <c r="BM148" s="319" t="s">
        <v>700</v>
      </c>
    </row>
    <row r="149" spans="1:65" s="296" customFormat="1" ht="16.5" customHeight="1">
      <c r="A149" s="219"/>
      <c r="B149" s="220"/>
      <c r="C149" s="321" t="s">
        <v>327</v>
      </c>
      <c r="D149" s="321" t="s">
        <v>371</v>
      </c>
      <c r="E149" s="322" t="s">
        <v>701</v>
      </c>
      <c r="F149" s="323" t="s">
        <v>702</v>
      </c>
      <c r="G149" s="324" t="s">
        <v>156</v>
      </c>
      <c r="H149" s="325">
        <v>7</v>
      </c>
      <c r="I149" s="213"/>
      <c r="J149" s="326">
        <f>ROUND(I149*H149,2)</f>
        <v>0</v>
      </c>
      <c r="K149" s="323" t="s">
        <v>3</v>
      </c>
      <c r="L149" s="327"/>
      <c r="M149" s="328" t="s">
        <v>3</v>
      </c>
      <c r="N149" s="329" t="s">
        <v>41</v>
      </c>
      <c r="O149" s="317">
        <v>0</v>
      </c>
      <c r="P149" s="317">
        <f>O149*H149</f>
        <v>0</v>
      </c>
      <c r="Q149" s="317">
        <v>0.09</v>
      </c>
      <c r="R149" s="317">
        <f>Q149*H149</f>
        <v>0.63</v>
      </c>
      <c r="S149" s="317">
        <v>0</v>
      </c>
      <c r="T149" s="318">
        <f>S149*H149</f>
        <v>0</v>
      </c>
      <c r="U149" s="219"/>
      <c r="V149" s="219"/>
      <c r="W149" s="219"/>
      <c r="X149" s="219"/>
      <c r="Y149" s="219"/>
      <c r="Z149" s="219"/>
      <c r="AA149" s="219"/>
      <c r="AB149" s="219"/>
      <c r="AC149" s="219"/>
      <c r="AD149" s="219"/>
      <c r="AE149" s="219"/>
      <c r="AR149" s="319" t="s">
        <v>188</v>
      </c>
      <c r="AT149" s="319" t="s">
        <v>371</v>
      </c>
      <c r="AU149" s="319" t="s">
        <v>80</v>
      </c>
      <c r="AY149" s="293" t="s">
        <v>141</v>
      </c>
      <c r="BE149" s="320">
        <f>IF(N149="základní",J149,0)</f>
        <v>0</v>
      </c>
      <c r="BF149" s="320">
        <f>IF(N149="snížená",J149,0)</f>
        <v>0</v>
      </c>
      <c r="BG149" s="320">
        <f>IF(N149="zákl. přenesená",J149,0)</f>
        <v>0</v>
      </c>
      <c r="BH149" s="320">
        <f>IF(N149="sníž. přenesená",J149,0)</f>
        <v>0</v>
      </c>
      <c r="BI149" s="320">
        <f>IF(N149="nulová",J149,0)</f>
        <v>0</v>
      </c>
      <c r="BJ149" s="293" t="s">
        <v>78</v>
      </c>
      <c r="BK149" s="320">
        <f>ROUND(I149*H149,2)</f>
        <v>0</v>
      </c>
      <c r="BL149" s="293" t="s">
        <v>148</v>
      </c>
      <c r="BM149" s="319" t="s">
        <v>703</v>
      </c>
    </row>
    <row r="150" spans="1:65" s="264" customFormat="1" ht="22.9" customHeight="1">
      <c r="B150" s="265"/>
      <c r="D150" s="266" t="s">
        <v>69</v>
      </c>
      <c r="E150" s="269" t="s">
        <v>170</v>
      </c>
      <c r="F150" s="269" t="s">
        <v>704</v>
      </c>
      <c r="J150" s="270">
        <f>BK150</f>
        <v>0</v>
      </c>
      <c r="L150" s="265"/>
      <c r="M150" s="309"/>
      <c r="N150" s="310"/>
      <c r="O150" s="310"/>
      <c r="P150" s="311">
        <f>SUM(P151:P216)</f>
        <v>2995.8880000000004</v>
      </c>
      <c r="Q150" s="310"/>
      <c r="R150" s="311">
        <f>SUM(R151:R216)</f>
        <v>1283.71019</v>
      </c>
      <c r="S150" s="310"/>
      <c r="T150" s="312">
        <f>SUM(T151:T216)</f>
        <v>0</v>
      </c>
      <c r="AR150" s="266" t="s">
        <v>78</v>
      </c>
      <c r="AT150" s="313" t="s">
        <v>69</v>
      </c>
      <c r="AU150" s="313" t="s">
        <v>78</v>
      </c>
      <c r="AY150" s="266" t="s">
        <v>141</v>
      </c>
      <c r="BK150" s="314">
        <f>SUM(BK151:BK216)</f>
        <v>0</v>
      </c>
    </row>
    <row r="151" spans="1:65" s="296" customFormat="1" ht="16.5" customHeight="1">
      <c r="A151" s="219"/>
      <c r="B151" s="220"/>
      <c r="C151" s="271" t="s">
        <v>8</v>
      </c>
      <c r="D151" s="271" t="s">
        <v>143</v>
      </c>
      <c r="E151" s="272" t="s">
        <v>705</v>
      </c>
      <c r="F151" s="273" t="s">
        <v>706</v>
      </c>
      <c r="G151" s="274" t="s">
        <v>146</v>
      </c>
      <c r="H151" s="275">
        <v>4405</v>
      </c>
      <c r="I151" s="212"/>
      <c r="J151" s="276">
        <f>ROUND(I151*H151,2)</f>
        <v>0</v>
      </c>
      <c r="K151" s="273" t="s">
        <v>147</v>
      </c>
      <c r="L151" s="220"/>
      <c r="M151" s="315" t="s">
        <v>3</v>
      </c>
      <c r="N151" s="316" t="s">
        <v>41</v>
      </c>
      <c r="O151" s="317">
        <v>2.5999999999999999E-2</v>
      </c>
      <c r="P151" s="317">
        <f>O151*H151</f>
        <v>114.53</v>
      </c>
      <c r="Q151" s="317">
        <v>0</v>
      </c>
      <c r="R151" s="317">
        <f>Q151*H151</f>
        <v>0</v>
      </c>
      <c r="S151" s="317">
        <v>0</v>
      </c>
      <c r="T151" s="318">
        <f>S151*H151</f>
        <v>0</v>
      </c>
      <c r="U151" s="219"/>
      <c r="V151" s="219"/>
      <c r="W151" s="219"/>
      <c r="X151" s="219"/>
      <c r="Y151" s="219"/>
      <c r="Z151" s="219"/>
      <c r="AA151" s="219"/>
      <c r="AB151" s="219"/>
      <c r="AC151" s="219"/>
      <c r="AD151" s="219"/>
      <c r="AE151" s="219"/>
      <c r="AR151" s="319" t="s">
        <v>148</v>
      </c>
      <c r="AT151" s="319" t="s">
        <v>143</v>
      </c>
      <c r="AU151" s="319" t="s">
        <v>80</v>
      </c>
      <c r="AY151" s="293" t="s">
        <v>141</v>
      </c>
      <c r="BE151" s="320">
        <f>IF(N151="základní",J151,0)</f>
        <v>0</v>
      </c>
      <c r="BF151" s="320">
        <f>IF(N151="snížená",J151,0)</f>
        <v>0</v>
      </c>
      <c r="BG151" s="320">
        <f>IF(N151="zákl. přenesená",J151,0)</f>
        <v>0</v>
      </c>
      <c r="BH151" s="320">
        <f>IF(N151="sníž. přenesená",J151,0)</f>
        <v>0</v>
      </c>
      <c r="BI151" s="320">
        <f>IF(N151="nulová",J151,0)</f>
        <v>0</v>
      </c>
      <c r="BJ151" s="293" t="s">
        <v>78</v>
      </c>
      <c r="BK151" s="320">
        <f>ROUND(I151*H151,2)</f>
        <v>0</v>
      </c>
      <c r="BL151" s="293" t="s">
        <v>148</v>
      </c>
      <c r="BM151" s="319" t="s">
        <v>707</v>
      </c>
    </row>
    <row r="152" spans="1:65" s="279" customFormat="1">
      <c r="B152" s="280"/>
      <c r="D152" s="277" t="s">
        <v>159</v>
      </c>
      <c r="E152" s="281" t="s">
        <v>3</v>
      </c>
      <c r="F152" s="282" t="s">
        <v>708</v>
      </c>
      <c r="H152" s="283">
        <v>2200</v>
      </c>
      <c r="L152" s="280"/>
      <c r="M152" s="338"/>
      <c r="N152" s="339"/>
      <c r="O152" s="339"/>
      <c r="P152" s="339"/>
      <c r="Q152" s="339"/>
      <c r="R152" s="339"/>
      <c r="S152" s="339"/>
      <c r="T152" s="340"/>
      <c r="AT152" s="281" t="s">
        <v>159</v>
      </c>
      <c r="AU152" s="281" t="s">
        <v>80</v>
      </c>
      <c r="AV152" s="279" t="s">
        <v>80</v>
      </c>
      <c r="AW152" s="279" t="s">
        <v>30</v>
      </c>
      <c r="AX152" s="279" t="s">
        <v>70</v>
      </c>
      <c r="AY152" s="281" t="s">
        <v>141</v>
      </c>
    </row>
    <row r="153" spans="1:65" s="279" customFormat="1">
      <c r="B153" s="280"/>
      <c r="D153" s="277" t="s">
        <v>159</v>
      </c>
      <c r="E153" s="281" t="s">
        <v>3</v>
      </c>
      <c r="F153" s="282" t="s">
        <v>709</v>
      </c>
      <c r="H153" s="283">
        <v>1280</v>
      </c>
      <c r="L153" s="280"/>
      <c r="M153" s="338"/>
      <c r="N153" s="339"/>
      <c r="O153" s="339"/>
      <c r="P153" s="339"/>
      <c r="Q153" s="339"/>
      <c r="R153" s="339"/>
      <c r="S153" s="339"/>
      <c r="T153" s="340"/>
      <c r="AT153" s="281" t="s">
        <v>159</v>
      </c>
      <c r="AU153" s="281" t="s">
        <v>80</v>
      </c>
      <c r="AV153" s="279" t="s">
        <v>80</v>
      </c>
      <c r="AW153" s="279" t="s">
        <v>30</v>
      </c>
      <c r="AX153" s="279" t="s">
        <v>70</v>
      </c>
      <c r="AY153" s="281" t="s">
        <v>141</v>
      </c>
    </row>
    <row r="154" spans="1:65" s="279" customFormat="1">
      <c r="B154" s="280"/>
      <c r="D154" s="277" t="s">
        <v>159</v>
      </c>
      <c r="E154" s="281" t="s">
        <v>3</v>
      </c>
      <c r="F154" s="282" t="s">
        <v>710</v>
      </c>
      <c r="H154" s="283">
        <v>530</v>
      </c>
      <c r="L154" s="280"/>
      <c r="M154" s="338"/>
      <c r="N154" s="339"/>
      <c r="O154" s="339"/>
      <c r="P154" s="339"/>
      <c r="Q154" s="339"/>
      <c r="R154" s="339"/>
      <c r="S154" s="339"/>
      <c r="T154" s="340"/>
      <c r="AT154" s="281" t="s">
        <v>159</v>
      </c>
      <c r="AU154" s="281" t="s">
        <v>80</v>
      </c>
      <c r="AV154" s="279" t="s">
        <v>80</v>
      </c>
      <c r="AW154" s="279" t="s">
        <v>30</v>
      </c>
      <c r="AX154" s="279" t="s">
        <v>70</v>
      </c>
      <c r="AY154" s="281" t="s">
        <v>141</v>
      </c>
    </row>
    <row r="155" spans="1:65" s="279" customFormat="1">
      <c r="B155" s="280"/>
      <c r="D155" s="277" t="s">
        <v>159</v>
      </c>
      <c r="E155" s="281" t="s">
        <v>3</v>
      </c>
      <c r="F155" s="282" t="s">
        <v>711</v>
      </c>
      <c r="H155" s="283">
        <v>215</v>
      </c>
      <c r="L155" s="280"/>
      <c r="M155" s="338"/>
      <c r="N155" s="339"/>
      <c r="O155" s="339"/>
      <c r="P155" s="339"/>
      <c r="Q155" s="339"/>
      <c r="R155" s="339"/>
      <c r="S155" s="339"/>
      <c r="T155" s="340"/>
      <c r="AT155" s="281" t="s">
        <v>159</v>
      </c>
      <c r="AU155" s="281" t="s">
        <v>80</v>
      </c>
      <c r="AV155" s="279" t="s">
        <v>80</v>
      </c>
      <c r="AW155" s="279" t="s">
        <v>30</v>
      </c>
      <c r="AX155" s="279" t="s">
        <v>70</v>
      </c>
      <c r="AY155" s="281" t="s">
        <v>141</v>
      </c>
    </row>
    <row r="156" spans="1:65" s="279" customFormat="1">
      <c r="B156" s="280"/>
      <c r="D156" s="277" t="s">
        <v>159</v>
      </c>
      <c r="E156" s="281" t="s">
        <v>3</v>
      </c>
      <c r="F156" s="282" t="s">
        <v>712</v>
      </c>
      <c r="H156" s="283">
        <v>140</v>
      </c>
      <c r="L156" s="280"/>
      <c r="M156" s="338"/>
      <c r="N156" s="339"/>
      <c r="O156" s="339"/>
      <c r="P156" s="339"/>
      <c r="Q156" s="339"/>
      <c r="R156" s="339"/>
      <c r="S156" s="339"/>
      <c r="T156" s="340"/>
      <c r="AT156" s="281" t="s">
        <v>159</v>
      </c>
      <c r="AU156" s="281" t="s">
        <v>80</v>
      </c>
      <c r="AV156" s="279" t="s">
        <v>80</v>
      </c>
      <c r="AW156" s="279" t="s">
        <v>30</v>
      </c>
      <c r="AX156" s="279" t="s">
        <v>70</v>
      </c>
      <c r="AY156" s="281" t="s">
        <v>141</v>
      </c>
    </row>
    <row r="157" spans="1:65" s="279" customFormat="1">
      <c r="B157" s="280"/>
      <c r="D157" s="277" t="s">
        <v>159</v>
      </c>
      <c r="E157" s="281" t="s">
        <v>3</v>
      </c>
      <c r="F157" s="282" t="s">
        <v>413</v>
      </c>
      <c r="H157" s="283">
        <v>40</v>
      </c>
      <c r="L157" s="280"/>
      <c r="M157" s="338"/>
      <c r="N157" s="339"/>
      <c r="O157" s="339"/>
      <c r="P157" s="339"/>
      <c r="Q157" s="339"/>
      <c r="R157" s="339"/>
      <c r="S157" s="339"/>
      <c r="T157" s="340"/>
      <c r="AT157" s="281" t="s">
        <v>159</v>
      </c>
      <c r="AU157" s="281" t="s">
        <v>80</v>
      </c>
      <c r="AV157" s="279" t="s">
        <v>80</v>
      </c>
      <c r="AW157" s="279" t="s">
        <v>30</v>
      </c>
      <c r="AX157" s="279" t="s">
        <v>70</v>
      </c>
      <c r="AY157" s="281" t="s">
        <v>141</v>
      </c>
    </row>
    <row r="158" spans="1:65" s="288" customFormat="1">
      <c r="B158" s="289"/>
      <c r="D158" s="277" t="s">
        <v>159</v>
      </c>
      <c r="E158" s="290" t="s">
        <v>3</v>
      </c>
      <c r="F158" s="291" t="s">
        <v>230</v>
      </c>
      <c r="H158" s="292">
        <v>4405</v>
      </c>
      <c r="L158" s="289"/>
      <c r="M158" s="341"/>
      <c r="N158" s="342"/>
      <c r="O158" s="342"/>
      <c r="P158" s="342"/>
      <c r="Q158" s="342"/>
      <c r="R158" s="342"/>
      <c r="S158" s="342"/>
      <c r="T158" s="343"/>
      <c r="AT158" s="290" t="s">
        <v>159</v>
      </c>
      <c r="AU158" s="290" t="s">
        <v>80</v>
      </c>
      <c r="AV158" s="288" t="s">
        <v>148</v>
      </c>
      <c r="AW158" s="288" t="s">
        <v>30</v>
      </c>
      <c r="AX158" s="288" t="s">
        <v>78</v>
      </c>
      <c r="AY158" s="290" t="s">
        <v>141</v>
      </c>
    </row>
    <row r="159" spans="1:65" s="296" customFormat="1" ht="16.5" customHeight="1">
      <c r="A159" s="219"/>
      <c r="B159" s="220"/>
      <c r="C159" s="271" t="s">
        <v>335</v>
      </c>
      <c r="D159" s="271" t="s">
        <v>143</v>
      </c>
      <c r="E159" s="272" t="s">
        <v>713</v>
      </c>
      <c r="F159" s="273" t="s">
        <v>714</v>
      </c>
      <c r="G159" s="274" t="s">
        <v>146</v>
      </c>
      <c r="H159" s="275">
        <v>64</v>
      </c>
      <c r="I159" s="212"/>
      <c r="J159" s="276">
        <f>ROUND(I159*H159,2)</f>
        <v>0</v>
      </c>
      <c r="K159" s="273" t="s">
        <v>147</v>
      </c>
      <c r="L159" s="220"/>
      <c r="M159" s="315" t="s">
        <v>3</v>
      </c>
      <c r="N159" s="316" t="s">
        <v>41</v>
      </c>
      <c r="O159" s="317">
        <v>2.5999999999999999E-2</v>
      </c>
      <c r="P159" s="317">
        <f>O159*H159</f>
        <v>1.6639999999999999</v>
      </c>
      <c r="Q159" s="317">
        <v>0</v>
      </c>
      <c r="R159" s="317">
        <f>Q159*H159</f>
        <v>0</v>
      </c>
      <c r="S159" s="317">
        <v>0</v>
      </c>
      <c r="T159" s="318">
        <f>S159*H159</f>
        <v>0</v>
      </c>
      <c r="U159" s="219"/>
      <c r="V159" s="219"/>
      <c r="W159" s="219"/>
      <c r="X159" s="219"/>
      <c r="Y159" s="219"/>
      <c r="Z159" s="219"/>
      <c r="AA159" s="219"/>
      <c r="AB159" s="219"/>
      <c r="AC159" s="219"/>
      <c r="AD159" s="219"/>
      <c r="AE159" s="219"/>
      <c r="AR159" s="319" t="s">
        <v>148</v>
      </c>
      <c r="AT159" s="319" t="s">
        <v>143</v>
      </c>
      <c r="AU159" s="319" t="s">
        <v>80</v>
      </c>
      <c r="AY159" s="293" t="s">
        <v>141</v>
      </c>
      <c r="BE159" s="320">
        <f>IF(N159="základní",J159,0)</f>
        <v>0</v>
      </c>
      <c r="BF159" s="320">
        <f>IF(N159="snížená",J159,0)</f>
        <v>0</v>
      </c>
      <c r="BG159" s="320">
        <f>IF(N159="zákl. přenesená",J159,0)</f>
        <v>0</v>
      </c>
      <c r="BH159" s="320">
        <f>IF(N159="sníž. přenesená",J159,0)</f>
        <v>0</v>
      </c>
      <c r="BI159" s="320">
        <f>IF(N159="nulová",J159,0)</f>
        <v>0</v>
      </c>
      <c r="BJ159" s="293" t="s">
        <v>78</v>
      </c>
      <c r="BK159" s="320">
        <f>ROUND(I159*H159,2)</f>
        <v>0</v>
      </c>
      <c r="BL159" s="293" t="s">
        <v>148</v>
      </c>
      <c r="BM159" s="319" t="s">
        <v>715</v>
      </c>
    </row>
    <row r="160" spans="1:65" s="296" customFormat="1" ht="16.5" customHeight="1">
      <c r="A160" s="219"/>
      <c r="B160" s="220"/>
      <c r="C160" s="271" t="s">
        <v>339</v>
      </c>
      <c r="D160" s="271" t="s">
        <v>143</v>
      </c>
      <c r="E160" s="272" t="s">
        <v>716</v>
      </c>
      <c r="F160" s="273" t="s">
        <v>717</v>
      </c>
      <c r="G160" s="274" t="s">
        <v>146</v>
      </c>
      <c r="H160" s="275">
        <v>3528</v>
      </c>
      <c r="I160" s="212"/>
      <c r="J160" s="276">
        <f>ROUND(I160*H160,2)</f>
        <v>0</v>
      </c>
      <c r="K160" s="273" t="s">
        <v>147</v>
      </c>
      <c r="L160" s="220"/>
      <c r="M160" s="315" t="s">
        <v>3</v>
      </c>
      <c r="N160" s="316" t="s">
        <v>41</v>
      </c>
      <c r="O160" s="317">
        <v>2.9000000000000001E-2</v>
      </c>
      <c r="P160" s="317">
        <f>O160*H160</f>
        <v>102.31200000000001</v>
      </c>
      <c r="Q160" s="317">
        <v>0</v>
      </c>
      <c r="R160" s="317">
        <f>Q160*H160</f>
        <v>0</v>
      </c>
      <c r="S160" s="317">
        <v>0</v>
      </c>
      <c r="T160" s="318">
        <f>S160*H160</f>
        <v>0</v>
      </c>
      <c r="U160" s="219"/>
      <c r="V160" s="219"/>
      <c r="W160" s="219"/>
      <c r="X160" s="219"/>
      <c r="Y160" s="219"/>
      <c r="Z160" s="219"/>
      <c r="AA160" s="219"/>
      <c r="AB160" s="219"/>
      <c r="AC160" s="219"/>
      <c r="AD160" s="219"/>
      <c r="AE160" s="219"/>
      <c r="AR160" s="319" t="s">
        <v>148</v>
      </c>
      <c r="AT160" s="319" t="s">
        <v>143</v>
      </c>
      <c r="AU160" s="319" t="s">
        <v>80</v>
      </c>
      <c r="AY160" s="293" t="s">
        <v>141</v>
      </c>
      <c r="BE160" s="320">
        <f>IF(N160="základní",J160,0)</f>
        <v>0</v>
      </c>
      <c r="BF160" s="320">
        <f>IF(N160="snížená",J160,0)</f>
        <v>0</v>
      </c>
      <c r="BG160" s="320">
        <f>IF(N160="zákl. přenesená",J160,0)</f>
        <v>0</v>
      </c>
      <c r="BH160" s="320">
        <f>IF(N160="sníž. přenesená",J160,0)</f>
        <v>0</v>
      </c>
      <c r="BI160" s="320">
        <f>IF(N160="nulová",J160,0)</f>
        <v>0</v>
      </c>
      <c r="BJ160" s="293" t="s">
        <v>78</v>
      </c>
      <c r="BK160" s="320">
        <f>ROUND(I160*H160,2)</f>
        <v>0</v>
      </c>
      <c r="BL160" s="293" t="s">
        <v>148</v>
      </c>
      <c r="BM160" s="319" t="s">
        <v>718</v>
      </c>
    </row>
    <row r="161" spans="1:65" s="279" customFormat="1">
      <c r="B161" s="280"/>
      <c r="D161" s="277" t="s">
        <v>159</v>
      </c>
      <c r="E161" s="281" t="s">
        <v>3</v>
      </c>
      <c r="F161" s="282" t="s">
        <v>708</v>
      </c>
      <c r="H161" s="283">
        <v>2200</v>
      </c>
      <c r="L161" s="280"/>
      <c r="M161" s="338"/>
      <c r="N161" s="339"/>
      <c r="O161" s="339"/>
      <c r="P161" s="339"/>
      <c r="Q161" s="339"/>
      <c r="R161" s="339"/>
      <c r="S161" s="339"/>
      <c r="T161" s="340"/>
      <c r="AT161" s="281" t="s">
        <v>159</v>
      </c>
      <c r="AU161" s="281" t="s">
        <v>80</v>
      </c>
      <c r="AV161" s="279" t="s">
        <v>80</v>
      </c>
      <c r="AW161" s="279" t="s">
        <v>30</v>
      </c>
      <c r="AX161" s="279" t="s">
        <v>70</v>
      </c>
      <c r="AY161" s="281" t="s">
        <v>141</v>
      </c>
    </row>
    <row r="162" spans="1:65" s="279" customFormat="1">
      <c r="B162" s="280"/>
      <c r="D162" s="277" t="s">
        <v>159</v>
      </c>
      <c r="E162" s="281" t="s">
        <v>3</v>
      </c>
      <c r="F162" s="282" t="s">
        <v>709</v>
      </c>
      <c r="H162" s="283">
        <v>1280</v>
      </c>
      <c r="L162" s="280"/>
      <c r="M162" s="338"/>
      <c r="N162" s="339"/>
      <c r="O162" s="339"/>
      <c r="P162" s="339"/>
      <c r="Q162" s="339"/>
      <c r="R162" s="339"/>
      <c r="S162" s="339"/>
      <c r="T162" s="340"/>
      <c r="AT162" s="281" t="s">
        <v>159</v>
      </c>
      <c r="AU162" s="281" t="s">
        <v>80</v>
      </c>
      <c r="AV162" s="279" t="s">
        <v>80</v>
      </c>
      <c r="AW162" s="279" t="s">
        <v>30</v>
      </c>
      <c r="AX162" s="279" t="s">
        <v>70</v>
      </c>
      <c r="AY162" s="281" t="s">
        <v>141</v>
      </c>
    </row>
    <row r="163" spans="1:65" s="279" customFormat="1">
      <c r="B163" s="280"/>
      <c r="D163" s="277" t="s">
        <v>159</v>
      </c>
      <c r="E163" s="281" t="s">
        <v>3</v>
      </c>
      <c r="F163" s="282" t="s">
        <v>177</v>
      </c>
      <c r="H163" s="283">
        <v>6</v>
      </c>
      <c r="L163" s="280"/>
      <c r="M163" s="338"/>
      <c r="N163" s="339"/>
      <c r="O163" s="339"/>
      <c r="P163" s="339"/>
      <c r="Q163" s="339"/>
      <c r="R163" s="339"/>
      <c r="S163" s="339"/>
      <c r="T163" s="340"/>
      <c r="AT163" s="281" t="s">
        <v>159</v>
      </c>
      <c r="AU163" s="281" t="s">
        <v>80</v>
      </c>
      <c r="AV163" s="279" t="s">
        <v>80</v>
      </c>
      <c r="AW163" s="279" t="s">
        <v>30</v>
      </c>
      <c r="AX163" s="279" t="s">
        <v>70</v>
      </c>
      <c r="AY163" s="281" t="s">
        <v>141</v>
      </c>
    </row>
    <row r="164" spans="1:65" s="279" customFormat="1">
      <c r="B164" s="280"/>
      <c r="D164" s="277" t="s">
        <v>159</v>
      </c>
      <c r="E164" s="281" t="s">
        <v>3</v>
      </c>
      <c r="F164" s="282" t="s">
        <v>421</v>
      </c>
      <c r="H164" s="283">
        <v>42</v>
      </c>
      <c r="L164" s="280"/>
      <c r="M164" s="338"/>
      <c r="N164" s="339"/>
      <c r="O164" s="339"/>
      <c r="P164" s="339"/>
      <c r="Q164" s="339"/>
      <c r="R164" s="339"/>
      <c r="S164" s="339"/>
      <c r="T164" s="340"/>
      <c r="AT164" s="281" t="s">
        <v>159</v>
      </c>
      <c r="AU164" s="281" t="s">
        <v>80</v>
      </c>
      <c r="AV164" s="279" t="s">
        <v>80</v>
      </c>
      <c r="AW164" s="279" t="s">
        <v>30</v>
      </c>
      <c r="AX164" s="279" t="s">
        <v>70</v>
      </c>
      <c r="AY164" s="281" t="s">
        <v>141</v>
      </c>
    </row>
    <row r="165" spans="1:65" s="288" customFormat="1">
      <c r="B165" s="289"/>
      <c r="D165" s="277" t="s">
        <v>159</v>
      </c>
      <c r="E165" s="290" t="s">
        <v>3</v>
      </c>
      <c r="F165" s="291" t="s">
        <v>230</v>
      </c>
      <c r="H165" s="292">
        <v>3528</v>
      </c>
      <c r="L165" s="289"/>
      <c r="M165" s="341"/>
      <c r="N165" s="342"/>
      <c r="O165" s="342"/>
      <c r="P165" s="342"/>
      <c r="Q165" s="342"/>
      <c r="R165" s="342"/>
      <c r="S165" s="342"/>
      <c r="T165" s="343"/>
      <c r="AT165" s="290" t="s">
        <v>159</v>
      </c>
      <c r="AU165" s="290" t="s">
        <v>80</v>
      </c>
      <c r="AV165" s="288" t="s">
        <v>148</v>
      </c>
      <c r="AW165" s="288" t="s">
        <v>30</v>
      </c>
      <c r="AX165" s="288" t="s">
        <v>78</v>
      </c>
      <c r="AY165" s="290" t="s">
        <v>141</v>
      </c>
    </row>
    <row r="166" spans="1:65" s="296" customFormat="1" ht="16.5" customHeight="1">
      <c r="A166" s="219"/>
      <c r="B166" s="220"/>
      <c r="C166" s="271" t="s">
        <v>343</v>
      </c>
      <c r="D166" s="271" t="s">
        <v>143</v>
      </c>
      <c r="E166" s="272" t="s">
        <v>719</v>
      </c>
      <c r="F166" s="273" t="s">
        <v>720</v>
      </c>
      <c r="G166" s="274" t="s">
        <v>146</v>
      </c>
      <c r="H166" s="275">
        <v>50</v>
      </c>
      <c r="I166" s="212"/>
      <c r="J166" s="276">
        <f>ROUND(I166*H166,2)</f>
        <v>0</v>
      </c>
      <c r="K166" s="273" t="s">
        <v>147</v>
      </c>
      <c r="L166" s="220"/>
      <c r="M166" s="315" t="s">
        <v>3</v>
      </c>
      <c r="N166" s="316" t="s">
        <v>41</v>
      </c>
      <c r="O166" s="317">
        <v>4.1000000000000002E-2</v>
      </c>
      <c r="P166" s="317">
        <f>O166*H166</f>
        <v>2.0500000000000003</v>
      </c>
      <c r="Q166" s="317">
        <v>0</v>
      </c>
      <c r="R166" s="317">
        <f>Q166*H166</f>
        <v>0</v>
      </c>
      <c r="S166" s="317">
        <v>0</v>
      </c>
      <c r="T166" s="318">
        <f>S166*H166</f>
        <v>0</v>
      </c>
      <c r="U166" s="219"/>
      <c r="V166" s="219"/>
      <c r="W166" s="219"/>
      <c r="X166" s="219"/>
      <c r="Y166" s="219"/>
      <c r="Z166" s="219"/>
      <c r="AA166" s="219"/>
      <c r="AB166" s="219"/>
      <c r="AC166" s="219"/>
      <c r="AD166" s="219"/>
      <c r="AE166" s="219"/>
      <c r="AR166" s="319" t="s">
        <v>148</v>
      </c>
      <c r="AT166" s="319" t="s">
        <v>143</v>
      </c>
      <c r="AU166" s="319" t="s">
        <v>80</v>
      </c>
      <c r="AY166" s="293" t="s">
        <v>141</v>
      </c>
      <c r="BE166" s="320">
        <f>IF(N166="základní",J166,0)</f>
        <v>0</v>
      </c>
      <c r="BF166" s="320">
        <f>IF(N166="snížená",J166,0)</f>
        <v>0</v>
      </c>
      <c r="BG166" s="320">
        <f>IF(N166="zákl. přenesená",J166,0)</f>
        <v>0</v>
      </c>
      <c r="BH166" s="320">
        <f>IF(N166="sníž. přenesená",J166,0)</f>
        <v>0</v>
      </c>
      <c r="BI166" s="320">
        <f>IF(N166="nulová",J166,0)</f>
        <v>0</v>
      </c>
      <c r="BJ166" s="293" t="s">
        <v>78</v>
      </c>
      <c r="BK166" s="320">
        <f>ROUND(I166*H166,2)</f>
        <v>0</v>
      </c>
      <c r="BL166" s="293" t="s">
        <v>148</v>
      </c>
      <c r="BM166" s="319" t="s">
        <v>721</v>
      </c>
    </row>
    <row r="167" spans="1:65" s="296" customFormat="1" ht="16.5" customHeight="1">
      <c r="A167" s="219"/>
      <c r="B167" s="220"/>
      <c r="C167" s="271" t="s">
        <v>349</v>
      </c>
      <c r="D167" s="271" t="s">
        <v>143</v>
      </c>
      <c r="E167" s="272" t="s">
        <v>722</v>
      </c>
      <c r="F167" s="273" t="s">
        <v>723</v>
      </c>
      <c r="G167" s="274" t="s">
        <v>146</v>
      </c>
      <c r="H167" s="275">
        <v>6</v>
      </c>
      <c r="I167" s="212"/>
      <c r="J167" s="276">
        <f>ROUND(I167*H167,2)</f>
        <v>0</v>
      </c>
      <c r="K167" s="273" t="s">
        <v>147</v>
      </c>
      <c r="L167" s="220"/>
      <c r="M167" s="315" t="s">
        <v>3</v>
      </c>
      <c r="N167" s="316" t="s">
        <v>41</v>
      </c>
      <c r="O167" s="317">
        <v>2.3E-2</v>
      </c>
      <c r="P167" s="317">
        <f>O167*H167</f>
        <v>0.13800000000000001</v>
      </c>
      <c r="Q167" s="317">
        <v>0</v>
      </c>
      <c r="R167" s="317">
        <f>Q167*H167</f>
        <v>0</v>
      </c>
      <c r="S167" s="317">
        <v>0</v>
      </c>
      <c r="T167" s="318">
        <f>S167*H167</f>
        <v>0</v>
      </c>
      <c r="U167" s="219"/>
      <c r="V167" s="219"/>
      <c r="W167" s="219"/>
      <c r="X167" s="219"/>
      <c r="Y167" s="219"/>
      <c r="Z167" s="219"/>
      <c r="AA167" s="219"/>
      <c r="AB167" s="219"/>
      <c r="AC167" s="219"/>
      <c r="AD167" s="219"/>
      <c r="AE167" s="219"/>
      <c r="AR167" s="319" t="s">
        <v>148</v>
      </c>
      <c r="AT167" s="319" t="s">
        <v>143</v>
      </c>
      <c r="AU167" s="319" t="s">
        <v>80</v>
      </c>
      <c r="AY167" s="293" t="s">
        <v>141</v>
      </c>
      <c r="BE167" s="320">
        <f>IF(N167="základní",J167,0)</f>
        <v>0</v>
      </c>
      <c r="BF167" s="320">
        <f>IF(N167="snížená",J167,0)</f>
        <v>0</v>
      </c>
      <c r="BG167" s="320">
        <f>IF(N167="zákl. přenesená",J167,0)</f>
        <v>0</v>
      </c>
      <c r="BH167" s="320">
        <f>IF(N167="sníž. přenesená",J167,0)</f>
        <v>0</v>
      </c>
      <c r="BI167" s="320">
        <f>IF(N167="nulová",J167,0)</f>
        <v>0</v>
      </c>
      <c r="BJ167" s="293" t="s">
        <v>78</v>
      </c>
      <c r="BK167" s="320">
        <f>ROUND(I167*H167,2)</f>
        <v>0</v>
      </c>
      <c r="BL167" s="293" t="s">
        <v>148</v>
      </c>
      <c r="BM167" s="319" t="s">
        <v>724</v>
      </c>
    </row>
    <row r="168" spans="1:65" s="296" customFormat="1" ht="24">
      <c r="A168" s="219"/>
      <c r="B168" s="220"/>
      <c r="C168" s="271" t="s">
        <v>353</v>
      </c>
      <c r="D168" s="271" t="s">
        <v>143</v>
      </c>
      <c r="E168" s="272" t="s">
        <v>725</v>
      </c>
      <c r="F168" s="273" t="s">
        <v>726</v>
      </c>
      <c r="G168" s="274" t="s">
        <v>146</v>
      </c>
      <c r="H168" s="275">
        <v>40</v>
      </c>
      <c r="I168" s="212"/>
      <c r="J168" s="276">
        <f>ROUND(I168*H168,2)</f>
        <v>0</v>
      </c>
      <c r="K168" s="273" t="s">
        <v>147</v>
      </c>
      <c r="L168" s="220"/>
      <c r="M168" s="315" t="s">
        <v>3</v>
      </c>
      <c r="N168" s="316" t="s">
        <v>41</v>
      </c>
      <c r="O168" s="317">
        <v>0.156</v>
      </c>
      <c r="P168" s="317">
        <f>O168*H168</f>
        <v>6.24</v>
      </c>
      <c r="Q168" s="317">
        <v>0</v>
      </c>
      <c r="R168" s="317">
        <f>Q168*H168</f>
        <v>0</v>
      </c>
      <c r="S168" s="317">
        <v>0</v>
      </c>
      <c r="T168" s="318">
        <f>S168*H168</f>
        <v>0</v>
      </c>
      <c r="U168" s="219"/>
      <c r="V168" s="219"/>
      <c r="W168" s="219"/>
      <c r="X168" s="219"/>
      <c r="Y168" s="219"/>
      <c r="Z168" s="219"/>
      <c r="AA168" s="219"/>
      <c r="AB168" s="219"/>
      <c r="AC168" s="219"/>
      <c r="AD168" s="219"/>
      <c r="AE168" s="219"/>
      <c r="AR168" s="319" t="s">
        <v>148</v>
      </c>
      <c r="AT168" s="319" t="s">
        <v>143</v>
      </c>
      <c r="AU168" s="319" t="s">
        <v>80</v>
      </c>
      <c r="AY168" s="293" t="s">
        <v>141</v>
      </c>
      <c r="BE168" s="320">
        <f>IF(N168="základní",J168,0)</f>
        <v>0</v>
      </c>
      <c r="BF168" s="320">
        <f>IF(N168="snížená",J168,0)</f>
        <v>0</v>
      </c>
      <c r="BG168" s="320">
        <f>IF(N168="zákl. přenesená",J168,0)</f>
        <v>0</v>
      </c>
      <c r="BH168" s="320">
        <f>IF(N168="sníž. přenesená",J168,0)</f>
        <v>0</v>
      </c>
      <c r="BI168" s="320">
        <f>IF(N168="nulová",J168,0)</f>
        <v>0</v>
      </c>
      <c r="BJ168" s="293" t="s">
        <v>78</v>
      </c>
      <c r="BK168" s="320">
        <f>ROUND(I168*H168,2)</f>
        <v>0</v>
      </c>
      <c r="BL168" s="293" t="s">
        <v>148</v>
      </c>
      <c r="BM168" s="319" t="s">
        <v>727</v>
      </c>
    </row>
    <row r="169" spans="1:65" s="296" customFormat="1" ht="87.75">
      <c r="A169" s="219"/>
      <c r="B169" s="220"/>
      <c r="C169" s="219"/>
      <c r="D169" s="277" t="s">
        <v>150</v>
      </c>
      <c r="E169" s="219"/>
      <c r="F169" s="278" t="s">
        <v>728</v>
      </c>
      <c r="G169" s="219"/>
      <c r="H169" s="219"/>
      <c r="I169" s="219"/>
      <c r="J169" s="219"/>
      <c r="K169" s="219"/>
      <c r="L169" s="220"/>
      <c r="M169" s="334"/>
      <c r="N169" s="335"/>
      <c r="O169" s="336"/>
      <c r="P169" s="336"/>
      <c r="Q169" s="336"/>
      <c r="R169" s="336"/>
      <c r="S169" s="336"/>
      <c r="T169" s="337"/>
      <c r="U169" s="219"/>
      <c r="V169" s="219"/>
      <c r="W169" s="219"/>
      <c r="X169" s="219"/>
      <c r="Y169" s="219"/>
      <c r="Z169" s="219"/>
      <c r="AA169" s="219"/>
      <c r="AB169" s="219"/>
      <c r="AC169" s="219"/>
      <c r="AD169" s="219"/>
      <c r="AE169" s="219"/>
      <c r="AT169" s="293" t="s">
        <v>150</v>
      </c>
      <c r="AU169" s="293" t="s">
        <v>80</v>
      </c>
    </row>
    <row r="170" spans="1:65" s="296" customFormat="1" ht="24">
      <c r="A170" s="219"/>
      <c r="B170" s="220"/>
      <c r="C170" s="271" t="s">
        <v>357</v>
      </c>
      <c r="D170" s="271" t="s">
        <v>143</v>
      </c>
      <c r="E170" s="272" t="s">
        <v>729</v>
      </c>
      <c r="F170" s="273" t="s">
        <v>730</v>
      </c>
      <c r="G170" s="274" t="s">
        <v>146</v>
      </c>
      <c r="H170" s="275">
        <v>1</v>
      </c>
      <c r="I170" s="212"/>
      <c r="J170" s="276">
        <f>ROUND(I170*H170,2)</f>
        <v>0</v>
      </c>
      <c r="K170" s="273" t="s">
        <v>147</v>
      </c>
      <c r="L170" s="220"/>
      <c r="M170" s="315" t="s">
        <v>3</v>
      </c>
      <c r="N170" s="316" t="s">
        <v>41</v>
      </c>
      <c r="O170" s="317">
        <v>0.17699999999999999</v>
      </c>
      <c r="P170" s="317">
        <f>O170*H170</f>
        <v>0.17699999999999999</v>
      </c>
      <c r="Q170" s="317">
        <v>0</v>
      </c>
      <c r="R170" s="317">
        <f>Q170*H170</f>
        <v>0</v>
      </c>
      <c r="S170" s="317">
        <v>0</v>
      </c>
      <c r="T170" s="318">
        <f>S170*H170</f>
        <v>0</v>
      </c>
      <c r="U170" s="219"/>
      <c r="V170" s="219"/>
      <c r="W170" s="219"/>
      <c r="X170" s="219"/>
      <c r="Y170" s="219"/>
      <c r="Z170" s="219"/>
      <c r="AA170" s="219"/>
      <c r="AB170" s="219"/>
      <c r="AC170" s="219"/>
      <c r="AD170" s="219"/>
      <c r="AE170" s="219"/>
      <c r="AR170" s="319" t="s">
        <v>148</v>
      </c>
      <c r="AT170" s="319" t="s">
        <v>143</v>
      </c>
      <c r="AU170" s="319" t="s">
        <v>80</v>
      </c>
      <c r="AY170" s="293" t="s">
        <v>141</v>
      </c>
      <c r="BE170" s="320">
        <f>IF(N170="základní",J170,0)</f>
        <v>0</v>
      </c>
      <c r="BF170" s="320">
        <f>IF(N170="snížená",J170,0)</f>
        <v>0</v>
      </c>
      <c r="BG170" s="320">
        <f>IF(N170="zákl. přenesená",J170,0)</f>
        <v>0</v>
      </c>
      <c r="BH170" s="320">
        <f>IF(N170="sníž. přenesená",J170,0)</f>
        <v>0</v>
      </c>
      <c r="BI170" s="320">
        <f>IF(N170="nulová",J170,0)</f>
        <v>0</v>
      </c>
      <c r="BJ170" s="293" t="s">
        <v>78</v>
      </c>
      <c r="BK170" s="320">
        <f>ROUND(I170*H170,2)</f>
        <v>0</v>
      </c>
      <c r="BL170" s="293" t="s">
        <v>148</v>
      </c>
      <c r="BM170" s="319" t="s">
        <v>731</v>
      </c>
    </row>
    <row r="171" spans="1:65" s="296" customFormat="1" ht="87.75">
      <c r="A171" s="219"/>
      <c r="B171" s="220"/>
      <c r="C171" s="219"/>
      <c r="D171" s="277" t="s">
        <v>150</v>
      </c>
      <c r="E171" s="219"/>
      <c r="F171" s="278" t="s">
        <v>728</v>
      </c>
      <c r="G171" s="219"/>
      <c r="H171" s="219"/>
      <c r="I171" s="219"/>
      <c r="J171" s="219"/>
      <c r="K171" s="219"/>
      <c r="L171" s="220"/>
      <c r="M171" s="334"/>
      <c r="N171" s="335"/>
      <c r="O171" s="336"/>
      <c r="P171" s="336"/>
      <c r="Q171" s="336"/>
      <c r="R171" s="336"/>
      <c r="S171" s="336"/>
      <c r="T171" s="337"/>
      <c r="U171" s="219"/>
      <c r="V171" s="219"/>
      <c r="W171" s="219"/>
      <c r="X171" s="219"/>
      <c r="Y171" s="219"/>
      <c r="Z171" s="219"/>
      <c r="AA171" s="219"/>
      <c r="AB171" s="219"/>
      <c r="AC171" s="219"/>
      <c r="AD171" s="219"/>
      <c r="AE171" s="219"/>
      <c r="AT171" s="293" t="s">
        <v>150</v>
      </c>
      <c r="AU171" s="293" t="s">
        <v>80</v>
      </c>
    </row>
    <row r="172" spans="1:65" s="296" customFormat="1" ht="24">
      <c r="A172" s="219"/>
      <c r="B172" s="220"/>
      <c r="C172" s="271" t="s">
        <v>361</v>
      </c>
      <c r="D172" s="271" t="s">
        <v>143</v>
      </c>
      <c r="E172" s="272" t="s">
        <v>732</v>
      </c>
      <c r="F172" s="273" t="s">
        <v>733</v>
      </c>
      <c r="G172" s="274" t="s">
        <v>146</v>
      </c>
      <c r="H172" s="275">
        <v>2</v>
      </c>
      <c r="I172" s="212"/>
      <c r="J172" s="276">
        <f>ROUND(I172*H172,2)</f>
        <v>0</v>
      </c>
      <c r="K172" s="273" t="s">
        <v>147</v>
      </c>
      <c r="L172" s="220"/>
      <c r="M172" s="315" t="s">
        <v>3</v>
      </c>
      <c r="N172" s="316" t="s">
        <v>41</v>
      </c>
      <c r="O172" s="317">
        <v>0.72099999999999997</v>
      </c>
      <c r="P172" s="317">
        <f>O172*H172</f>
        <v>1.4419999999999999</v>
      </c>
      <c r="Q172" s="317">
        <v>9.7919999999999993E-2</v>
      </c>
      <c r="R172" s="317">
        <f>Q172*H172</f>
        <v>0.19583999999999999</v>
      </c>
      <c r="S172" s="317">
        <v>0</v>
      </c>
      <c r="T172" s="318">
        <f>S172*H172</f>
        <v>0</v>
      </c>
      <c r="U172" s="219"/>
      <c r="V172" s="219"/>
      <c r="W172" s="219"/>
      <c r="X172" s="219"/>
      <c r="Y172" s="219"/>
      <c r="Z172" s="219"/>
      <c r="AA172" s="219"/>
      <c r="AB172" s="219"/>
      <c r="AC172" s="219"/>
      <c r="AD172" s="219"/>
      <c r="AE172" s="219"/>
      <c r="AR172" s="319" t="s">
        <v>148</v>
      </c>
      <c r="AT172" s="319" t="s">
        <v>143</v>
      </c>
      <c r="AU172" s="319" t="s">
        <v>80</v>
      </c>
      <c r="AY172" s="293" t="s">
        <v>141</v>
      </c>
      <c r="BE172" s="320">
        <f>IF(N172="základní",J172,0)</f>
        <v>0</v>
      </c>
      <c r="BF172" s="320">
        <f>IF(N172="snížená",J172,0)</f>
        <v>0</v>
      </c>
      <c r="BG172" s="320">
        <f>IF(N172="zákl. přenesená",J172,0)</f>
        <v>0</v>
      </c>
      <c r="BH172" s="320">
        <f>IF(N172="sníž. přenesená",J172,0)</f>
        <v>0</v>
      </c>
      <c r="BI172" s="320">
        <f>IF(N172="nulová",J172,0)</f>
        <v>0</v>
      </c>
      <c r="BJ172" s="293" t="s">
        <v>78</v>
      </c>
      <c r="BK172" s="320">
        <f>ROUND(I172*H172,2)</f>
        <v>0</v>
      </c>
      <c r="BL172" s="293" t="s">
        <v>148</v>
      </c>
      <c r="BM172" s="319" t="s">
        <v>734</v>
      </c>
    </row>
    <row r="173" spans="1:65" s="296" customFormat="1" ht="87.75">
      <c r="A173" s="219"/>
      <c r="B173" s="220"/>
      <c r="C173" s="219"/>
      <c r="D173" s="277" t="s">
        <v>150</v>
      </c>
      <c r="E173" s="219"/>
      <c r="F173" s="278" t="s">
        <v>735</v>
      </c>
      <c r="G173" s="219"/>
      <c r="H173" s="219"/>
      <c r="I173" s="219"/>
      <c r="J173" s="219"/>
      <c r="K173" s="219"/>
      <c r="L173" s="220"/>
      <c r="M173" s="334"/>
      <c r="N173" s="335"/>
      <c r="O173" s="336"/>
      <c r="P173" s="336"/>
      <c r="Q173" s="336"/>
      <c r="R173" s="336"/>
      <c r="S173" s="336"/>
      <c r="T173" s="337"/>
      <c r="U173" s="219"/>
      <c r="V173" s="219"/>
      <c r="W173" s="219"/>
      <c r="X173" s="219"/>
      <c r="Y173" s="219"/>
      <c r="Z173" s="219"/>
      <c r="AA173" s="219"/>
      <c r="AB173" s="219"/>
      <c r="AC173" s="219"/>
      <c r="AD173" s="219"/>
      <c r="AE173" s="219"/>
      <c r="AT173" s="293" t="s">
        <v>150</v>
      </c>
      <c r="AU173" s="293" t="s">
        <v>80</v>
      </c>
    </row>
    <row r="174" spans="1:65" s="296" customFormat="1" ht="24">
      <c r="A174" s="219"/>
      <c r="B174" s="220"/>
      <c r="C174" s="271" t="s">
        <v>365</v>
      </c>
      <c r="D174" s="271" t="s">
        <v>143</v>
      </c>
      <c r="E174" s="272" t="s">
        <v>736</v>
      </c>
      <c r="F174" s="273" t="s">
        <v>737</v>
      </c>
      <c r="G174" s="274" t="s">
        <v>146</v>
      </c>
      <c r="H174" s="275">
        <v>1</v>
      </c>
      <c r="I174" s="212"/>
      <c r="J174" s="276">
        <f>ROUND(I174*H174,2)</f>
        <v>0</v>
      </c>
      <c r="K174" s="273" t="s">
        <v>147</v>
      </c>
      <c r="L174" s="220"/>
      <c r="M174" s="315" t="s">
        <v>3</v>
      </c>
      <c r="N174" s="316" t="s">
        <v>41</v>
      </c>
      <c r="O174" s="317">
        <v>0.01</v>
      </c>
      <c r="P174" s="317">
        <f>O174*H174</f>
        <v>0.01</v>
      </c>
      <c r="Q174" s="317">
        <v>9.9900000000000006E-3</v>
      </c>
      <c r="R174" s="317">
        <f>Q174*H174</f>
        <v>9.9900000000000006E-3</v>
      </c>
      <c r="S174" s="317">
        <v>0</v>
      </c>
      <c r="T174" s="318">
        <f>S174*H174</f>
        <v>0</v>
      </c>
      <c r="U174" s="219"/>
      <c r="V174" s="219"/>
      <c r="W174" s="219"/>
      <c r="X174" s="219"/>
      <c r="Y174" s="219"/>
      <c r="Z174" s="219"/>
      <c r="AA174" s="219"/>
      <c r="AB174" s="219"/>
      <c r="AC174" s="219"/>
      <c r="AD174" s="219"/>
      <c r="AE174" s="219"/>
      <c r="AR174" s="319" t="s">
        <v>148</v>
      </c>
      <c r="AT174" s="319" t="s">
        <v>143</v>
      </c>
      <c r="AU174" s="319" t="s">
        <v>80</v>
      </c>
      <c r="AY174" s="293" t="s">
        <v>141</v>
      </c>
      <c r="BE174" s="320">
        <f>IF(N174="základní",J174,0)</f>
        <v>0</v>
      </c>
      <c r="BF174" s="320">
        <f>IF(N174="snížená",J174,0)</f>
        <v>0</v>
      </c>
      <c r="BG174" s="320">
        <f>IF(N174="zákl. přenesená",J174,0)</f>
        <v>0</v>
      </c>
      <c r="BH174" s="320">
        <f>IF(N174="sníž. přenesená",J174,0)</f>
        <v>0</v>
      </c>
      <c r="BI174" s="320">
        <f>IF(N174="nulová",J174,0)</f>
        <v>0</v>
      </c>
      <c r="BJ174" s="293" t="s">
        <v>78</v>
      </c>
      <c r="BK174" s="320">
        <f>ROUND(I174*H174,2)</f>
        <v>0</v>
      </c>
      <c r="BL174" s="293" t="s">
        <v>148</v>
      </c>
      <c r="BM174" s="319" t="s">
        <v>738</v>
      </c>
    </row>
    <row r="175" spans="1:65" s="296" customFormat="1" ht="24">
      <c r="A175" s="219"/>
      <c r="B175" s="220"/>
      <c r="C175" s="271" t="s">
        <v>370</v>
      </c>
      <c r="D175" s="271" t="s">
        <v>143</v>
      </c>
      <c r="E175" s="272" t="s">
        <v>739</v>
      </c>
      <c r="F175" s="273" t="s">
        <v>740</v>
      </c>
      <c r="G175" s="274" t="s">
        <v>146</v>
      </c>
      <c r="H175" s="275">
        <v>6</v>
      </c>
      <c r="I175" s="212"/>
      <c r="J175" s="276">
        <f>ROUND(I175*H175,2)</f>
        <v>0</v>
      </c>
      <c r="K175" s="273" t="s">
        <v>147</v>
      </c>
      <c r="L175" s="220"/>
      <c r="M175" s="315" t="s">
        <v>3</v>
      </c>
      <c r="N175" s="316" t="s">
        <v>41</v>
      </c>
      <c r="O175" s="317">
        <v>6.6000000000000003E-2</v>
      </c>
      <c r="P175" s="317">
        <f>O175*H175</f>
        <v>0.39600000000000002</v>
      </c>
      <c r="Q175" s="317">
        <v>0</v>
      </c>
      <c r="R175" s="317">
        <f>Q175*H175</f>
        <v>0</v>
      </c>
      <c r="S175" s="317">
        <v>0</v>
      </c>
      <c r="T175" s="318">
        <f>S175*H175</f>
        <v>0</v>
      </c>
      <c r="U175" s="219"/>
      <c r="V175" s="219"/>
      <c r="W175" s="219"/>
      <c r="X175" s="219"/>
      <c r="Y175" s="219"/>
      <c r="Z175" s="219"/>
      <c r="AA175" s="219"/>
      <c r="AB175" s="219"/>
      <c r="AC175" s="219"/>
      <c r="AD175" s="219"/>
      <c r="AE175" s="219"/>
      <c r="AR175" s="319" t="s">
        <v>148</v>
      </c>
      <c r="AT175" s="319" t="s">
        <v>143</v>
      </c>
      <c r="AU175" s="319" t="s">
        <v>80</v>
      </c>
      <c r="AY175" s="293" t="s">
        <v>141</v>
      </c>
      <c r="BE175" s="320">
        <f>IF(N175="základní",J175,0)</f>
        <v>0</v>
      </c>
      <c r="BF175" s="320">
        <f>IF(N175="snížená",J175,0)</f>
        <v>0</v>
      </c>
      <c r="BG175" s="320">
        <f>IF(N175="zákl. přenesená",J175,0)</f>
        <v>0</v>
      </c>
      <c r="BH175" s="320">
        <f>IF(N175="sníž. přenesená",J175,0)</f>
        <v>0</v>
      </c>
      <c r="BI175" s="320">
        <f>IF(N175="nulová",J175,0)</f>
        <v>0</v>
      </c>
      <c r="BJ175" s="293" t="s">
        <v>78</v>
      </c>
      <c r="BK175" s="320">
        <f>ROUND(I175*H175,2)</f>
        <v>0</v>
      </c>
      <c r="BL175" s="293" t="s">
        <v>148</v>
      </c>
      <c r="BM175" s="319" t="s">
        <v>741</v>
      </c>
    </row>
    <row r="176" spans="1:65" s="296" customFormat="1" ht="24">
      <c r="A176" s="219"/>
      <c r="B176" s="220"/>
      <c r="C176" s="271" t="s">
        <v>375</v>
      </c>
      <c r="D176" s="271" t="s">
        <v>143</v>
      </c>
      <c r="E176" s="272" t="s">
        <v>742</v>
      </c>
      <c r="F176" s="273" t="s">
        <v>2361</v>
      </c>
      <c r="G176" s="274" t="s">
        <v>146</v>
      </c>
      <c r="H176" s="275">
        <v>40</v>
      </c>
      <c r="I176" s="212"/>
      <c r="J176" s="276">
        <f>ROUND(I176*H176,2)</f>
        <v>0</v>
      </c>
      <c r="K176" s="273" t="s">
        <v>147</v>
      </c>
      <c r="L176" s="220"/>
      <c r="M176" s="315" t="s">
        <v>3</v>
      </c>
      <c r="N176" s="316" t="s">
        <v>41</v>
      </c>
      <c r="O176" s="317">
        <v>0.64</v>
      </c>
      <c r="P176" s="317">
        <f>O176*H176</f>
        <v>25.6</v>
      </c>
      <c r="Q176" s="317">
        <v>1.7420000000000001E-2</v>
      </c>
      <c r="R176" s="317">
        <f>Q176*H176</f>
        <v>0.69680000000000009</v>
      </c>
      <c r="S176" s="317">
        <v>0</v>
      </c>
      <c r="T176" s="318">
        <f>S176*H176</f>
        <v>0</v>
      </c>
      <c r="U176" s="219"/>
      <c r="V176" s="219"/>
      <c r="W176" s="219"/>
      <c r="X176" s="219"/>
      <c r="Y176" s="219"/>
      <c r="Z176" s="219"/>
      <c r="AA176" s="219"/>
      <c r="AB176" s="219"/>
      <c r="AC176" s="219"/>
      <c r="AD176" s="219"/>
      <c r="AE176" s="219"/>
      <c r="AR176" s="319" t="s">
        <v>148</v>
      </c>
      <c r="AT176" s="319" t="s">
        <v>143</v>
      </c>
      <c r="AU176" s="319" t="s">
        <v>80</v>
      </c>
      <c r="AY176" s="293" t="s">
        <v>141</v>
      </c>
      <c r="BE176" s="320">
        <f>IF(N176="základní",J176,0)</f>
        <v>0</v>
      </c>
      <c r="BF176" s="320">
        <f>IF(N176="snížená",J176,0)</f>
        <v>0</v>
      </c>
      <c r="BG176" s="320">
        <f>IF(N176="zákl. přenesená",J176,0)</f>
        <v>0</v>
      </c>
      <c r="BH176" s="320">
        <f>IF(N176="sníž. přenesená",J176,0)</f>
        <v>0</v>
      </c>
      <c r="BI176" s="320">
        <f>IF(N176="nulová",J176,0)</f>
        <v>0</v>
      </c>
      <c r="BJ176" s="293" t="s">
        <v>78</v>
      </c>
      <c r="BK176" s="320">
        <f>ROUND(I176*H176,2)</f>
        <v>0</v>
      </c>
      <c r="BL176" s="293" t="s">
        <v>148</v>
      </c>
      <c r="BM176" s="319" t="s">
        <v>743</v>
      </c>
    </row>
    <row r="177" spans="1:65" s="296" customFormat="1" ht="39">
      <c r="A177" s="219"/>
      <c r="B177" s="220"/>
      <c r="C177" s="219"/>
      <c r="D177" s="277" t="s">
        <v>150</v>
      </c>
      <c r="E177" s="219"/>
      <c r="F177" s="278" t="s">
        <v>744</v>
      </c>
      <c r="G177" s="219"/>
      <c r="H177" s="219"/>
      <c r="I177" s="219"/>
      <c r="J177" s="219"/>
      <c r="K177" s="219"/>
      <c r="L177" s="220"/>
      <c r="M177" s="334"/>
      <c r="N177" s="335"/>
      <c r="O177" s="336"/>
      <c r="P177" s="336"/>
      <c r="Q177" s="336"/>
      <c r="R177" s="336"/>
      <c r="S177" s="336"/>
      <c r="T177" s="337"/>
      <c r="U177" s="219"/>
      <c r="V177" s="219"/>
      <c r="W177" s="219"/>
      <c r="X177" s="219"/>
      <c r="Y177" s="219"/>
      <c r="Z177" s="219"/>
      <c r="AA177" s="219"/>
      <c r="AB177" s="219"/>
      <c r="AC177" s="219"/>
      <c r="AD177" s="219"/>
      <c r="AE177" s="219"/>
      <c r="AT177" s="293" t="s">
        <v>150</v>
      </c>
      <c r="AU177" s="293" t="s">
        <v>80</v>
      </c>
    </row>
    <row r="178" spans="1:65" s="296" customFormat="1" ht="24">
      <c r="A178" s="219"/>
      <c r="B178" s="220"/>
      <c r="C178" s="271" t="s">
        <v>379</v>
      </c>
      <c r="D178" s="271" t="s">
        <v>143</v>
      </c>
      <c r="E178" s="272" t="s">
        <v>745</v>
      </c>
      <c r="F178" s="273" t="s">
        <v>2362</v>
      </c>
      <c r="G178" s="274" t="s">
        <v>146</v>
      </c>
      <c r="H178" s="275">
        <v>64</v>
      </c>
      <c r="I178" s="212"/>
      <c r="J178" s="276">
        <f>ROUND(I178*H178,2)</f>
        <v>0</v>
      </c>
      <c r="K178" s="273" t="s">
        <v>147</v>
      </c>
      <c r="L178" s="220"/>
      <c r="M178" s="315" t="s">
        <v>3</v>
      </c>
      <c r="N178" s="316" t="s">
        <v>41</v>
      </c>
      <c r="O178" s="317">
        <v>0.27</v>
      </c>
      <c r="P178" s="317">
        <f>O178*H178</f>
        <v>17.28</v>
      </c>
      <c r="Q178" s="317">
        <v>0</v>
      </c>
      <c r="R178" s="317">
        <f>Q178*H178</f>
        <v>0</v>
      </c>
      <c r="S178" s="317">
        <v>0</v>
      </c>
      <c r="T178" s="318">
        <f>S178*H178</f>
        <v>0</v>
      </c>
      <c r="U178" s="219"/>
      <c r="V178" s="219"/>
      <c r="W178" s="219"/>
      <c r="X178" s="219"/>
      <c r="Y178" s="219"/>
      <c r="Z178" s="219"/>
      <c r="AA178" s="219"/>
      <c r="AB178" s="219"/>
      <c r="AC178" s="219"/>
      <c r="AD178" s="219"/>
      <c r="AE178" s="219"/>
      <c r="AR178" s="319" t="s">
        <v>148</v>
      </c>
      <c r="AT178" s="319" t="s">
        <v>143</v>
      </c>
      <c r="AU178" s="319" t="s">
        <v>80</v>
      </c>
      <c r="AY178" s="293" t="s">
        <v>141</v>
      </c>
      <c r="BE178" s="320">
        <f>IF(N178="základní",J178,0)</f>
        <v>0</v>
      </c>
      <c r="BF178" s="320">
        <f>IF(N178="snížená",J178,0)</f>
        <v>0</v>
      </c>
      <c r="BG178" s="320">
        <f>IF(N178="zákl. přenesená",J178,0)</f>
        <v>0</v>
      </c>
      <c r="BH178" s="320">
        <f>IF(N178="sníž. přenesená",J178,0)</f>
        <v>0</v>
      </c>
      <c r="BI178" s="320">
        <f>IF(N178="nulová",J178,0)</f>
        <v>0</v>
      </c>
      <c r="BJ178" s="293" t="s">
        <v>78</v>
      </c>
      <c r="BK178" s="320">
        <f>ROUND(I178*H178,2)</f>
        <v>0</v>
      </c>
      <c r="BL178" s="293" t="s">
        <v>148</v>
      </c>
      <c r="BM178" s="319" t="s">
        <v>746</v>
      </c>
    </row>
    <row r="179" spans="1:65" s="296" customFormat="1" ht="97.5">
      <c r="A179" s="219"/>
      <c r="B179" s="220"/>
      <c r="C179" s="219"/>
      <c r="D179" s="277" t="s">
        <v>150</v>
      </c>
      <c r="E179" s="219"/>
      <c r="F179" s="278" t="s">
        <v>747</v>
      </c>
      <c r="G179" s="219"/>
      <c r="H179" s="219"/>
      <c r="I179" s="219"/>
      <c r="J179" s="219"/>
      <c r="K179" s="219"/>
      <c r="L179" s="220"/>
      <c r="M179" s="334"/>
      <c r="N179" s="335"/>
      <c r="O179" s="336"/>
      <c r="P179" s="336"/>
      <c r="Q179" s="336"/>
      <c r="R179" s="336"/>
      <c r="S179" s="336"/>
      <c r="T179" s="337"/>
      <c r="U179" s="219"/>
      <c r="V179" s="219"/>
      <c r="W179" s="219"/>
      <c r="X179" s="219"/>
      <c r="Y179" s="219"/>
      <c r="Z179" s="219"/>
      <c r="AA179" s="219"/>
      <c r="AB179" s="219"/>
      <c r="AC179" s="219"/>
      <c r="AD179" s="219"/>
      <c r="AE179" s="219"/>
      <c r="AT179" s="293" t="s">
        <v>150</v>
      </c>
      <c r="AU179" s="293" t="s">
        <v>80</v>
      </c>
    </row>
    <row r="180" spans="1:65" s="296" customFormat="1" ht="36">
      <c r="A180" s="219"/>
      <c r="B180" s="220"/>
      <c r="C180" s="271" t="s">
        <v>385</v>
      </c>
      <c r="D180" s="271" t="s">
        <v>143</v>
      </c>
      <c r="E180" s="272" t="s">
        <v>748</v>
      </c>
      <c r="F180" s="273" t="s">
        <v>749</v>
      </c>
      <c r="G180" s="274" t="s">
        <v>146</v>
      </c>
      <c r="H180" s="275">
        <v>7</v>
      </c>
      <c r="I180" s="212"/>
      <c r="J180" s="276">
        <f>ROUND(I180*H180,2)</f>
        <v>0</v>
      </c>
      <c r="K180" s="273" t="s">
        <v>147</v>
      </c>
      <c r="L180" s="220"/>
      <c r="M180" s="315" t="s">
        <v>3</v>
      </c>
      <c r="N180" s="316" t="s">
        <v>41</v>
      </c>
      <c r="O180" s="317">
        <v>0.72</v>
      </c>
      <c r="P180" s="317">
        <f>O180*H180</f>
        <v>5.04</v>
      </c>
      <c r="Q180" s="317">
        <v>8.4250000000000005E-2</v>
      </c>
      <c r="R180" s="317">
        <f>Q180*H180</f>
        <v>0.58975</v>
      </c>
      <c r="S180" s="317">
        <v>0</v>
      </c>
      <c r="T180" s="318">
        <f>S180*H180</f>
        <v>0</v>
      </c>
      <c r="U180" s="219"/>
      <c r="V180" s="219"/>
      <c r="W180" s="219"/>
      <c r="X180" s="219"/>
      <c r="Y180" s="219"/>
      <c r="Z180" s="219"/>
      <c r="AA180" s="219"/>
      <c r="AB180" s="219"/>
      <c r="AC180" s="219"/>
      <c r="AD180" s="219"/>
      <c r="AE180" s="219"/>
      <c r="AR180" s="319" t="s">
        <v>148</v>
      </c>
      <c r="AT180" s="319" t="s">
        <v>143</v>
      </c>
      <c r="AU180" s="319" t="s">
        <v>80</v>
      </c>
      <c r="AY180" s="293" t="s">
        <v>141</v>
      </c>
      <c r="BE180" s="320">
        <f>IF(N180="základní",J180,0)</f>
        <v>0</v>
      </c>
      <c r="BF180" s="320">
        <f>IF(N180="snížená",J180,0)</f>
        <v>0</v>
      </c>
      <c r="BG180" s="320">
        <f>IF(N180="zákl. přenesená",J180,0)</f>
        <v>0</v>
      </c>
      <c r="BH180" s="320">
        <f>IF(N180="sníž. přenesená",J180,0)</f>
        <v>0</v>
      </c>
      <c r="BI180" s="320">
        <f>IF(N180="nulová",J180,0)</f>
        <v>0</v>
      </c>
      <c r="BJ180" s="293" t="s">
        <v>78</v>
      </c>
      <c r="BK180" s="320">
        <f>ROUND(I180*H180,2)</f>
        <v>0</v>
      </c>
      <c r="BL180" s="293" t="s">
        <v>148</v>
      </c>
      <c r="BM180" s="319" t="s">
        <v>750</v>
      </c>
    </row>
    <row r="181" spans="1:65" s="296" customFormat="1" ht="107.25">
      <c r="A181" s="219"/>
      <c r="B181" s="220"/>
      <c r="C181" s="219"/>
      <c r="D181" s="277" t="s">
        <v>150</v>
      </c>
      <c r="E181" s="219"/>
      <c r="F181" s="278" t="s">
        <v>751</v>
      </c>
      <c r="G181" s="219"/>
      <c r="H181" s="219"/>
      <c r="I181" s="219"/>
      <c r="J181" s="219"/>
      <c r="K181" s="219"/>
      <c r="L181" s="220"/>
      <c r="M181" s="334"/>
      <c r="N181" s="335"/>
      <c r="O181" s="336"/>
      <c r="P181" s="336"/>
      <c r="Q181" s="336"/>
      <c r="R181" s="336"/>
      <c r="S181" s="336"/>
      <c r="T181" s="337"/>
      <c r="U181" s="219"/>
      <c r="V181" s="219"/>
      <c r="W181" s="219"/>
      <c r="X181" s="219"/>
      <c r="Y181" s="219"/>
      <c r="Z181" s="219"/>
      <c r="AA181" s="219"/>
      <c r="AB181" s="219"/>
      <c r="AC181" s="219"/>
      <c r="AD181" s="219"/>
      <c r="AE181" s="219"/>
      <c r="AT181" s="293" t="s">
        <v>150</v>
      </c>
      <c r="AU181" s="293" t="s">
        <v>80</v>
      </c>
    </row>
    <row r="182" spans="1:65" s="296" customFormat="1" ht="16.5" customHeight="1">
      <c r="A182" s="219"/>
      <c r="B182" s="220"/>
      <c r="C182" s="321" t="s">
        <v>389</v>
      </c>
      <c r="D182" s="321" t="s">
        <v>371</v>
      </c>
      <c r="E182" s="322" t="s">
        <v>752</v>
      </c>
      <c r="F182" s="323" t="s">
        <v>753</v>
      </c>
      <c r="G182" s="324" t="s">
        <v>146</v>
      </c>
      <c r="H182" s="325">
        <v>7.21</v>
      </c>
      <c r="I182" s="213"/>
      <c r="J182" s="326">
        <f>ROUND(I182*H182,2)</f>
        <v>0</v>
      </c>
      <c r="K182" s="323" t="s">
        <v>147</v>
      </c>
      <c r="L182" s="327"/>
      <c r="M182" s="328" t="s">
        <v>3</v>
      </c>
      <c r="N182" s="329" t="s">
        <v>41</v>
      </c>
      <c r="O182" s="317">
        <v>0</v>
      </c>
      <c r="P182" s="317">
        <f>O182*H182</f>
        <v>0</v>
      </c>
      <c r="Q182" s="317">
        <v>0.13100000000000001</v>
      </c>
      <c r="R182" s="317">
        <f>Q182*H182</f>
        <v>0.94451000000000007</v>
      </c>
      <c r="S182" s="317">
        <v>0</v>
      </c>
      <c r="T182" s="318">
        <f>S182*H182</f>
        <v>0</v>
      </c>
      <c r="U182" s="219"/>
      <c r="V182" s="219"/>
      <c r="W182" s="219"/>
      <c r="X182" s="219"/>
      <c r="Y182" s="219"/>
      <c r="Z182" s="219"/>
      <c r="AA182" s="219"/>
      <c r="AB182" s="219"/>
      <c r="AC182" s="219"/>
      <c r="AD182" s="219"/>
      <c r="AE182" s="219"/>
      <c r="AR182" s="319" t="s">
        <v>188</v>
      </c>
      <c r="AT182" s="319" t="s">
        <v>371</v>
      </c>
      <c r="AU182" s="319" t="s">
        <v>80</v>
      </c>
      <c r="AY182" s="293" t="s">
        <v>141</v>
      </c>
      <c r="BE182" s="320">
        <f>IF(N182="základní",J182,0)</f>
        <v>0</v>
      </c>
      <c r="BF182" s="320">
        <f>IF(N182="snížená",J182,0)</f>
        <v>0</v>
      </c>
      <c r="BG182" s="320">
        <f>IF(N182="zákl. přenesená",J182,0)</f>
        <v>0</v>
      </c>
      <c r="BH182" s="320">
        <f>IF(N182="sníž. přenesená",J182,0)</f>
        <v>0</v>
      </c>
      <c r="BI182" s="320">
        <f>IF(N182="nulová",J182,0)</f>
        <v>0</v>
      </c>
      <c r="BJ182" s="293" t="s">
        <v>78</v>
      </c>
      <c r="BK182" s="320">
        <f>ROUND(I182*H182,2)</f>
        <v>0</v>
      </c>
      <c r="BL182" s="293" t="s">
        <v>148</v>
      </c>
      <c r="BM182" s="319" t="s">
        <v>754</v>
      </c>
    </row>
    <row r="183" spans="1:65" s="279" customFormat="1">
      <c r="B183" s="280"/>
      <c r="D183" s="277" t="s">
        <v>159</v>
      </c>
      <c r="F183" s="282" t="s">
        <v>755</v>
      </c>
      <c r="H183" s="283">
        <v>7.21</v>
      </c>
      <c r="L183" s="280"/>
      <c r="M183" s="338"/>
      <c r="N183" s="339"/>
      <c r="O183" s="339"/>
      <c r="P183" s="339"/>
      <c r="Q183" s="339"/>
      <c r="R183" s="339"/>
      <c r="S183" s="339"/>
      <c r="T183" s="340"/>
      <c r="AT183" s="281" t="s">
        <v>159</v>
      </c>
      <c r="AU183" s="281" t="s">
        <v>80</v>
      </c>
      <c r="AV183" s="279" t="s">
        <v>80</v>
      </c>
      <c r="AW183" s="279" t="s">
        <v>4</v>
      </c>
      <c r="AX183" s="279" t="s">
        <v>78</v>
      </c>
      <c r="AY183" s="281" t="s">
        <v>141</v>
      </c>
    </row>
    <row r="184" spans="1:65" s="296" customFormat="1" ht="36">
      <c r="A184" s="219"/>
      <c r="B184" s="220"/>
      <c r="C184" s="271" t="s">
        <v>393</v>
      </c>
      <c r="D184" s="271" t="s">
        <v>143</v>
      </c>
      <c r="E184" s="272" t="s">
        <v>756</v>
      </c>
      <c r="F184" s="273" t="s">
        <v>757</v>
      </c>
      <c r="G184" s="274" t="s">
        <v>146</v>
      </c>
      <c r="H184" s="275">
        <v>62</v>
      </c>
      <c r="I184" s="212"/>
      <c r="J184" s="276">
        <f>ROUND(I184*H184,2)</f>
        <v>0</v>
      </c>
      <c r="K184" s="273" t="s">
        <v>147</v>
      </c>
      <c r="L184" s="220"/>
      <c r="M184" s="315" t="s">
        <v>3</v>
      </c>
      <c r="N184" s="316" t="s">
        <v>41</v>
      </c>
      <c r="O184" s="317">
        <v>0.75700000000000001</v>
      </c>
      <c r="P184" s="317">
        <f>O184*H184</f>
        <v>46.933999999999997</v>
      </c>
      <c r="Q184" s="317">
        <v>0.10362</v>
      </c>
      <c r="R184" s="317">
        <f>Q184*H184</f>
        <v>6.4244400000000006</v>
      </c>
      <c r="S184" s="317">
        <v>0</v>
      </c>
      <c r="T184" s="318">
        <f>S184*H184</f>
        <v>0</v>
      </c>
      <c r="U184" s="219"/>
      <c r="V184" s="219"/>
      <c r="W184" s="219"/>
      <c r="X184" s="219"/>
      <c r="Y184" s="219"/>
      <c r="Z184" s="219"/>
      <c r="AA184" s="219"/>
      <c r="AB184" s="219"/>
      <c r="AC184" s="219"/>
      <c r="AD184" s="219"/>
      <c r="AE184" s="219"/>
      <c r="AR184" s="319" t="s">
        <v>148</v>
      </c>
      <c r="AT184" s="319" t="s">
        <v>143</v>
      </c>
      <c r="AU184" s="319" t="s">
        <v>80</v>
      </c>
      <c r="AY184" s="293" t="s">
        <v>141</v>
      </c>
      <c r="BE184" s="320">
        <f>IF(N184="základní",J184,0)</f>
        <v>0</v>
      </c>
      <c r="BF184" s="320">
        <f>IF(N184="snížená",J184,0)</f>
        <v>0</v>
      </c>
      <c r="BG184" s="320">
        <f>IF(N184="zákl. přenesená",J184,0)</f>
        <v>0</v>
      </c>
      <c r="BH184" s="320">
        <f>IF(N184="sníž. přenesená",J184,0)</f>
        <v>0</v>
      </c>
      <c r="BI184" s="320">
        <f>IF(N184="nulová",J184,0)</f>
        <v>0</v>
      </c>
      <c r="BJ184" s="293" t="s">
        <v>78</v>
      </c>
      <c r="BK184" s="320">
        <f>ROUND(I184*H184,2)</f>
        <v>0</v>
      </c>
      <c r="BL184" s="293" t="s">
        <v>148</v>
      </c>
      <c r="BM184" s="319" t="s">
        <v>758</v>
      </c>
    </row>
    <row r="185" spans="1:65" s="296" customFormat="1" ht="107.25">
      <c r="A185" s="219"/>
      <c r="B185" s="220"/>
      <c r="C185" s="219"/>
      <c r="D185" s="277" t="s">
        <v>150</v>
      </c>
      <c r="E185" s="219"/>
      <c r="F185" s="278" t="s">
        <v>759</v>
      </c>
      <c r="G185" s="219"/>
      <c r="H185" s="219"/>
      <c r="I185" s="219"/>
      <c r="J185" s="219"/>
      <c r="K185" s="219"/>
      <c r="L185" s="220"/>
      <c r="M185" s="334"/>
      <c r="N185" s="335"/>
      <c r="O185" s="336"/>
      <c r="P185" s="336"/>
      <c r="Q185" s="336"/>
      <c r="R185" s="336"/>
      <c r="S185" s="336"/>
      <c r="T185" s="337"/>
      <c r="U185" s="219"/>
      <c r="V185" s="219"/>
      <c r="W185" s="219"/>
      <c r="X185" s="219"/>
      <c r="Y185" s="219"/>
      <c r="Z185" s="219"/>
      <c r="AA185" s="219"/>
      <c r="AB185" s="219"/>
      <c r="AC185" s="219"/>
      <c r="AD185" s="219"/>
      <c r="AE185" s="219"/>
      <c r="AT185" s="293" t="s">
        <v>150</v>
      </c>
      <c r="AU185" s="293" t="s">
        <v>80</v>
      </c>
    </row>
    <row r="186" spans="1:65" s="296" customFormat="1" ht="16.5" customHeight="1">
      <c r="A186" s="219"/>
      <c r="B186" s="220"/>
      <c r="C186" s="321" t="s">
        <v>397</v>
      </c>
      <c r="D186" s="321" t="s">
        <v>371</v>
      </c>
      <c r="E186" s="322" t="s">
        <v>760</v>
      </c>
      <c r="F186" s="323" t="s">
        <v>761</v>
      </c>
      <c r="G186" s="324" t="s">
        <v>146</v>
      </c>
      <c r="H186" s="325">
        <v>63.26</v>
      </c>
      <c r="I186" s="213"/>
      <c r="J186" s="326">
        <f>ROUND(I186*H186,2)</f>
        <v>0</v>
      </c>
      <c r="K186" s="323" t="s">
        <v>3</v>
      </c>
      <c r="L186" s="327"/>
      <c r="M186" s="328" t="s">
        <v>3</v>
      </c>
      <c r="N186" s="329" t="s">
        <v>41</v>
      </c>
      <c r="O186" s="317">
        <v>0</v>
      </c>
      <c r="P186" s="317">
        <f>O186*H186</f>
        <v>0</v>
      </c>
      <c r="Q186" s="317">
        <v>0.16600000000000001</v>
      </c>
      <c r="R186" s="317">
        <f>Q186*H186</f>
        <v>10.50116</v>
      </c>
      <c r="S186" s="317">
        <v>0</v>
      </c>
      <c r="T186" s="318">
        <f>S186*H186</f>
        <v>0</v>
      </c>
      <c r="U186" s="219"/>
      <c r="V186" s="219"/>
      <c r="W186" s="219"/>
      <c r="X186" s="219"/>
      <c r="Y186" s="219"/>
      <c r="Z186" s="219"/>
      <c r="AA186" s="219"/>
      <c r="AB186" s="219"/>
      <c r="AC186" s="219"/>
      <c r="AD186" s="219"/>
      <c r="AE186" s="219"/>
      <c r="AR186" s="319" t="s">
        <v>188</v>
      </c>
      <c r="AT186" s="319" t="s">
        <v>371</v>
      </c>
      <c r="AU186" s="319" t="s">
        <v>80</v>
      </c>
      <c r="AY186" s="293" t="s">
        <v>141</v>
      </c>
      <c r="BE186" s="320">
        <f>IF(N186="základní",J186,0)</f>
        <v>0</v>
      </c>
      <c r="BF186" s="320">
        <f>IF(N186="snížená",J186,0)</f>
        <v>0</v>
      </c>
      <c r="BG186" s="320">
        <f>IF(N186="zákl. přenesená",J186,0)</f>
        <v>0</v>
      </c>
      <c r="BH186" s="320">
        <f>IF(N186="sníž. přenesená",J186,0)</f>
        <v>0</v>
      </c>
      <c r="BI186" s="320">
        <f>IF(N186="nulová",J186,0)</f>
        <v>0</v>
      </c>
      <c r="BJ186" s="293" t="s">
        <v>78</v>
      </c>
      <c r="BK186" s="320">
        <f>ROUND(I186*H186,2)</f>
        <v>0</v>
      </c>
      <c r="BL186" s="293" t="s">
        <v>148</v>
      </c>
      <c r="BM186" s="319" t="s">
        <v>762</v>
      </c>
    </row>
    <row r="187" spans="1:65" s="279" customFormat="1">
      <c r="B187" s="280"/>
      <c r="D187" s="277" t="s">
        <v>159</v>
      </c>
      <c r="F187" s="282" t="s">
        <v>763</v>
      </c>
      <c r="H187" s="283">
        <v>63.26</v>
      </c>
      <c r="L187" s="280"/>
      <c r="M187" s="338"/>
      <c r="N187" s="339"/>
      <c r="O187" s="339"/>
      <c r="P187" s="339"/>
      <c r="Q187" s="339"/>
      <c r="R187" s="339"/>
      <c r="S187" s="339"/>
      <c r="T187" s="340"/>
      <c r="AT187" s="281" t="s">
        <v>159</v>
      </c>
      <c r="AU187" s="281" t="s">
        <v>80</v>
      </c>
      <c r="AV187" s="279" t="s">
        <v>80</v>
      </c>
      <c r="AW187" s="279" t="s">
        <v>4</v>
      </c>
      <c r="AX187" s="279" t="s">
        <v>78</v>
      </c>
      <c r="AY187" s="281" t="s">
        <v>141</v>
      </c>
    </row>
    <row r="188" spans="1:65" s="296" customFormat="1" ht="44.25" customHeight="1">
      <c r="A188" s="219"/>
      <c r="B188" s="220"/>
      <c r="C188" s="271" t="s">
        <v>401</v>
      </c>
      <c r="D188" s="271" t="s">
        <v>143</v>
      </c>
      <c r="E188" s="272" t="s">
        <v>764</v>
      </c>
      <c r="F188" s="273" t="s">
        <v>2359</v>
      </c>
      <c r="G188" s="274" t="s">
        <v>146</v>
      </c>
      <c r="H188" s="275">
        <v>355</v>
      </c>
      <c r="I188" s="212"/>
      <c r="J188" s="276">
        <f>ROUND(I188*H188,2)</f>
        <v>0</v>
      </c>
      <c r="K188" s="273" t="s">
        <v>147</v>
      </c>
      <c r="L188" s="220"/>
      <c r="M188" s="315" t="s">
        <v>3</v>
      </c>
      <c r="N188" s="316" t="s">
        <v>41</v>
      </c>
      <c r="O188" s="317">
        <v>0.56499999999999995</v>
      </c>
      <c r="P188" s="317">
        <f>O188*H188</f>
        <v>200.57499999999999</v>
      </c>
      <c r="Q188" s="317">
        <v>0.10362</v>
      </c>
      <c r="R188" s="317">
        <f>Q188*H188</f>
        <v>36.7851</v>
      </c>
      <c r="S188" s="317">
        <v>0</v>
      </c>
      <c r="T188" s="318">
        <f>S188*H188</f>
        <v>0</v>
      </c>
      <c r="U188" s="219"/>
      <c r="V188" s="219"/>
      <c r="W188" s="219"/>
      <c r="X188" s="219"/>
      <c r="Y188" s="219"/>
      <c r="Z188" s="219"/>
      <c r="AA188" s="219"/>
      <c r="AB188" s="219"/>
      <c r="AC188" s="219"/>
      <c r="AD188" s="219"/>
      <c r="AE188" s="219"/>
      <c r="AR188" s="319" t="s">
        <v>148</v>
      </c>
      <c r="AT188" s="319" t="s">
        <v>143</v>
      </c>
      <c r="AU188" s="319" t="s">
        <v>80</v>
      </c>
      <c r="AY188" s="293" t="s">
        <v>141</v>
      </c>
      <c r="BE188" s="320">
        <f>IF(N188="základní",J188,0)</f>
        <v>0</v>
      </c>
      <c r="BF188" s="320">
        <f>IF(N188="snížená",J188,0)</f>
        <v>0</v>
      </c>
      <c r="BG188" s="320">
        <f>IF(N188="zákl. přenesená",J188,0)</f>
        <v>0</v>
      </c>
      <c r="BH188" s="320">
        <f>IF(N188="sníž. přenesená",J188,0)</f>
        <v>0</v>
      </c>
      <c r="BI188" s="320">
        <f>IF(N188="nulová",J188,0)</f>
        <v>0</v>
      </c>
      <c r="BJ188" s="293" t="s">
        <v>78</v>
      </c>
      <c r="BK188" s="320">
        <f>ROUND(I188*H188,2)</f>
        <v>0</v>
      </c>
      <c r="BL188" s="293" t="s">
        <v>148</v>
      </c>
      <c r="BM188" s="319" t="s">
        <v>765</v>
      </c>
    </row>
    <row r="189" spans="1:65" s="296" customFormat="1" ht="107.25">
      <c r="A189" s="219"/>
      <c r="B189" s="220"/>
      <c r="C189" s="219"/>
      <c r="D189" s="277" t="s">
        <v>150</v>
      </c>
      <c r="E189" s="219"/>
      <c r="F189" s="278" t="s">
        <v>759</v>
      </c>
      <c r="G189" s="219"/>
      <c r="H189" s="219"/>
      <c r="I189" s="219"/>
      <c r="J189" s="219"/>
      <c r="K189" s="219"/>
      <c r="L189" s="220"/>
      <c r="M189" s="334"/>
      <c r="N189" s="335"/>
      <c r="O189" s="336"/>
      <c r="P189" s="336"/>
      <c r="Q189" s="336"/>
      <c r="R189" s="336"/>
      <c r="S189" s="336"/>
      <c r="T189" s="337"/>
      <c r="U189" s="219"/>
      <c r="V189" s="219"/>
      <c r="W189" s="219"/>
      <c r="X189" s="219"/>
      <c r="Y189" s="219"/>
      <c r="Z189" s="219"/>
      <c r="AA189" s="219"/>
      <c r="AB189" s="219"/>
      <c r="AC189" s="219"/>
      <c r="AD189" s="219"/>
      <c r="AE189" s="219"/>
      <c r="AT189" s="293" t="s">
        <v>150</v>
      </c>
      <c r="AU189" s="293" t="s">
        <v>80</v>
      </c>
    </row>
    <row r="190" spans="1:65" s="279" customFormat="1">
      <c r="B190" s="280"/>
      <c r="D190" s="277" t="s">
        <v>159</v>
      </c>
      <c r="E190" s="281" t="s">
        <v>3</v>
      </c>
      <c r="F190" s="282" t="s">
        <v>711</v>
      </c>
      <c r="H190" s="283">
        <v>215</v>
      </c>
      <c r="L190" s="280"/>
      <c r="M190" s="338"/>
      <c r="N190" s="339"/>
      <c r="O190" s="339"/>
      <c r="P190" s="339"/>
      <c r="Q190" s="339"/>
      <c r="R190" s="339"/>
      <c r="S190" s="339"/>
      <c r="T190" s="340"/>
      <c r="AT190" s="281" t="s">
        <v>159</v>
      </c>
      <c r="AU190" s="281" t="s">
        <v>80</v>
      </c>
      <c r="AV190" s="279" t="s">
        <v>80</v>
      </c>
      <c r="AW190" s="279" t="s">
        <v>30</v>
      </c>
      <c r="AX190" s="279" t="s">
        <v>70</v>
      </c>
      <c r="AY190" s="281" t="s">
        <v>141</v>
      </c>
    </row>
    <row r="191" spans="1:65" s="279" customFormat="1">
      <c r="B191" s="280"/>
      <c r="D191" s="277" t="s">
        <v>159</v>
      </c>
      <c r="E191" s="281" t="s">
        <v>3</v>
      </c>
      <c r="F191" s="282" t="s">
        <v>712</v>
      </c>
      <c r="H191" s="283">
        <v>140</v>
      </c>
      <c r="L191" s="280"/>
      <c r="M191" s="338"/>
      <c r="N191" s="339"/>
      <c r="O191" s="339"/>
      <c r="P191" s="339"/>
      <c r="Q191" s="339"/>
      <c r="R191" s="339"/>
      <c r="S191" s="339"/>
      <c r="T191" s="340"/>
      <c r="AT191" s="281" t="s">
        <v>159</v>
      </c>
      <c r="AU191" s="281" t="s">
        <v>80</v>
      </c>
      <c r="AV191" s="279" t="s">
        <v>80</v>
      </c>
      <c r="AW191" s="279" t="s">
        <v>30</v>
      </c>
      <c r="AX191" s="279" t="s">
        <v>70</v>
      </c>
      <c r="AY191" s="281" t="s">
        <v>141</v>
      </c>
    </row>
    <row r="192" spans="1:65" s="288" customFormat="1">
      <c r="B192" s="289"/>
      <c r="D192" s="277" t="s">
        <v>159</v>
      </c>
      <c r="E192" s="290" t="s">
        <v>3</v>
      </c>
      <c r="F192" s="291" t="s">
        <v>230</v>
      </c>
      <c r="H192" s="292">
        <v>355</v>
      </c>
      <c r="L192" s="289"/>
      <c r="M192" s="341"/>
      <c r="N192" s="342"/>
      <c r="O192" s="342"/>
      <c r="P192" s="342"/>
      <c r="Q192" s="342"/>
      <c r="R192" s="342"/>
      <c r="S192" s="342"/>
      <c r="T192" s="343"/>
      <c r="AT192" s="290" t="s">
        <v>159</v>
      </c>
      <c r="AU192" s="290" t="s">
        <v>80</v>
      </c>
      <c r="AV192" s="288" t="s">
        <v>148</v>
      </c>
      <c r="AW192" s="288" t="s">
        <v>30</v>
      </c>
      <c r="AX192" s="288" t="s">
        <v>78</v>
      </c>
      <c r="AY192" s="290" t="s">
        <v>141</v>
      </c>
    </row>
    <row r="193" spans="1:65" s="296" customFormat="1" ht="16.5" customHeight="1">
      <c r="A193" s="219"/>
      <c r="B193" s="220"/>
      <c r="C193" s="321" t="s">
        <v>405</v>
      </c>
      <c r="D193" s="321" t="s">
        <v>371</v>
      </c>
      <c r="E193" s="322" t="s">
        <v>766</v>
      </c>
      <c r="F193" s="323" t="s">
        <v>767</v>
      </c>
      <c r="G193" s="324" t="s">
        <v>146</v>
      </c>
      <c r="H193" s="325">
        <v>362.1</v>
      </c>
      <c r="I193" s="213"/>
      <c r="J193" s="326">
        <f>ROUND(I193*H193,2)</f>
        <v>0</v>
      </c>
      <c r="K193" s="323" t="s">
        <v>3</v>
      </c>
      <c r="L193" s="327"/>
      <c r="M193" s="328" t="s">
        <v>3</v>
      </c>
      <c r="N193" s="329" t="s">
        <v>41</v>
      </c>
      <c r="O193" s="317">
        <v>0</v>
      </c>
      <c r="P193" s="317">
        <f>O193*H193</f>
        <v>0</v>
      </c>
      <c r="Q193" s="317">
        <v>0.17599999999999999</v>
      </c>
      <c r="R193" s="317">
        <f>Q193*H193</f>
        <v>63.729599999999998</v>
      </c>
      <c r="S193" s="317">
        <v>0</v>
      </c>
      <c r="T193" s="318">
        <f>S193*H193</f>
        <v>0</v>
      </c>
      <c r="U193" s="219"/>
      <c r="V193" s="219"/>
      <c r="W193" s="219"/>
      <c r="X193" s="219"/>
      <c r="Y193" s="219"/>
      <c r="Z193" s="219"/>
      <c r="AA193" s="219"/>
      <c r="AB193" s="219"/>
      <c r="AC193" s="219"/>
      <c r="AD193" s="219"/>
      <c r="AE193" s="219"/>
      <c r="AR193" s="319" t="s">
        <v>188</v>
      </c>
      <c r="AT193" s="319" t="s">
        <v>371</v>
      </c>
      <c r="AU193" s="319" t="s">
        <v>80</v>
      </c>
      <c r="AY193" s="293" t="s">
        <v>141</v>
      </c>
      <c r="BE193" s="320">
        <f>IF(N193="základní",J193,0)</f>
        <v>0</v>
      </c>
      <c r="BF193" s="320">
        <f>IF(N193="snížená",J193,0)</f>
        <v>0</v>
      </c>
      <c r="BG193" s="320">
        <f>IF(N193="zákl. přenesená",J193,0)</f>
        <v>0</v>
      </c>
      <c r="BH193" s="320">
        <f>IF(N193="sníž. přenesená",J193,0)</f>
        <v>0</v>
      </c>
      <c r="BI193" s="320">
        <f>IF(N193="nulová",J193,0)</f>
        <v>0</v>
      </c>
      <c r="BJ193" s="293" t="s">
        <v>78</v>
      </c>
      <c r="BK193" s="320">
        <f>ROUND(I193*H193,2)</f>
        <v>0</v>
      </c>
      <c r="BL193" s="293" t="s">
        <v>148</v>
      </c>
      <c r="BM193" s="319" t="s">
        <v>768</v>
      </c>
    </row>
    <row r="194" spans="1:65" s="296" customFormat="1" ht="68.25">
      <c r="A194" s="219"/>
      <c r="B194" s="220"/>
      <c r="C194" s="219"/>
      <c r="D194" s="277" t="s">
        <v>225</v>
      </c>
      <c r="E194" s="219"/>
      <c r="F194" s="278" t="s">
        <v>2366</v>
      </c>
      <c r="G194" s="219"/>
      <c r="H194" s="219"/>
      <c r="I194" s="219"/>
      <c r="J194" s="219"/>
      <c r="K194" s="219"/>
      <c r="L194" s="220"/>
      <c r="M194" s="334"/>
      <c r="N194" s="335"/>
      <c r="O194" s="336"/>
      <c r="P194" s="336"/>
      <c r="Q194" s="336"/>
      <c r="R194" s="336"/>
      <c r="S194" s="336"/>
      <c r="T194" s="337"/>
      <c r="U194" s="219"/>
      <c r="V194" s="219"/>
      <c r="W194" s="219"/>
      <c r="X194" s="219"/>
      <c r="Y194" s="219"/>
      <c r="Z194" s="219"/>
      <c r="AA194" s="219"/>
      <c r="AB194" s="219"/>
      <c r="AC194" s="219"/>
      <c r="AD194" s="219"/>
      <c r="AE194" s="219"/>
      <c r="AT194" s="293" t="s">
        <v>225</v>
      </c>
      <c r="AU194" s="293" t="s">
        <v>80</v>
      </c>
    </row>
    <row r="195" spans="1:65" s="279" customFormat="1">
      <c r="B195" s="280"/>
      <c r="D195" s="277" t="s">
        <v>159</v>
      </c>
      <c r="F195" s="282" t="s">
        <v>769</v>
      </c>
      <c r="H195" s="283">
        <v>362.1</v>
      </c>
      <c r="L195" s="280"/>
      <c r="M195" s="338"/>
      <c r="N195" s="339"/>
      <c r="O195" s="339"/>
      <c r="P195" s="339"/>
      <c r="Q195" s="339"/>
      <c r="R195" s="339"/>
      <c r="S195" s="339"/>
      <c r="T195" s="340"/>
      <c r="AT195" s="281" t="s">
        <v>159</v>
      </c>
      <c r="AU195" s="281" t="s">
        <v>80</v>
      </c>
      <c r="AV195" s="279" t="s">
        <v>80</v>
      </c>
      <c r="AW195" s="279" t="s">
        <v>4</v>
      </c>
      <c r="AX195" s="279" t="s">
        <v>78</v>
      </c>
      <c r="AY195" s="281" t="s">
        <v>141</v>
      </c>
    </row>
    <row r="196" spans="1:65" s="296" customFormat="1" ht="48">
      <c r="A196" s="219"/>
      <c r="B196" s="220"/>
      <c r="C196" s="271" t="s">
        <v>409</v>
      </c>
      <c r="D196" s="271" t="s">
        <v>143</v>
      </c>
      <c r="E196" s="272" t="s">
        <v>770</v>
      </c>
      <c r="F196" s="273" t="s">
        <v>2358</v>
      </c>
      <c r="G196" s="274" t="s">
        <v>146</v>
      </c>
      <c r="H196" s="275">
        <v>1810</v>
      </c>
      <c r="I196" s="212"/>
      <c r="J196" s="276">
        <f>ROUND(I196*H196,2)</f>
        <v>0</v>
      </c>
      <c r="K196" s="273" t="s">
        <v>147</v>
      </c>
      <c r="L196" s="220"/>
      <c r="M196" s="315" t="s">
        <v>3</v>
      </c>
      <c r="N196" s="316" t="s">
        <v>41</v>
      </c>
      <c r="O196" s="317">
        <v>0.53500000000000003</v>
      </c>
      <c r="P196" s="317">
        <f>O196*H196</f>
        <v>968.35</v>
      </c>
      <c r="Q196" s="317">
        <v>0.10362</v>
      </c>
      <c r="R196" s="317">
        <f>Q196*H196</f>
        <v>187.5522</v>
      </c>
      <c r="S196" s="317">
        <v>0</v>
      </c>
      <c r="T196" s="318">
        <f>S196*H196</f>
        <v>0</v>
      </c>
      <c r="U196" s="219"/>
      <c r="V196" s="219"/>
      <c r="W196" s="219"/>
      <c r="X196" s="219"/>
      <c r="Y196" s="219"/>
      <c r="Z196" s="219"/>
      <c r="AA196" s="219"/>
      <c r="AB196" s="219"/>
      <c r="AC196" s="219"/>
      <c r="AD196" s="219"/>
      <c r="AE196" s="219"/>
      <c r="AR196" s="319" t="s">
        <v>148</v>
      </c>
      <c r="AT196" s="319" t="s">
        <v>143</v>
      </c>
      <c r="AU196" s="319" t="s">
        <v>80</v>
      </c>
      <c r="AY196" s="293" t="s">
        <v>141</v>
      </c>
      <c r="BE196" s="320">
        <f>IF(N196="základní",J196,0)</f>
        <v>0</v>
      </c>
      <c r="BF196" s="320">
        <f>IF(N196="snížená",J196,0)</f>
        <v>0</v>
      </c>
      <c r="BG196" s="320">
        <f>IF(N196="zákl. přenesená",J196,0)</f>
        <v>0</v>
      </c>
      <c r="BH196" s="320">
        <f>IF(N196="sníž. přenesená",J196,0)</f>
        <v>0</v>
      </c>
      <c r="BI196" s="320">
        <f>IF(N196="nulová",J196,0)</f>
        <v>0</v>
      </c>
      <c r="BJ196" s="293" t="s">
        <v>78</v>
      </c>
      <c r="BK196" s="320">
        <f>ROUND(I196*H196,2)</f>
        <v>0</v>
      </c>
      <c r="BL196" s="293" t="s">
        <v>148</v>
      </c>
      <c r="BM196" s="319" t="s">
        <v>771</v>
      </c>
    </row>
    <row r="197" spans="1:65" s="296" customFormat="1" ht="107.25">
      <c r="A197" s="219"/>
      <c r="B197" s="220"/>
      <c r="C197" s="219"/>
      <c r="D197" s="277" t="s">
        <v>150</v>
      </c>
      <c r="E197" s="219"/>
      <c r="F197" s="278" t="s">
        <v>759</v>
      </c>
      <c r="G197" s="219"/>
      <c r="H197" s="219"/>
      <c r="I197" s="219"/>
      <c r="J197" s="219"/>
      <c r="K197" s="219"/>
      <c r="L197" s="220"/>
      <c r="M197" s="334"/>
      <c r="N197" s="335"/>
      <c r="O197" s="336"/>
      <c r="P197" s="336"/>
      <c r="Q197" s="336"/>
      <c r="R197" s="336"/>
      <c r="S197" s="336"/>
      <c r="T197" s="337"/>
      <c r="U197" s="219"/>
      <c r="V197" s="219"/>
      <c r="W197" s="219"/>
      <c r="X197" s="219"/>
      <c r="Y197" s="219"/>
      <c r="Z197" s="219"/>
      <c r="AA197" s="219"/>
      <c r="AB197" s="219"/>
      <c r="AC197" s="219"/>
      <c r="AD197" s="219"/>
      <c r="AE197" s="219"/>
      <c r="AT197" s="293" t="s">
        <v>150</v>
      </c>
      <c r="AU197" s="293" t="s">
        <v>80</v>
      </c>
    </row>
    <row r="198" spans="1:65" s="279" customFormat="1">
      <c r="B198" s="280"/>
      <c r="D198" s="277" t="s">
        <v>159</v>
      </c>
      <c r="E198" s="281" t="s">
        <v>3</v>
      </c>
      <c r="F198" s="282" t="s">
        <v>709</v>
      </c>
      <c r="H198" s="283">
        <v>1280</v>
      </c>
      <c r="L198" s="280"/>
      <c r="M198" s="338"/>
      <c r="N198" s="339"/>
      <c r="O198" s="339"/>
      <c r="P198" s="339"/>
      <c r="Q198" s="339"/>
      <c r="R198" s="339"/>
      <c r="S198" s="339"/>
      <c r="T198" s="340"/>
      <c r="AT198" s="281" t="s">
        <v>159</v>
      </c>
      <c r="AU198" s="281" t="s">
        <v>80</v>
      </c>
      <c r="AV198" s="279" t="s">
        <v>80</v>
      </c>
      <c r="AW198" s="279" t="s">
        <v>30</v>
      </c>
      <c r="AX198" s="279" t="s">
        <v>70</v>
      </c>
      <c r="AY198" s="281" t="s">
        <v>141</v>
      </c>
    </row>
    <row r="199" spans="1:65" s="279" customFormat="1">
      <c r="B199" s="280"/>
      <c r="D199" s="277" t="s">
        <v>159</v>
      </c>
      <c r="E199" s="281" t="s">
        <v>3</v>
      </c>
      <c r="F199" s="282" t="s">
        <v>710</v>
      </c>
      <c r="H199" s="283">
        <v>530</v>
      </c>
      <c r="L199" s="280"/>
      <c r="M199" s="338"/>
      <c r="N199" s="339"/>
      <c r="O199" s="339"/>
      <c r="P199" s="339"/>
      <c r="Q199" s="339"/>
      <c r="R199" s="339"/>
      <c r="S199" s="339"/>
      <c r="T199" s="340"/>
      <c r="AT199" s="281" t="s">
        <v>159</v>
      </c>
      <c r="AU199" s="281" t="s">
        <v>80</v>
      </c>
      <c r="AV199" s="279" t="s">
        <v>80</v>
      </c>
      <c r="AW199" s="279" t="s">
        <v>30</v>
      </c>
      <c r="AX199" s="279" t="s">
        <v>70</v>
      </c>
      <c r="AY199" s="281" t="s">
        <v>141</v>
      </c>
    </row>
    <row r="200" spans="1:65" s="288" customFormat="1">
      <c r="B200" s="289"/>
      <c r="D200" s="277" t="s">
        <v>159</v>
      </c>
      <c r="E200" s="290" t="s">
        <v>3</v>
      </c>
      <c r="F200" s="291" t="s">
        <v>230</v>
      </c>
      <c r="H200" s="292">
        <v>1810</v>
      </c>
      <c r="L200" s="289"/>
      <c r="M200" s="341"/>
      <c r="N200" s="342"/>
      <c r="O200" s="342"/>
      <c r="P200" s="342"/>
      <c r="Q200" s="342"/>
      <c r="R200" s="342"/>
      <c r="S200" s="342"/>
      <c r="T200" s="343"/>
      <c r="AT200" s="290" t="s">
        <v>159</v>
      </c>
      <c r="AU200" s="290" t="s">
        <v>80</v>
      </c>
      <c r="AV200" s="288" t="s">
        <v>148</v>
      </c>
      <c r="AW200" s="288" t="s">
        <v>30</v>
      </c>
      <c r="AX200" s="288" t="s">
        <v>78</v>
      </c>
      <c r="AY200" s="290" t="s">
        <v>141</v>
      </c>
    </row>
    <row r="201" spans="1:65" s="296" customFormat="1" ht="16.5" customHeight="1">
      <c r="A201" s="219"/>
      <c r="B201" s="220"/>
      <c r="C201" s="321" t="s">
        <v>413</v>
      </c>
      <c r="D201" s="321" t="s">
        <v>371</v>
      </c>
      <c r="E201" s="322" t="s">
        <v>772</v>
      </c>
      <c r="F201" s="323" t="s">
        <v>773</v>
      </c>
      <c r="G201" s="324" t="s">
        <v>146</v>
      </c>
      <c r="H201" s="325">
        <v>1292.8</v>
      </c>
      <c r="I201" s="213"/>
      <c r="J201" s="326">
        <f>ROUND(I201*H201,2)</f>
        <v>0</v>
      </c>
      <c r="K201" s="323" t="s">
        <v>3</v>
      </c>
      <c r="L201" s="327"/>
      <c r="M201" s="328" t="s">
        <v>3</v>
      </c>
      <c r="N201" s="329" t="s">
        <v>41</v>
      </c>
      <c r="O201" s="317">
        <v>0</v>
      </c>
      <c r="P201" s="317">
        <f>O201*H201</f>
        <v>0</v>
      </c>
      <c r="Q201" s="317">
        <v>0.17599999999999999</v>
      </c>
      <c r="R201" s="317">
        <f>Q201*H201</f>
        <v>227.53279999999998</v>
      </c>
      <c r="S201" s="317">
        <v>0</v>
      </c>
      <c r="T201" s="318">
        <f>S201*H201</f>
        <v>0</v>
      </c>
      <c r="U201" s="219"/>
      <c r="V201" s="219"/>
      <c r="W201" s="219"/>
      <c r="X201" s="219"/>
      <c r="Y201" s="219"/>
      <c r="Z201" s="219"/>
      <c r="AA201" s="219"/>
      <c r="AB201" s="219"/>
      <c r="AC201" s="219"/>
      <c r="AD201" s="219"/>
      <c r="AE201" s="219"/>
      <c r="AR201" s="319" t="s">
        <v>188</v>
      </c>
      <c r="AT201" s="319" t="s">
        <v>371</v>
      </c>
      <c r="AU201" s="319" t="s">
        <v>80</v>
      </c>
      <c r="AY201" s="293" t="s">
        <v>141</v>
      </c>
      <c r="BE201" s="320">
        <f>IF(N201="základní",J201,0)</f>
        <v>0</v>
      </c>
      <c r="BF201" s="320">
        <f>IF(N201="snížená",J201,0)</f>
        <v>0</v>
      </c>
      <c r="BG201" s="320">
        <f>IF(N201="zákl. přenesená",J201,0)</f>
        <v>0</v>
      </c>
      <c r="BH201" s="320">
        <f>IF(N201="sníž. přenesená",J201,0)</f>
        <v>0</v>
      </c>
      <c r="BI201" s="320">
        <f>IF(N201="nulová",J201,0)</f>
        <v>0</v>
      </c>
      <c r="BJ201" s="293" t="s">
        <v>78</v>
      </c>
      <c r="BK201" s="320">
        <f>ROUND(I201*H201,2)</f>
        <v>0</v>
      </c>
      <c r="BL201" s="293" t="s">
        <v>148</v>
      </c>
      <c r="BM201" s="319" t="s">
        <v>774</v>
      </c>
    </row>
    <row r="202" spans="1:65" s="296" customFormat="1" ht="68.25">
      <c r="A202" s="219"/>
      <c r="B202" s="220"/>
      <c r="C202" s="219"/>
      <c r="D202" s="277" t="s">
        <v>225</v>
      </c>
      <c r="E202" s="219"/>
      <c r="F202" s="278" t="s">
        <v>2365</v>
      </c>
      <c r="G202" s="219"/>
      <c r="H202" s="219"/>
      <c r="I202" s="219"/>
      <c r="J202" s="219"/>
      <c r="K202" s="219"/>
      <c r="L202" s="220"/>
      <c r="M202" s="334"/>
      <c r="N202" s="335"/>
      <c r="O202" s="336"/>
      <c r="P202" s="336"/>
      <c r="Q202" s="336"/>
      <c r="R202" s="336"/>
      <c r="S202" s="336"/>
      <c r="T202" s="337"/>
      <c r="U202" s="219"/>
      <c r="V202" s="219"/>
      <c r="W202" s="219"/>
      <c r="X202" s="219"/>
      <c r="Y202" s="219"/>
      <c r="Z202" s="219"/>
      <c r="AA202" s="219"/>
      <c r="AB202" s="219"/>
      <c r="AC202" s="219"/>
      <c r="AD202" s="219"/>
      <c r="AE202" s="219"/>
      <c r="AT202" s="293" t="s">
        <v>225</v>
      </c>
      <c r="AU202" s="293" t="s">
        <v>80</v>
      </c>
    </row>
    <row r="203" spans="1:65" s="279" customFormat="1">
      <c r="B203" s="280"/>
      <c r="D203" s="277" t="s">
        <v>159</v>
      </c>
      <c r="F203" s="282" t="s">
        <v>775</v>
      </c>
      <c r="H203" s="283">
        <v>1292.8</v>
      </c>
      <c r="L203" s="280"/>
      <c r="M203" s="338"/>
      <c r="N203" s="339"/>
      <c r="O203" s="339"/>
      <c r="P203" s="339"/>
      <c r="Q203" s="339"/>
      <c r="R203" s="339"/>
      <c r="S203" s="339"/>
      <c r="T203" s="340"/>
      <c r="AT203" s="281" t="s">
        <v>159</v>
      </c>
      <c r="AU203" s="281" t="s">
        <v>80</v>
      </c>
      <c r="AV203" s="279" t="s">
        <v>80</v>
      </c>
      <c r="AW203" s="279" t="s">
        <v>4</v>
      </c>
      <c r="AX203" s="279" t="s">
        <v>78</v>
      </c>
      <c r="AY203" s="281" t="s">
        <v>141</v>
      </c>
    </row>
    <row r="204" spans="1:65" s="296" customFormat="1" ht="16.5" customHeight="1">
      <c r="A204" s="219"/>
      <c r="B204" s="220"/>
      <c r="C204" s="321" t="s">
        <v>417</v>
      </c>
      <c r="D204" s="321" t="s">
        <v>371</v>
      </c>
      <c r="E204" s="322" t="s">
        <v>766</v>
      </c>
      <c r="F204" s="323" t="s">
        <v>767</v>
      </c>
      <c r="G204" s="324" t="s">
        <v>146</v>
      </c>
      <c r="H204" s="325">
        <v>530</v>
      </c>
      <c r="I204" s="213"/>
      <c r="J204" s="326">
        <f>ROUND(I204*H204,2)</f>
        <v>0</v>
      </c>
      <c r="K204" s="323" t="s">
        <v>3</v>
      </c>
      <c r="L204" s="327"/>
      <c r="M204" s="328" t="s">
        <v>3</v>
      </c>
      <c r="N204" s="329" t="s">
        <v>41</v>
      </c>
      <c r="O204" s="317">
        <v>0</v>
      </c>
      <c r="P204" s="317">
        <f>O204*H204</f>
        <v>0</v>
      </c>
      <c r="Q204" s="317">
        <v>0.17599999999999999</v>
      </c>
      <c r="R204" s="317">
        <f>Q204*H204</f>
        <v>93.28</v>
      </c>
      <c r="S204" s="317">
        <v>0</v>
      </c>
      <c r="T204" s="318">
        <f>S204*H204</f>
        <v>0</v>
      </c>
      <c r="U204" s="219"/>
      <c r="V204" s="219"/>
      <c r="W204" s="219"/>
      <c r="X204" s="219"/>
      <c r="Y204" s="219"/>
      <c r="Z204" s="219"/>
      <c r="AA204" s="219"/>
      <c r="AB204" s="219"/>
      <c r="AC204" s="219"/>
      <c r="AD204" s="219"/>
      <c r="AE204" s="219"/>
      <c r="AR204" s="319" t="s">
        <v>188</v>
      </c>
      <c r="AT204" s="319" t="s">
        <v>371</v>
      </c>
      <c r="AU204" s="319" t="s">
        <v>80</v>
      </c>
      <c r="AY204" s="293" t="s">
        <v>141</v>
      </c>
      <c r="BE204" s="320">
        <f>IF(N204="základní",J204,0)</f>
        <v>0</v>
      </c>
      <c r="BF204" s="320">
        <f>IF(N204="snížená",J204,0)</f>
        <v>0</v>
      </c>
      <c r="BG204" s="320">
        <f>IF(N204="zákl. přenesená",J204,0)</f>
        <v>0</v>
      </c>
      <c r="BH204" s="320">
        <f>IF(N204="sníž. přenesená",J204,0)</f>
        <v>0</v>
      </c>
      <c r="BI204" s="320">
        <f>IF(N204="nulová",J204,0)</f>
        <v>0</v>
      </c>
      <c r="BJ204" s="293" t="s">
        <v>78</v>
      </c>
      <c r="BK204" s="320">
        <f>ROUND(I204*H204,2)</f>
        <v>0</v>
      </c>
      <c r="BL204" s="293" t="s">
        <v>148</v>
      </c>
      <c r="BM204" s="319" t="s">
        <v>776</v>
      </c>
    </row>
    <row r="205" spans="1:65" s="296" customFormat="1" ht="68.25">
      <c r="A205" s="219"/>
      <c r="B205" s="220"/>
      <c r="C205" s="219"/>
      <c r="D205" s="277" t="s">
        <v>225</v>
      </c>
      <c r="E205" s="219"/>
      <c r="F205" s="278" t="s">
        <v>2364</v>
      </c>
      <c r="G205" s="219"/>
      <c r="H205" s="219"/>
      <c r="I205" s="219"/>
      <c r="J205" s="219"/>
      <c r="K205" s="219"/>
      <c r="L205" s="220"/>
      <c r="M205" s="334"/>
      <c r="N205" s="335"/>
      <c r="O205" s="336"/>
      <c r="P205" s="336"/>
      <c r="Q205" s="336"/>
      <c r="R205" s="336"/>
      <c r="S205" s="336"/>
      <c r="T205" s="337"/>
      <c r="U205" s="219"/>
      <c r="V205" s="219"/>
      <c r="W205" s="219"/>
      <c r="X205" s="219"/>
      <c r="Y205" s="219"/>
      <c r="Z205" s="219"/>
      <c r="AA205" s="219"/>
      <c r="AB205" s="219"/>
      <c r="AC205" s="219"/>
      <c r="AD205" s="219"/>
      <c r="AE205" s="219"/>
      <c r="AT205" s="293" t="s">
        <v>225</v>
      </c>
      <c r="AU205" s="293" t="s">
        <v>80</v>
      </c>
    </row>
    <row r="206" spans="1:65" s="296" customFormat="1" ht="48">
      <c r="A206" s="219"/>
      <c r="B206" s="220"/>
      <c r="C206" s="271" t="s">
        <v>421</v>
      </c>
      <c r="D206" s="271" t="s">
        <v>143</v>
      </c>
      <c r="E206" s="272" t="s">
        <v>777</v>
      </c>
      <c r="F206" s="273" t="s">
        <v>2357</v>
      </c>
      <c r="G206" s="274" t="s">
        <v>146</v>
      </c>
      <c r="H206" s="275">
        <v>1810</v>
      </c>
      <c r="I206" s="212"/>
      <c r="J206" s="276">
        <f>ROUND(I206*H206,2)</f>
        <v>0</v>
      </c>
      <c r="K206" s="273" t="s">
        <v>147</v>
      </c>
      <c r="L206" s="220"/>
      <c r="M206" s="315" t="s">
        <v>3</v>
      </c>
      <c r="N206" s="316" t="s">
        <v>41</v>
      </c>
      <c r="O206" s="317">
        <v>5.5E-2</v>
      </c>
      <c r="P206" s="317">
        <f>O206*H206</f>
        <v>99.55</v>
      </c>
      <c r="Q206" s="317">
        <v>0</v>
      </c>
      <c r="R206" s="317">
        <f>Q206*H206</f>
        <v>0</v>
      </c>
      <c r="S206" s="317">
        <v>0</v>
      </c>
      <c r="T206" s="318">
        <f>S206*H206</f>
        <v>0</v>
      </c>
      <c r="U206" s="219"/>
      <c r="V206" s="219"/>
      <c r="W206" s="219"/>
      <c r="X206" s="219"/>
      <c r="Y206" s="219"/>
      <c r="Z206" s="219"/>
      <c r="AA206" s="219"/>
      <c r="AB206" s="219"/>
      <c r="AC206" s="219"/>
      <c r="AD206" s="219"/>
      <c r="AE206" s="219"/>
      <c r="AR206" s="319" t="s">
        <v>148</v>
      </c>
      <c r="AT206" s="319" t="s">
        <v>143</v>
      </c>
      <c r="AU206" s="319" t="s">
        <v>80</v>
      </c>
      <c r="AY206" s="293" t="s">
        <v>141</v>
      </c>
      <c r="BE206" s="320">
        <f>IF(N206="základní",J206,0)</f>
        <v>0</v>
      </c>
      <c r="BF206" s="320">
        <f>IF(N206="snížená",J206,0)</f>
        <v>0</v>
      </c>
      <c r="BG206" s="320">
        <f>IF(N206="zákl. přenesená",J206,0)</f>
        <v>0</v>
      </c>
      <c r="BH206" s="320">
        <f>IF(N206="sníž. přenesená",J206,0)</f>
        <v>0</v>
      </c>
      <c r="BI206" s="320">
        <f>IF(N206="nulová",J206,0)</f>
        <v>0</v>
      </c>
      <c r="BJ206" s="293" t="s">
        <v>78</v>
      </c>
      <c r="BK206" s="320">
        <f>ROUND(I206*H206,2)</f>
        <v>0</v>
      </c>
      <c r="BL206" s="293" t="s">
        <v>148</v>
      </c>
      <c r="BM206" s="319" t="s">
        <v>778</v>
      </c>
    </row>
    <row r="207" spans="1:65" s="296" customFormat="1" ht="107.25">
      <c r="A207" s="219"/>
      <c r="B207" s="220"/>
      <c r="C207" s="219"/>
      <c r="D207" s="277" t="s">
        <v>150</v>
      </c>
      <c r="E207" s="219"/>
      <c r="F207" s="278" t="s">
        <v>759</v>
      </c>
      <c r="G207" s="219"/>
      <c r="H207" s="219"/>
      <c r="I207" s="219"/>
      <c r="J207" s="219"/>
      <c r="K207" s="219"/>
      <c r="L207" s="220"/>
      <c r="M207" s="334"/>
      <c r="N207" s="335"/>
      <c r="O207" s="336"/>
      <c r="P207" s="336"/>
      <c r="Q207" s="336"/>
      <c r="R207" s="336"/>
      <c r="S207" s="336"/>
      <c r="T207" s="337"/>
      <c r="U207" s="219"/>
      <c r="V207" s="219"/>
      <c r="W207" s="219"/>
      <c r="X207" s="219"/>
      <c r="Y207" s="219"/>
      <c r="Z207" s="219"/>
      <c r="AA207" s="219"/>
      <c r="AB207" s="219"/>
      <c r="AC207" s="219"/>
      <c r="AD207" s="219"/>
      <c r="AE207" s="219"/>
      <c r="AT207" s="293" t="s">
        <v>150</v>
      </c>
      <c r="AU207" s="293" t="s">
        <v>80</v>
      </c>
    </row>
    <row r="208" spans="1:65" s="296" customFormat="1" ht="48">
      <c r="A208" s="219"/>
      <c r="B208" s="220"/>
      <c r="C208" s="271" t="s">
        <v>425</v>
      </c>
      <c r="D208" s="271" t="s">
        <v>143</v>
      </c>
      <c r="E208" s="272" t="s">
        <v>779</v>
      </c>
      <c r="F208" s="273" t="s">
        <v>2354</v>
      </c>
      <c r="G208" s="274" t="s">
        <v>146</v>
      </c>
      <c r="H208" s="275">
        <v>2200</v>
      </c>
      <c r="I208" s="212"/>
      <c r="J208" s="276">
        <f>ROUND(I208*H208,2)</f>
        <v>0</v>
      </c>
      <c r="K208" s="273" t="s">
        <v>147</v>
      </c>
      <c r="L208" s="220"/>
      <c r="M208" s="315" t="s">
        <v>3</v>
      </c>
      <c r="N208" s="316" t="s">
        <v>41</v>
      </c>
      <c r="O208" s="317">
        <v>0.57999999999999996</v>
      </c>
      <c r="P208" s="317">
        <f>O208*H208</f>
        <v>1276</v>
      </c>
      <c r="Q208" s="317">
        <v>0.10503</v>
      </c>
      <c r="R208" s="317">
        <f>Q208*H208</f>
        <v>231.066</v>
      </c>
      <c r="S208" s="317">
        <v>0</v>
      </c>
      <c r="T208" s="318">
        <f>S208*H208</f>
        <v>0</v>
      </c>
      <c r="U208" s="219"/>
      <c r="V208" s="219"/>
      <c r="W208" s="219"/>
      <c r="X208" s="219"/>
      <c r="Y208" s="219"/>
      <c r="Z208" s="219"/>
      <c r="AA208" s="219"/>
      <c r="AB208" s="219"/>
      <c r="AC208" s="219"/>
      <c r="AD208" s="219"/>
      <c r="AE208" s="219"/>
      <c r="AR208" s="319" t="s">
        <v>148</v>
      </c>
      <c r="AT208" s="319" t="s">
        <v>143</v>
      </c>
      <c r="AU208" s="319" t="s">
        <v>80</v>
      </c>
      <c r="AY208" s="293" t="s">
        <v>141</v>
      </c>
      <c r="BE208" s="320">
        <f>IF(N208="základní",J208,0)</f>
        <v>0</v>
      </c>
      <c r="BF208" s="320">
        <f>IF(N208="snížená",J208,0)</f>
        <v>0</v>
      </c>
      <c r="BG208" s="320">
        <f>IF(N208="zákl. přenesená",J208,0)</f>
        <v>0</v>
      </c>
      <c r="BH208" s="320">
        <f>IF(N208="sníž. přenesená",J208,0)</f>
        <v>0</v>
      </c>
      <c r="BI208" s="320">
        <f>IF(N208="nulová",J208,0)</f>
        <v>0</v>
      </c>
      <c r="BJ208" s="293" t="s">
        <v>78</v>
      </c>
      <c r="BK208" s="320">
        <f>ROUND(I208*H208,2)</f>
        <v>0</v>
      </c>
      <c r="BL208" s="293" t="s">
        <v>148</v>
      </c>
      <c r="BM208" s="319" t="s">
        <v>780</v>
      </c>
    </row>
    <row r="209" spans="1:65" s="296" customFormat="1" ht="107.25">
      <c r="A209" s="219"/>
      <c r="B209" s="220"/>
      <c r="C209" s="219"/>
      <c r="D209" s="277" t="s">
        <v>150</v>
      </c>
      <c r="E209" s="219"/>
      <c r="F209" s="278" t="s">
        <v>759</v>
      </c>
      <c r="G209" s="219"/>
      <c r="H209" s="219"/>
      <c r="I209" s="219"/>
      <c r="J209" s="219"/>
      <c r="K209" s="219"/>
      <c r="L209" s="220"/>
      <c r="M209" s="334"/>
      <c r="N209" s="335"/>
      <c r="O209" s="336"/>
      <c r="P209" s="336"/>
      <c r="Q209" s="336"/>
      <c r="R209" s="336"/>
      <c r="S209" s="336"/>
      <c r="T209" s="337"/>
      <c r="U209" s="219"/>
      <c r="V209" s="219"/>
      <c r="W209" s="219"/>
      <c r="X209" s="219"/>
      <c r="Y209" s="219"/>
      <c r="Z209" s="219"/>
      <c r="AA209" s="219"/>
      <c r="AB209" s="219"/>
      <c r="AC209" s="219"/>
      <c r="AD209" s="219"/>
      <c r="AE209" s="219"/>
      <c r="AT209" s="293" t="s">
        <v>150</v>
      </c>
      <c r="AU209" s="293" t="s">
        <v>80</v>
      </c>
    </row>
    <row r="210" spans="1:65" s="296" customFormat="1" ht="16.5" customHeight="1">
      <c r="A210" s="219"/>
      <c r="B210" s="220"/>
      <c r="C210" s="321" t="s">
        <v>429</v>
      </c>
      <c r="D210" s="321" t="s">
        <v>371</v>
      </c>
      <c r="E210" s="322" t="s">
        <v>781</v>
      </c>
      <c r="F210" s="323" t="s">
        <v>2355</v>
      </c>
      <c r="G210" s="324" t="s">
        <v>146</v>
      </c>
      <c r="H210" s="325">
        <v>1111</v>
      </c>
      <c r="I210" s="213"/>
      <c r="J210" s="326">
        <f>ROUND(I210*H210,2)</f>
        <v>0</v>
      </c>
      <c r="K210" s="323" t="s">
        <v>3</v>
      </c>
      <c r="L210" s="327"/>
      <c r="M210" s="328" t="s">
        <v>3</v>
      </c>
      <c r="N210" s="329" t="s">
        <v>41</v>
      </c>
      <c r="O210" s="317">
        <v>0</v>
      </c>
      <c r="P210" s="317">
        <f>O210*H210</f>
        <v>0</v>
      </c>
      <c r="Q210" s="317">
        <v>0.191</v>
      </c>
      <c r="R210" s="317">
        <f>Q210*H210</f>
        <v>212.20099999999999</v>
      </c>
      <c r="S210" s="317">
        <v>0</v>
      </c>
      <c r="T210" s="318">
        <f>S210*H210</f>
        <v>0</v>
      </c>
      <c r="U210" s="219"/>
      <c r="V210" s="219"/>
      <c r="W210" s="219"/>
      <c r="X210" s="219"/>
      <c r="Y210" s="219"/>
      <c r="Z210" s="219"/>
      <c r="AA210" s="219"/>
      <c r="AB210" s="219"/>
      <c r="AC210" s="219"/>
      <c r="AD210" s="219"/>
      <c r="AE210" s="219"/>
      <c r="AR210" s="319" t="s">
        <v>188</v>
      </c>
      <c r="AT210" s="319" t="s">
        <v>371</v>
      </c>
      <c r="AU210" s="319" t="s">
        <v>80</v>
      </c>
      <c r="AY210" s="293" t="s">
        <v>141</v>
      </c>
      <c r="BE210" s="320">
        <f>IF(N210="základní",J210,0)</f>
        <v>0</v>
      </c>
      <c r="BF210" s="320">
        <f>IF(N210="snížená",J210,0)</f>
        <v>0</v>
      </c>
      <c r="BG210" s="320">
        <f>IF(N210="zákl. přenesená",J210,0)</f>
        <v>0</v>
      </c>
      <c r="BH210" s="320">
        <f>IF(N210="sníž. přenesená",J210,0)</f>
        <v>0</v>
      </c>
      <c r="BI210" s="320">
        <f>IF(N210="nulová",J210,0)</f>
        <v>0</v>
      </c>
      <c r="BJ210" s="293" t="s">
        <v>78</v>
      </c>
      <c r="BK210" s="320">
        <f>ROUND(I210*H210,2)</f>
        <v>0</v>
      </c>
      <c r="BL210" s="293" t="s">
        <v>148</v>
      </c>
      <c r="BM210" s="319" t="s">
        <v>782</v>
      </c>
    </row>
    <row r="211" spans="1:65" s="279" customFormat="1">
      <c r="B211" s="280"/>
      <c r="D211" s="277" t="s">
        <v>159</v>
      </c>
      <c r="F211" s="282" t="s">
        <v>783</v>
      </c>
      <c r="H211" s="283">
        <v>1111</v>
      </c>
      <c r="L211" s="280"/>
      <c r="M211" s="338"/>
      <c r="N211" s="339"/>
      <c r="O211" s="339"/>
      <c r="P211" s="339"/>
      <c r="Q211" s="339"/>
      <c r="R211" s="339"/>
      <c r="S211" s="339"/>
      <c r="T211" s="340"/>
      <c r="AT211" s="281" t="s">
        <v>159</v>
      </c>
      <c r="AU211" s="281" t="s">
        <v>80</v>
      </c>
      <c r="AV211" s="279" t="s">
        <v>80</v>
      </c>
      <c r="AW211" s="279" t="s">
        <v>4</v>
      </c>
      <c r="AX211" s="279" t="s">
        <v>78</v>
      </c>
      <c r="AY211" s="281" t="s">
        <v>141</v>
      </c>
    </row>
    <row r="212" spans="1:65" s="296" customFormat="1" ht="16.5" customHeight="1">
      <c r="A212" s="219"/>
      <c r="B212" s="220"/>
      <c r="C212" s="321" t="s">
        <v>433</v>
      </c>
      <c r="D212" s="321" t="s">
        <v>371</v>
      </c>
      <c r="E212" s="322" t="s">
        <v>784</v>
      </c>
      <c r="F212" s="323" t="s">
        <v>2356</v>
      </c>
      <c r="G212" s="324" t="s">
        <v>146</v>
      </c>
      <c r="H212" s="325">
        <v>1111</v>
      </c>
      <c r="I212" s="213"/>
      <c r="J212" s="326">
        <f>ROUND(I212*H212,2)</f>
        <v>0</v>
      </c>
      <c r="K212" s="323" t="s">
        <v>3</v>
      </c>
      <c r="L212" s="327"/>
      <c r="M212" s="328" t="s">
        <v>3</v>
      </c>
      <c r="N212" s="329" t="s">
        <v>41</v>
      </c>
      <c r="O212" s="317">
        <v>0</v>
      </c>
      <c r="P212" s="317">
        <f>O212*H212</f>
        <v>0</v>
      </c>
      <c r="Q212" s="317">
        <v>0.191</v>
      </c>
      <c r="R212" s="317">
        <f>Q212*H212</f>
        <v>212.20099999999999</v>
      </c>
      <c r="S212" s="317">
        <v>0</v>
      </c>
      <c r="T212" s="318">
        <f>S212*H212</f>
        <v>0</v>
      </c>
      <c r="U212" s="219"/>
      <c r="V212" s="219"/>
      <c r="W212" s="219"/>
      <c r="X212" s="219"/>
      <c r="Y212" s="219"/>
      <c r="Z212" s="219"/>
      <c r="AA212" s="219"/>
      <c r="AB212" s="219"/>
      <c r="AC212" s="219"/>
      <c r="AD212" s="219"/>
      <c r="AE212" s="219"/>
      <c r="AR212" s="319" t="s">
        <v>188</v>
      </c>
      <c r="AT212" s="319" t="s">
        <v>371</v>
      </c>
      <c r="AU212" s="319" t="s">
        <v>80</v>
      </c>
      <c r="AY212" s="293" t="s">
        <v>141</v>
      </c>
      <c r="BE212" s="320">
        <f>IF(N212="základní",J212,0)</f>
        <v>0</v>
      </c>
      <c r="BF212" s="320">
        <f>IF(N212="snížená",J212,0)</f>
        <v>0</v>
      </c>
      <c r="BG212" s="320">
        <f>IF(N212="zákl. přenesená",J212,0)</f>
        <v>0</v>
      </c>
      <c r="BH212" s="320">
        <f>IF(N212="sníž. přenesená",J212,0)</f>
        <v>0</v>
      </c>
      <c r="BI212" s="320">
        <f>IF(N212="nulová",J212,0)</f>
        <v>0</v>
      </c>
      <c r="BJ212" s="293" t="s">
        <v>78</v>
      </c>
      <c r="BK212" s="320">
        <f>ROUND(I212*H212,2)</f>
        <v>0</v>
      </c>
      <c r="BL212" s="293" t="s">
        <v>148</v>
      </c>
      <c r="BM212" s="319" t="s">
        <v>785</v>
      </c>
    </row>
    <row r="213" spans="1:65" s="296" customFormat="1" ht="68.25">
      <c r="A213" s="219"/>
      <c r="B213" s="220"/>
      <c r="C213" s="219"/>
      <c r="D213" s="277" t="s">
        <v>225</v>
      </c>
      <c r="E213" s="219"/>
      <c r="F213" s="278" t="s">
        <v>2363</v>
      </c>
      <c r="G213" s="219"/>
      <c r="H213" s="219"/>
      <c r="I213" s="219"/>
      <c r="J213" s="219"/>
      <c r="K213" s="219"/>
      <c r="L213" s="220"/>
      <c r="M213" s="334"/>
      <c r="N213" s="335"/>
      <c r="O213" s="336"/>
      <c r="P213" s="336"/>
      <c r="Q213" s="336"/>
      <c r="R213" s="336"/>
      <c r="S213" s="336"/>
      <c r="T213" s="337"/>
      <c r="U213" s="219"/>
      <c r="V213" s="219"/>
      <c r="W213" s="219"/>
      <c r="X213" s="219"/>
      <c r="Y213" s="219"/>
      <c r="Z213" s="219"/>
      <c r="AA213" s="219"/>
      <c r="AB213" s="219"/>
      <c r="AC213" s="219"/>
      <c r="AD213" s="219"/>
      <c r="AE213" s="219"/>
      <c r="AT213" s="293" t="s">
        <v>225</v>
      </c>
      <c r="AU213" s="293" t="s">
        <v>80</v>
      </c>
    </row>
    <row r="214" spans="1:65" s="279" customFormat="1">
      <c r="B214" s="280"/>
      <c r="D214" s="277" t="s">
        <v>159</v>
      </c>
      <c r="F214" s="282" t="s">
        <v>783</v>
      </c>
      <c r="H214" s="283">
        <v>1111</v>
      </c>
      <c r="L214" s="280"/>
      <c r="M214" s="338"/>
      <c r="N214" s="339"/>
      <c r="O214" s="339"/>
      <c r="P214" s="339"/>
      <c r="Q214" s="339"/>
      <c r="R214" s="339"/>
      <c r="S214" s="339"/>
      <c r="T214" s="340"/>
      <c r="AT214" s="281" t="s">
        <v>159</v>
      </c>
      <c r="AU214" s="281" t="s">
        <v>80</v>
      </c>
      <c r="AV214" s="279" t="s">
        <v>80</v>
      </c>
      <c r="AW214" s="279" t="s">
        <v>4</v>
      </c>
      <c r="AX214" s="279" t="s">
        <v>78</v>
      </c>
      <c r="AY214" s="281" t="s">
        <v>141</v>
      </c>
    </row>
    <row r="215" spans="1:65" s="296" customFormat="1" ht="44.25" customHeight="1">
      <c r="A215" s="219"/>
      <c r="B215" s="220"/>
      <c r="C215" s="271" t="s">
        <v>437</v>
      </c>
      <c r="D215" s="271" t="s">
        <v>143</v>
      </c>
      <c r="E215" s="272" t="s">
        <v>786</v>
      </c>
      <c r="F215" s="273" t="s">
        <v>787</v>
      </c>
      <c r="G215" s="274" t="s">
        <v>146</v>
      </c>
      <c r="H215" s="275">
        <v>2200</v>
      </c>
      <c r="I215" s="212"/>
      <c r="J215" s="276">
        <f>ROUND(I215*H215,2)</f>
        <v>0</v>
      </c>
      <c r="K215" s="273" t="s">
        <v>147</v>
      </c>
      <c r="L215" s="220"/>
      <c r="M215" s="315" t="s">
        <v>3</v>
      </c>
      <c r="N215" s="316" t="s">
        <v>41</v>
      </c>
      <c r="O215" s="317">
        <v>5.8000000000000003E-2</v>
      </c>
      <c r="P215" s="317">
        <f>O215*H215</f>
        <v>127.60000000000001</v>
      </c>
      <c r="Q215" s="317">
        <v>0</v>
      </c>
      <c r="R215" s="317">
        <f>Q215*H215</f>
        <v>0</v>
      </c>
      <c r="S215" s="317">
        <v>0</v>
      </c>
      <c r="T215" s="318">
        <f>S215*H215</f>
        <v>0</v>
      </c>
      <c r="U215" s="219"/>
      <c r="V215" s="219"/>
      <c r="W215" s="219"/>
      <c r="X215" s="219"/>
      <c r="Y215" s="219"/>
      <c r="Z215" s="219"/>
      <c r="AA215" s="219"/>
      <c r="AB215" s="219"/>
      <c r="AC215" s="219"/>
      <c r="AD215" s="219"/>
      <c r="AE215" s="219"/>
      <c r="AR215" s="319" t="s">
        <v>148</v>
      </c>
      <c r="AT215" s="319" t="s">
        <v>143</v>
      </c>
      <c r="AU215" s="319" t="s">
        <v>80</v>
      </c>
      <c r="AY215" s="293" t="s">
        <v>141</v>
      </c>
      <c r="BE215" s="320">
        <f>IF(N215="základní",J215,0)</f>
        <v>0</v>
      </c>
      <c r="BF215" s="320">
        <f>IF(N215="snížená",J215,0)</f>
        <v>0</v>
      </c>
      <c r="BG215" s="320">
        <f>IF(N215="zákl. přenesená",J215,0)</f>
        <v>0</v>
      </c>
      <c r="BH215" s="320">
        <f>IF(N215="sníž. přenesená",J215,0)</f>
        <v>0</v>
      </c>
      <c r="BI215" s="320">
        <f>IF(N215="nulová",J215,0)</f>
        <v>0</v>
      </c>
      <c r="BJ215" s="293" t="s">
        <v>78</v>
      </c>
      <c r="BK215" s="320">
        <f>ROUND(I215*H215,2)</f>
        <v>0</v>
      </c>
      <c r="BL215" s="293" t="s">
        <v>148</v>
      </c>
      <c r="BM215" s="319" t="s">
        <v>788</v>
      </c>
    </row>
    <row r="216" spans="1:65" s="296" customFormat="1" ht="107.25">
      <c r="A216" s="219"/>
      <c r="B216" s="220"/>
      <c r="C216" s="219"/>
      <c r="D216" s="277" t="s">
        <v>150</v>
      </c>
      <c r="E216" s="219"/>
      <c r="F216" s="278" t="s">
        <v>759</v>
      </c>
      <c r="G216" s="219"/>
      <c r="H216" s="219"/>
      <c r="I216" s="219"/>
      <c r="J216" s="219"/>
      <c r="K216" s="219"/>
      <c r="L216" s="220"/>
      <c r="M216" s="334"/>
      <c r="N216" s="335"/>
      <c r="O216" s="336"/>
      <c r="P216" s="336"/>
      <c r="Q216" s="336"/>
      <c r="R216" s="336"/>
      <c r="S216" s="336"/>
      <c r="T216" s="337"/>
      <c r="U216" s="219"/>
      <c r="V216" s="219"/>
      <c r="W216" s="219"/>
      <c r="X216" s="219"/>
      <c r="Y216" s="219"/>
      <c r="Z216" s="219"/>
      <c r="AA216" s="219"/>
      <c r="AB216" s="219"/>
      <c r="AC216" s="219"/>
      <c r="AD216" s="219"/>
      <c r="AE216" s="219"/>
      <c r="AT216" s="293" t="s">
        <v>150</v>
      </c>
      <c r="AU216" s="293" t="s">
        <v>80</v>
      </c>
    </row>
    <row r="217" spans="1:65" s="264" customFormat="1" ht="22.9" customHeight="1">
      <c r="B217" s="265"/>
      <c r="D217" s="266" t="s">
        <v>69</v>
      </c>
      <c r="E217" s="269" t="s">
        <v>188</v>
      </c>
      <c r="F217" s="269" t="s">
        <v>789</v>
      </c>
      <c r="J217" s="270">
        <f>BK217</f>
        <v>0</v>
      </c>
      <c r="L217" s="265"/>
      <c r="M217" s="309"/>
      <c r="N217" s="310"/>
      <c r="O217" s="310"/>
      <c r="P217" s="311">
        <f>SUM(P218:P221)</f>
        <v>107.36</v>
      </c>
      <c r="Q217" s="310"/>
      <c r="R217" s="311">
        <f>SUM(R218:R221)</f>
        <v>14.637600000000001</v>
      </c>
      <c r="S217" s="310"/>
      <c r="T217" s="312">
        <f>SUM(T218:T221)</f>
        <v>0</v>
      </c>
      <c r="AR217" s="266" t="s">
        <v>78</v>
      </c>
      <c r="AT217" s="313" t="s">
        <v>69</v>
      </c>
      <c r="AU217" s="313" t="s">
        <v>78</v>
      </c>
      <c r="AY217" s="266" t="s">
        <v>141</v>
      </c>
      <c r="BK217" s="314">
        <f>SUM(BK218:BK221)</f>
        <v>0</v>
      </c>
    </row>
    <row r="218" spans="1:65" s="296" customFormat="1" ht="16.5" customHeight="1">
      <c r="A218" s="219"/>
      <c r="B218" s="220"/>
      <c r="C218" s="271" t="s">
        <v>441</v>
      </c>
      <c r="D218" s="271" t="s">
        <v>143</v>
      </c>
      <c r="E218" s="272" t="s">
        <v>790</v>
      </c>
      <c r="F218" s="273" t="s">
        <v>791</v>
      </c>
      <c r="G218" s="274" t="s">
        <v>156</v>
      </c>
      <c r="H218" s="275">
        <v>20</v>
      </c>
      <c r="I218" s="212"/>
      <c r="J218" s="276">
        <f>ROUND(I218*H218,2)</f>
        <v>0</v>
      </c>
      <c r="K218" s="273" t="s">
        <v>147</v>
      </c>
      <c r="L218" s="220"/>
      <c r="M218" s="315" t="s">
        <v>3</v>
      </c>
      <c r="N218" s="316" t="s">
        <v>41</v>
      </c>
      <c r="O218" s="317">
        <v>3.8170000000000002</v>
      </c>
      <c r="P218" s="317">
        <f>O218*H218</f>
        <v>76.34</v>
      </c>
      <c r="Q218" s="317">
        <v>0.42080000000000001</v>
      </c>
      <c r="R218" s="317">
        <f>Q218*H218</f>
        <v>8.4160000000000004</v>
      </c>
      <c r="S218" s="317">
        <v>0</v>
      </c>
      <c r="T218" s="318">
        <f>S218*H218</f>
        <v>0</v>
      </c>
      <c r="U218" s="219"/>
      <c r="V218" s="219"/>
      <c r="W218" s="219"/>
      <c r="X218" s="219"/>
      <c r="Y218" s="219"/>
      <c r="Z218" s="219"/>
      <c r="AA218" s="219"/>
      <c r="AB218" s="219"/>
      <c r="AC218" s="219"/>
      <c r="AD218" s="219"/>
      <c r="AE218" s="219"/>
      <c r="AR218" s="319" t="s">
        <v>148</v>
      </c>
      <c r="AT218" s="319" t="s">
        <v>143</v>
      </c>
      <c r="AU218" s="319" t="s">
        <v>80</v>
      </c>
      <c r="AY218" s="293" t="s">
        <v>141</v>
      </c>
      <c r="BE218" s="320">
        <f>IF(N218="základní",J218,0)</f>
        <v>0</v>
      </c>
      <c r="BF218" s="320">
        <f>IF(N218="snížená",J218,0)</f>
        <v>0</v>
      </c>
      <c r="BG218" s="320">
        <f>IF(N218="zákl. přenesená",J218,0)</f>
        <v>0</v>
      </c>
      <c r="BH218" s="320">
        <f>IF(N218="sníž. přenesená",J218,0)</f>
        <v>0</v>
      </c>
      <c r="BI218" s="320">
        <f>IF(N218="nulová",J218,0)</f>
        <v>0</v>
      </c>
      <c r="BJ218" s="293" t="s">
        <v>78</v>
      </c>
      <c r="BK218" s="320">
        <f>ROUND(I218*H218,2)</f>
        <v>0</v>
      </c>
      <c r="BL218" s="293" t="s">
        <v>148</v>
      </c>
      <c r="BM218" s="319" t="s">
        <v>792</v>
      </c>
    </row>
    <row r="219" spans="1:65" s="296" customFormat="1" ht="97.5">
      <c r="A219" s="219"/>
      <c r="B219" s="220"/>
      <c r="C219" s="219"/>
      <c r="D219" s="277" t="s">
        <v>150</v>
      </c>
      <c r="E219" s="219"/>
      <c r="F219" s="278" t="s">
        <v>793</v>
      </c>
      <c r="G219" s="219"/>
      <c r="H219" s="219"/>
      <c r="I219" s="219"/>
      <c r="J219" s="219"/>
      <c r="K219" s="219"/>
      <c r="L219" s="220"/>
      <c r="M219" s="334"/>
      <c r="N219" s="335"/>
      <c r="O219" s="336"/>
      <c r="P219" s="336"/>
      <c r="Q219" s="336"/>
      <c r="R219" s="336"/>
      <c r="S219" s="336"/>
      <c r="T219" s="337"/>
      <c r="U219" s="219"/>
      <c r="V219" s="219"/>
      <c r="W219" s="219"/>
      <c r="X219" s="219"/>
      <c r="Y219" s="219"/>
      <c r="Z219" s="219"/>
      <c r="AA219" s="219"/>
      <c r="AB219" s="219"/>
      <c r="AC219" s="219"/>
      <c r="AD219" s="219"/>
      <c r="AE219" s="219"/>
      <c r="AT219" s="293" t="s">
        <v>150</v>
      </c>
      <c r="AU219" s="293" t="s">
        <v>80</v>
      </c>
    </row>
    <row r="220" spans="1:65" s="296" customFormat="1" ht="24">
      <c r="A220" s="219"/>
      <c r="B220" s="220"/>
      <c r="C220" s="271" t="s">
        <v>445</v>
      </c>
      <c r="D220" s="271" t="s">
        <v>143</v>
      </c>
      <c r="E220" s="272" t="s">
        <v>794</v>
      </c>
      <c r="F220" s="273" t="s">
        <v>795</v>
      </c>
      <c r="G220" s="274" t="s">
        <v>156</v>
      </c>
      <c r="H220" s="275">
        <v>20</v>
      </c>
      <c r="I220" s="212"/>
      <c r="J220" s="276">
        <f>ROUND(I220*H220,2)</f>
        <v>0</v>
      </c>
      <c r="K220" s="273" t="s">
        <v>147</v>
      </c>
      <c r="L220" s="220"/>
      <c r="M220" s="315" t="s">
        <v>3</v>
      </c>
      <c r="N220" s="316" t="s">
        <v>41</v>
      </c>
      <c r="O220" s="317">
        <v>1.5509999999999999</v>
      </c>
      <c r="P220" s="317">
        <f>O220*H220</f>
        <v>31.02</v>
      </c>
      <c r="Q220" s="317">
        <v>0.31108000000000002</v>
      </c>
      <c r="R220" s="317">
        <f>Q220*H220</f>
        <v>6.2216000000000005</v>
      </c>
      <c r="S220" s="317">
        <v>0</v>
      </c>
      <c r="T220" s="318">
        <f>S220*H220</f>
        <v>0</v>
      </c>
      <c r="U220" s="219"/>
      <c r="V220" s="219"/>
      <c r="W220" s="219"/>
      <c r="X220" s="219"/>
      <c r="Y220" s="219"/>
      <c r="Z220" s="219"/>
      <c r="AA220" s="219"/>
      <c r="AB220" s="219"/>
      <c r="AC220" s="219"/>
      <c r="AD220" s="219"/>
      <c r="AE220" s="219"/>
      <c r="AR220" s="319" t="s">
        <v>148</v>
      </c>
      <c r="AT220" s="319" t="s">
        <v>143</v>
      </c>
      <c r="AU220" s="319" t="s">
        <v>80</v>
      </c>
      <c r="AY220" s="293" t="s">
        <v>141</v>
      </c>
      <c r="BE220" s="320">
        <f>IF(N220="základní",J220,0)</f>
        <v>0</v>
      </c>
      <c r="BF220" s="320">
        <f>IF(N220="snížená",J220,0)</f>
        <v>0</v>
      </c>
      <c r="BG220" s="320">
        <f>IF(N220="zákl. přenesená",J220,0)</f>
        <v>0</v>
      </c>
      <c r="BH220" s="320">
        <f>IF(N220="sníž. přenesená",J220,0)</f>
        <v>0</v>
      </c>
      <c r="BI220" s="320">
        <f>IF(N220="nulová",J220,0)</f>
        <v>0</v>
      </c>
      <c r="BJ220" s="293" t="s">
        <v>78</v>
      </c>
      <c r="BK220" s="320">
        <f>ROUND(I220*H220,2)</f>
        <v>0</v>
      </c>
      <c r="BL220" s="293" t="s">
        <v>148</v>
      </c>
      <c r="BM220" s="319" t="s">
        <v>796</v>
      </c>
    </row>
    <row r="221" spans="1:65" s="296" customFormat="1" ht="97.5">
      <c r="A221" s="219"/>
      <c r="B221" s="220"/>
      <c r="C221" s="219"/>
      <c r="D221" s="277" t="s">
        <v>150</v>
      </c>
      <c r="E221" s="219"/>
      <c r="F221" s="278" t="s">
        <v>793</v>
      </c>
      <c r="G221" s="219"/>
      <c r="H221" s="219"/>
      <c r="I221" s="219"/>
      <c r="J221" s="219"/>
      <c r="K221" s="219"/>
      <c r="L221" s="220"/>
      <c r="M221" s="334"/>
      <c r="N221" s="335"/>
      <c r="O221" s="336"/>
      <c r="P221" s="336"/>
      <c r="Q221" s="336"/>
      <c r="R221" s="336"/>
      <c r="S221" s="336"/>
      <c r="T221" s="337"/>
      <c r="U221" s="219"/>
      <c r="V221" s="219"/>
      <c r="W221" s="219"/>
      <c r="X221" s="219"/>
      <c r="Y221" s="219"/>
      <c r="Z221" s="219"/>
      <c r="AA221" s="219"/>
      <c r="AB221" s="219"/>
      <c r="AC221" s="219"/>
      <c r="AD221" s="219"/>
      <c r="AE221" s="219"/>
      <c r="AT221" s="293" t="s">
        <v>150</v>
      </c>
      <c r="AU221" s="293" t="s">
        <v>80</v>
      </c>
    </row>
    <row r="222" spans="1:65" s="264" customFormat="1" ht="22.9" customHeight="1">
      <c r="B222" s="265"/>
      <c r="D222" s="266" t="s">
        <v>69</v>
      </c>
      <c r="E222" s="269" t="s">
        <v>152</v>
      </c>
      <c r="F222" s="269" t="s">
        <v>153</v>
      </c>
      <c r="J222" s="270">
        <f>BK222</f>
        <v>0</v>
      </c>
      <c r="L222" s="265"/>
      <c r="M222" s="309"/>
      <c r="N222" s="310"/>
      <c r="O222" s="310"/>
      <c r="P222" s="311">
        <f>SUM(P223:P336)</f>
        <v>535.52256</v>
      </c>
      <c r="Q222" s="310"/>
      <c r="R222" s="311">
        <f>SUM(R223:R336)</f>
        <v>372.97123120000003</v>
      </c>
      <c r="S222" s="310"/>
      <c r="T222" s="312">
        <f>SUM(T223:T336)</f>
        <v>8.0429999999999993</v>
      </c>
      <c r="AR222" s="266" t="s">
        <v>78</v>
      </c>
      <c r="AT222" s="313" t="s">
        <v>69</v>
      </c>
      <c r="AU222" s="313" t="s">
        <v>78</v>
      </c>
      <c r="AY222" s="266" t="s">
        <v>141</v>
      </c>
      <c r="BK222" s="314">
        <f>SUM(BK223:BK336)</f>
        <v>0</v>
      </c>
    </row>
    <row r="223" spans="1:65" s="296" customFormat="1" ht="24">
      <c r="A223" s="219"/>
      <c r="B223" s="220"/>
      <c r="C223" s="271" t="s">
        <v>449</v>
      </c>
      <c r="D223" s="271" t="s">
        <v>143</v>
      </c>
      <c r="E223" s="272" t="s">
        <v>797</v>
      </c>
      <c r="F223" s="273" t="s">
        <v>798</v>
      </c>
      <c r="G223" s="274" t="s">
        <v>199</v>
      </c>
      <c r="H223" s="275">
        <v>6</v>
      </c>
      <c r="I223" s="212"/>
      <c r="J223" s="276">
        <f>ROUND(I223*H223,2)</f>
        <v>0</v>
      </c>
      <c r="K223" s="273" t="s">
        <v>147</v>
      </c>
      <c r="L223" s="220"/>
      <c r="M223" s="315" t="s">
        <v>3</v>
      </c>
      <c r="N223" s="316" t="s">
        <v>41</v>
      </c>
      <c r="O223" s="317">
        <v>0.26800000000000002</v>
      </c>
      <c r="P223" s="317">
        <f>O223*H223</f>
        <v>1.6080000000000001</v>
      </c>
      <c r="Q223" s="317">
        <v>0.15540000000000001</v>
      </c>
      <c r="R223" s="317">
        <f>Q223*H223</f>
        <v>0.93240000000000012</v>
      </c>
      <c r="S223" s="317">
        <v>0</v>
      </c>
      <c r="T223" s="318">
        <f>S223*H223</f>
        <v>0</v>
      </c>
      <c r="U223" s="219"/>
      <c r="V223" s="219"/>
      <c r="W223" s="219"/>
      <c r="X223" s="219"/>
      <c r="Y223" s="219"/>
      <c r="Z223" s="219"/>
      <c r="AA223" s="219"/>
      <c r="AB223" s="219"/>
      <c r="AC223" s="219"/>
      <c r="AD223" s="219"/>
      <c r="AE223" s="219"/>
      <c r="AR223" s="319" t="s">
        <v>148</v>
      </c>
      <c r="AT223" s="319" t="s">
        <v>143</v>
      </c>
      <c r="AU223" s="319" t="s">
        <v>80</v>
      </c>
      <c r="AY223" s="293" t="s">
        <v>141</v>
      </c>
      <c r="BE223" s="320">
        <f>IF(N223="základní",J223,0)</f>
        <v>0</v>
      </c>
      <c r="BF223" s="320">
        <f>IF(N223="snížená",J223,0)</f>
        <v>0</v>
      </c>
      <c r="BG223" s="320">
        <f>IF(N223="zákl. přenesená",J223,0)</f>
        <v>0</v>
      </c>
      <c r="BH223" s="320">
        <f>IF(N223="sníž. přenesená",J223,0)</f>
        <v>0</v>
      </c>
      <c r="BI223" s="320">
        <f>IF(N223="nulová",J223,0)</f>
        <v>0</v>
      </c>
      <c r="BJ223" s="293" t="s">
        <v>78</v>
      </c>
      <c r="BK223" s="320">
        <f>ROUND(I223*H223,2)</f>
        <v>0</v>
      </c>
      <c r="BL223" s="293" t="s">
        <v>148</v>
      </c>
      <c r="BM223" s="319" t="s">
        <v>799</v>
      </c>
    </row>
    <row r="224" spans="1:65" s="296" customFormat="1" ht="87.75">
      <c r="A224" s="219"/>
      <c r="B224" s="220"/>
      <c r="C224" s="219"/>
      <c r="D224" s="277" t="s">
        <v>150</v>
      </c>
      <c r="E224" s="219"/>
      <c r="F224" s="278" t="s">
        <v>800</v>
      </c>
      <c r="G224" s="219"/>
      <c r="H224" s="219"/>
      <c r="I224" s="219"/>
      <c r="J224" s="219"/>
      <c r="K224" s="219"/>
      <c r="L224" s="220"/>
      <c r="M224" s="334"/>
      <c r="N224" s="335"/>
      <c r="O224" s="336"/>
      <c r="P224" s="336"/>
      <c r="Q224" s="336"/>
      <c r="R224" s="336"/>
      <c r="S224" s="336"/>
      <c r="T224" s="337"/>
      <c r="U224" s="219"/>
      <c r="V224" s="219"/>
      <c r="W224" s="219"/>
      <c r="X224" s="219"/>
      <c r="Y224" s="219"/>
      <c r="Z224" s="219"/>
      <c r="AA224" s="219"/>
      <c r="AB224" s="219"/>
      <c r="AC224" s="219"/>
      <c r="AD224" s="219"/>
      <c r="AE224" s="219"/>
      <c r="AT224" s="293" t="s">
        <v>150</v>
      </c>
      <c r="AU224" s="293" t="s">
        <v>80</v>
      </c>
    </row>
    <row r="225" spans="1:65" s="279" customFormat="1">
      <c r="B225" s="280"/>
      <c r="D225" s="277" t="s">
        <v>159</v>
      </c>
      <c r="E225" s="281" t="s">
        <v>3</v>
      </c>
      <c r="F225" s="282" t="s">
        <v>148</v>
      </c>
      <c r="H225" s="283">
        <v>4</v>
      </c>
      <c r="L225" s="280"/>
      <c r="M225" s="338"/>
      <c r="N225" s="339"/>
      <c r="O225" s="339"/>
      <c r="P225" s="339"/>
      <c r="Q225" s="339"/>
      <c r="R225" s="339"/>
      <c r="S225" s="339"/>
      <c r="T225" s="340"/>
      <c r="AT225" s="281" t="s">
        <v>159</v>
      </c>
      <c r="AU225" s="281" t="s">
        <v>80</v>
      </c>
      <c r="AV225" s="279" t="s">
        <v>80</v>
      </c>
      <c r="AW225" s="279" t="s">
        <v>30</v>
      </c>
      <c r="AX225" s="279" t="s">
        <v>70</v>
      </c>
      <c r="AY225" s="281" t="s">
        <v>141</v>
      </c>
    </row>
    <row r="226" spans="1:65" s="279" customFormat="1">
      <c r="B226" s="280"/>
      <c r="D226" s="277" t="s">
        <v>159</v>
      </c>
      <c r="E226" s="281" t="s">
        <v>3</v>
      </c>
      <c r="F226" s="282" t="s">
        <v>80</v>
      </c>
      <c r="H226" s="283">
        <v>2</v>
      </c>
      <c r="L226" s="280"/>
      <c r="M226" s="338"/>
      <c r="N226" s="339"/>
      <c r="O226" s="339"/>
      <c r="P226" s="339"/>
      <c r="Q226" s="339"/>
      <c r="R226" s="339"/>
      <c r="S226" s="339"/>
      <c r="T226" s="340"/>
      <c r="AT226" s="281" t="s">
        <v>159</v>
      </c>
      <c r="AU226" s="281" t="s">
        <v>80</v>
      </c>
      <c r="AV226" s="279" t="s">
        <v>80</v>
      </c>
      <c r="AW226" s="279" t="s">
        <v>30</v>
      </c>
      <c r="AX226" s="279" t="s">
        <v>70</v>
      </c>
      <c r="AY226" s="281" t="s">
        <v>141</v>
      </c>
    </row>
    <row r="227" spans="1:65" s="288" customFormat="1">
      <c r="B227" s="289"/>
      <c r="D227" s="277" t="s">
        <v>159</v>
      </c>
      <c r="E227" s="290" t="s">
        <v>3</v>
      </c>
      <c r="F227" s="291" t="s">
        <v>230</v>
      </c>
      <c r="H227" s="292">
        <v>6</v>
      </c>
      <c r="L227" s="289"/>
      <c r="M227" s="341"/>
      <c r="N227" s="342"/>
      <c r="O227" s="342"/>
      <c r="P227" s="342"/>
      <c r="Q227" s="342"/>
      <c r="R227" s="342"/>
      <c r="S227" s="342"/>
      <c r="T227" s="343"/>
      <c r="AT227" s="290" t="s">
        <v>159</v>
      </c>
      <c r="AU227" s="290" t="s">
        <v>80</v>
      </c>
      <c r="AV227" s="288" t="s">
        <v>148</v>
      </c>
      <c r="AW227" s="288" t="s">
        <v>30</v>
      </c>
      <c r="AX227" s="288" t="s">
        <v>78</v>
      </c>
      <c r="AY227" s="290" t="s">
        <v>141</v>
      </c>
    </row>
    <row r="228" spans="1:65" s="296" customFormat="1" ht="16.5" customHeight="1">
      <c r="A228" s="219"/>
      <c r="B228" s="220"/>
      <c r="C228" s="321" t="s">
        <v>453</v>
      </c>
      <c r="D228" s="321" t="s">
        <v>371</v>
      </c>
      <c r="E228" s="322" t="s">
        <v>801</v>
      </c>
      <c r="F228" s="323" t="s">
        <v>802</v>
      </c>
      <c r="G228" s="324" t="s">
        <v>199</v>
      </c>
      <c r="H228" s="325">
        <v>4</v>
      </c>
      <c r="I228" s="213"/>
      <c r="J228" s="326">
        <f>ROUND(I228*H228,2)</f>
        <v>0</v>
      </c>
      <c r="K228" s="323" t="s">
        <v>147</v>
      </c>
      <c r="L228" s="327"/>
      <c r="M228" s="328" t="s">
        <v>3</v>
      </c>
      <c r="N228" s="329" t="s">
        <v>41</v>
      </c>
      <c r="O228" s="317">
        <v>0</v>
      </c>
      <c r="P228" s="317">
        <f>O228*H228</f>
        <v>0</v>
      </c>
      <c r="Q228" s="317">
        <v>4.8300000000000003E-2</v>
      </c>
      <c r="R228" s="317">
        <f>Q228*H228</f>
        <v>0.19320000000000001</v>
      </c>
      <c r="S228" s="317">
        <v>0</v>
      </c>
      <c r="T228" s="318">
        <f>S228*H228</f>
        <v>0</v>
      </c>
      <c r="U228" s="219"/>
      <c r="V228" s="219"/>
      <c r="W228" s="219"/>
      <c r="X228" s="219"/>
      <c r="Y228" s="219"/>
      <c r="Z228" s="219"/>
      <c r="AA228" s="219"/>
      <c r="AB228" s="219"/>
      <c r="AC228" s="219"/>
      <c r="AD228" s="219"/>
      <c r="AE228" s="219"/>
      <c r="AR228" s="319" t="s">
        <v>188</v>
      </c>
      <c r="AT228" s="319" t="s">
        <v>371</v>
      </c>
      <c r="AU228" s="319" t="s">
        <v>80</v>
      </c>
      <c r="AY228" s="293" t="s">
        <v>141</v>
      </c>
      <c r="BE228" s="320">
        <f>IF(N228="základní",J228,0)</f>
        <v>0</v>
      </c>
      <c r="BF228" s="320">
        <f>IF(N228="snížená",J228,0)</f>
        <v>0</v>
      </c>
      <c r="BG228" s="320">
        <f>IF(N228="zákl. přenesená",J228,0)</f>
        <v>0</v>
      </c>
      <c r="BH228" s="320">
        <f>IF(N228="sníž. přenesená",J228,0)</f>
        <v>0</v>
      </c>
      <c r="BI228" s="320">
        <f>IF(N228="nulová",J228,0)</f>
        <v>0</v>
      </c>
      <c r="BJ228" s="293" t="s">
        <v>78</v>
      </c>
      <c r="BK228" s="320">
        <f>ROUND(I228*H228,2)</f>
        <v>0</v>
      </c>
      <c r="BL228" s="293" t="s">
        <v>148</v>
      </c>
      <c r="BM228" s="319" t="s">
        <v>803</v>
      </c>
    </row>
    <row r="229" spans="1:65" s="296" customFormat="1" ht="16.5" customHeight="1">
      <c r="A229" s="219"/>
      <c r="B229" s="220"/>
      <c r="C229" s="321" t="s">
        <v>457</v>
      </c>
      <c r="D229" s="321" t="s">
        <v>371</v>
      </c>
      <c r="E229" s="322" t="s">
        <v>804</v>
      </c>
      <c r="F229" s="323" t="s">
        <v>805</v>
      </c>
      <c r="G229" s="324" t="s">
        <v>199</v>
      </c>
      <c r="H229" s="325">
        <v>2</v>
      </c>
      <c r="I229" s="213"/>
      <c r="J229" s="326">
        <f>ROUND(I229*H229,2)</f>
        <v>0</v>
      </c>
      <c r="K229" s="323" t="s">
        <v>147</v>
      </c>
      <c r="L229" s="327"/>
      <c r="M229" s="328" t="s">
        <v>3</v>
      </c>
      <c r="N229" s="329" t="s">
        <v>41</v>
      </c>
      <c r="O229" s="317">
        <v>0</v>
      </c>
      <c r="P229" s="317">
        <f>O229*H229</f>
        <v>0</v>
      </c>
      <c r="Q229" s="317">
        <v>6.5670000000000006E-2</v>
      </c>
      <c r="R229" s="317">
        <f>Q229*H229</f>
        <v>0.13134000000000001</v>
      </c>
      <c r="S229" s="317">
        <v>0</v>
      </c>
      <c r="T229" s="318">
        <f>S229*H229</f>
        <v>0</v>
      </c>
      <c r="U229" s="219"/>
      <c r="V229" s="219"/>
      <c r="W229" s="219"/>
      <c r="X229" s="219"/>
      <c r="Y229" s="219"/>
      <c r="Z229" s="219"/>
      <c r="AA229" s="219"/>
      <c r="AB229" s="219"/>
      <c r="AC229" s="219"/>
      <c r="AD229" s="219"/>
      <c r="AE229" s="219"/>
      <c r="AR229" s="319" t="s">
        <v>188</v>
      </c>
      <c r="AT229" s="319" t="s">
        <v>371</v>
      </c>
      <c r="AU229" s="319" t="s">
        <v>80</v>
      </c>
      <c r="AY229" s="293" t="s">
        <v>141</v>
      </c>
      <c r="BE229" s="320">
        <f>IF(N229="základní",J229,0)</f>
        <v>0</v>
      </c>
      <c r="BF229" s="320">
        <f>IF(N229="snížená",J229,0)</f>
        <v>0</v>
      </c>
      <c r="BG229" s="320">
        <f>IF(N229="zákl. přenesená",J229,0)</f>
        <v>0</v>
      </c>
      <c r="BH229" s="320">
        <f>IF(N229="sníž. přenesená",J229,0)</f>
        <v>0</v>
      </c>
      <c r="BI229" s="320">
        <f>IF(N229="nulová",J229,0)</f>
        <v>0</v>
      </c>
      <c r="BJ229" s="293" t="s">
        <v>78</v>
      </c>
      <c r="BK229" s="320">
        <f>ROUND(I229*H229,2)</f>
        <v>0</v>
      </c>
      <c r="BL229" s="293" t="s">
        <v>148</v>
      </c>
      <c r="BM229" s="319" t="s">
        <v>806</v>
      </c>
    </row>
    <row r="230" spans="1:65" s="296" customFormat="1" ht="24">
      <c r="A230" s="219"/>
      <c r="B230" s="220"/>
      <c r="C230" s="271" t="s">
        <v>461</v>
      </c>
      <c r="D230" s="271" t="s">
        <v>143</v>
      </c>
      <c r="E230" s="272" t="s">
        <v>807</v>
      </c>
      <c r="F230" s="273" t="s">
        <v>808</v>
      </c>
      <c r="G230" s="274" t="s">
        <v>199</v>
      </c>
      <c r="H230" s="275">
        <v>1040</v>
      </c>
      <c r="I230" s="212"/>
      <c r="J230" s="276">
        <f>ROUND(I230*H230,2)</f>
        <v>0</v>
      </c>
      <c r="K230" s="273" t="s">
        <v>147</v>
      </c>
      <c r="L230" s="220"/>
      <c r="M230" s="315" t="s">
        <v>3</v>
      </c>
      <c r="N230" s="316" t="s">
        <v>41</v>
      </c>
      <c r="O230" s="317">
        <v>0.23899999999999999</v>
      </c>
      <c r="P230" s="317">
        <f>O230*H230</f>
        <v>248.56</v>
      </c>
      <c r="Q230" s="317">
        <v>0.1295</v>
      </c>
      <c r="R230" s="317">
        <f>Q230*H230</f>
        <v>134.68</v>
      </c>
      <c r="S230" s="317">
        <v>0</v>
      </c>
      <c r="T230" s="318">
        <f>S230*H230</f>
        <v>0</v>
      </c>
      <c r="U230" s="219"/>
      <c r="V230" s="219"/>
      <c r="W230" s="219"/>
      <c r="X230" s="219"/>
      <c r="Y230" s="219"/>
      <c r="Z230" s="219"/>
      <c r="AA230" s="219"/>
      <c r="AB230" s="219"/>
      <c r="AC230" s="219"/>
      <c r="AD230" s="219"/>
      <c r="AE230" s="219"/>
      <c r="AR230" s="319" t="s">
        <v>148</v>
      </c>
      <c r="AT230" s="319" t="s">
        <v>143</v>
      </c>
      <c r="AU230" s="319" t="s">
        <v>80</v>
      </c>
      <c r="AY230" s="293" t="s">
        <v>141</v>
      </c>
      <c r="BE230" s="320">
        <f>IF(N230="základní",J230,0)</f>
        <v>0</v>
      </c>
      <c r="BF230" s="320">
        <f>IF(N230="snížená",J230,0)</f>
        <v>0</v>
      </c>
      <c r="BG230" s="320">
        <f>IF(N230="zákl. přenesená",J230,0)</f>
        <v>0</v>
      </c>
      <c r="BH230" s="320">
        <f>IF(N230="sníž. přenesená",J230,0)</f>
        <v>0</v>
      </c>
      <c r="BI230" s="320">
        <f>IF(N230="nulová",J230,0)</f>
        <v>0</v>
      </c>
      <c r="BJ230" s="293" t="s">
        <v>78</v>
      </c>
      <c r="BK230" s="320">
        <f>ROUND(I230*H230,2)</f>
        <v>0</v>
      </c>
      <c r="BL230" s="293" t="s">
        <v>148</v>
      </c>
      <c r="BM230" s="319" t="s">
        <v>809</v>
      </c>
    </row>
    <row r="231" spans="1:65" s="296" customFormat="1" ht="97.5">
      <c r="A231" s="219"/>
      <c r="B231" s="220"/>
      <c r="C231" s="219"/>
      <c r="D231" s="277" t="s">
        <v>150</v>
      </c>
      <c r="E231" s="219"/>
      <c r="F231" s="278" t="s">
        <v>810</v>
      </c>
      <c r="G231" s="219"/>
      <c r="H231" s="219"/>
      <c r="I231" s="219"/>
      <c r="J231" s="219"/>
      <c r="K231" s="219"/>
      <c r="L231" s="220"/>
      <c r="M231" s="334"/>
      <c r="N231" s="335"/>
      <c r="O231" s="336"/>
      <c r="P231" s="336"/>
      <c r="Q231" s="336"/>
      <c r="R231" s="336"/>
      <c r="S231" s="336"/>
      <c r="T231" s="337"/>
      <c r="U231" s="219"/>
      <c r="V231" s="219"/>
      <c r="W231" s="219"/>
      <c r="X231" s="219"/>
      <c r="Y231" s="219"/>
      <c r="Z231" s="219"/>
      <c r="AA231" s="219"/>
      <c r="AB231" s="219"/>
      <c r="AC231" s="219"/>
      <c r="AD231" s="219"/>
      <c r="AE231" s="219"/>
      <c r="AT231" s="293" t="s">
        <v>150</v>
      </c>
      <c r="AU231" s="293" t="s">
        <v>80</v>
      </c>
    </row>
    <row r="232" spans="1:65" s="279" customFormat="1">
      <c r="B232" s="280"/>
      <c r="D232" s="277" t="s">
        <v>159</v>
      </c>
      <c r="E232" s="281" t="s">
        <v>3</v>
      </c>
      <c r="F232" s="282" t="s">
        <v>811</v>
      </c>
      <c r="H232" s="283">
        <v>1031</v>
      </c>
      <c r="L232" s="280"/>
      <c r="M232" s="338"/>
      <c r="N232" s="339"/>
      <c r="O232" s="339"/>
      <c r="P232" s="339"/>
      <c r="Q232" s="339"/>
      <c r="R232" s="339"/>
      <c r="S232" s="339"/>
      <c r="T232" s="340"/>
      <c r="AT232" s="281" t="s">
        <v>159</v>
      </c>
      <c r="AU232" s="281" t="s">
        <v>80</v>
      </c>
      <c r="AV232" s="279" t="s">
        <v>80</v>
      </c>
      <c r="AW232" s="279" t="s">
        <v>30</v>
      </c>
      <c r="AX232" s="279" t="s">
        <v>70</v>
      </c>
      <c r="AY232" s="281" t="s">
        <v>141</v>
      </c>
    </row>
    <row r="233" spans="1:65" s="279" customFormat="1">
      <c r="B233" s="280"/>
      <c r="D233" s="277" t="s">
        <v>159</v>
      </c>
      <c r="E233" s="281" t="s">
        <v>3</v>
      </c>
      <c r="F233" s="282" t="s">
        <v>152</v>
      </c>
      <c r="H233" s="283">
        <v>9</v>
      </c>
      <c r="L233" s="280"/>
      <c r="M233" s="338"/>
      <c r="N233" s="339"/>
      <c r="O233" s="339"/>
      <c r="P233" s="339"/>
      <c r="Q233" s="339"/>
      <c r="R233" s="339"/>
      <c r="S233" s="339"/>
      <c r="T233" s="340"/>
      <c r="AT233" s="281" t="s">
        <v>159</v>
      </c>
      <c r="AU233" s="281" t="s">
        <v>80</v>
      </c>
      <c r="AV233" s="279" t="s">
        <v>80</v>
      </c>
      <c r="AW233" s="279" t="s">
        <v>30</v>
      </c>
      <c r="AX233" s="279" t="s">
        <v>70</v>
      </c>
      <c r="AY233" s="281" t="s">
        <v>141</v>
      </c>
    </row>
    <row r="234" spans="1:65" s="288" customFormat="1">
      <c r="B234" s="289"/>
      <c r="D234" s="277" t="s">
        <v>159</v>
      </c>
      <c r="E234" s="290" t="s">
        <v>3</v>
      </c>
      <c r="F234" s="291" t="s">
        <v>230</v>
      </c>
      <c r="H234" s="292">
        <v>1040</v>
      </c>
      <c r="L234" s="289"/>
      <c r="M234" s="341"/>
      <c r="N234" s="342"/>
      <c r="O234" s="342"/>
      <c r="P234" s="342"/>
      <c r="Q234" s="342"/>
      <c r="R234" s="342"/>
      <c r="S234" s="342"/>
      <c r="T234" s="343"/>
      <c r="AT234" s="290" t="s">
        <v>159</v>
      </c>
      <c r="AU234" s="290" t="s">
        <v>80</v>
      </c>
      <c r="AV234" s="288" t="s">
        <v>148</v>
      </c>
      <c r="AW234" s="288" t="s">
        <v>30</v>
      </c>
      <c r="AX234" s="288" t="s">
        <v>78</v>
      </c>
      <c r="AY234" s="290" t="s">
        <v>141</v>
      </c>
    </row>
    <row r="235" spans="1:65" s="296" customFormat="1" ht="16.5" customHeight="1">
      <c r="A235" s="219"/>
      <c r="B235" s="220"/>
      <c r="C235" s="321" t="s">
        <v>465</v>
      </c>
      <c r="D235" s="321" t="s">
        <v>371</v>
      </c>
      <c r="E235" s="322" t="s">
        <v>812</v>
      </c>
      <c r="F235" s="323" t="s">
        <v>813</v>
      </c>
      <c r="G235" s="324" t="s">
        <v>199</v>
      </c>
      <c r="H235" s="325">
        <v>1031</v>
      </c>
      <c r="I235" s="213"/>
      <c r="J235" s="326">
        <f>ROUND(I235*H235,2)</f>
        <v>0</v>
      </c>
      <c r="K235" s="323" t="s">
        <v>147</v>
      </c>
      <c r="L235" s="327"/>
      <c r="M235" s="328" t="s">
        <v>3</v>
      </c>
      <c r="N235" s="329" t="s">
        <v>41</v>
      </c>
      <c r="O235" s="317">
        <v>0</v>
      </c>
      <c r="P235" s="317">
        <f>O235*H235</f>
        <v>0</v>
      </c>
      <c r="Q235" s="317">
        <v>4.4999999999999998E-2</v>
      </c>
      <c r="R235" s="317">
        <f>Q235*H235</f>
        <v>46.394999999999996</v>
      </c>
      <c r="S235" s="317">
        <v>0</v>
      </c>
      <c r="T235" s="318">
        <f>S235*H235</f>
        <v>0</v>
      </c>
      <c r="U235" s="219"/>
      <c r="V235" s="219"/>
      <c r="W235" s="219"/>
      <c r="X235" s="219"/>
      <c r="Y235" s="219"/>
      <c r="Z235" s="219"/>
      <c r="AA235" s="219"/>
      <c r="AB235" s="219"/>
      <c r="AC235" s="219"/>
      <c r="AD235" s="219"/>
      <c r="AE235" s="219"/>
      <c r="AR235" s="319" t="s">
        <v>188</v>
      </c>
      <c r="AT235" s="319" t="s">
        <v>371</v>
      </c>
      <c r="AU235" s="319" t="s">
        <v>80</v>
      </c>
      <c r="AY235" s="293" t="s">
        <v>141</v>
      </c>
      <c r="BE235" s="320">
        <f>IF(N235="základní",J235,0)</f>
        <v>0</v>
      </c>
      <c r="BF235" s="320">
        <f>IF(N235="snížená",J235,0)</f>
        <v>0</v>
      </c>
      <c r="BG235" s="320">
        <f>IF(N235="zákl. přenesená",J235,0)</f>
        <v>0</v>
      </c>
      <c r="BH235" s="320">
        <f>IF(N235="sníž. přenesená",J235,0)</f>
        <v>0</v>
      </c>
      <c r="BI235" s="320">
        <f>IF(N235="nulová",J235,0)</f>
        <v>0</v>
      </c>
      <c r="BJ235" s="293" t="s">
        <v>78</v>
      </c>
      <c r="BK235" s="320">
        <f>ROUND(I235*H235,2)</f>
        <v>0</v>
      </c>
      <c r="BL235" s="293" t="s">
        <v>148</v>
      </c>
      <c r="BM235" s="319" t="s">
        <v>814</v>
      </c>
    </row>
    <row r="236" spans="1:65" s="296" customFormat="1" ht="16.5" customHeight="1">
      <c r="A236" s="219"/>
      <c r="B236" s="220"/>
      <c r="C236" s="321" t="s">
        <v>469</v>
      </c>
      <c r="D236" s="321" t="s">
        <v>371</v>
      </c>
      <c r="E236" s="322" t="s">
        <v>815</v>
      </c>
      <c r="F236" s="323" t="s">
        <v>816</v>
      </c>
      <c r="G236" s="324" t="s">
        <v>199</v>
      </c>
      <c r="H236" s="325">
        <v>9</v>
      </c>
      <c r="I236" s="213"/>
      <c r="J236" s="326">
        <f>ROUND(I236*H236,2)</f>
        <v>0</v>
      </c>
      <c r="K236" s="323" t="s">
        <v>147</v>
      </c>
      <c r="L236" s="327"/>
      <c r="M236" s="328" t="s">
        <v>3</v>
      </c>
      <c r="N236" s="329" t="s">
        <v>41</v>
      </c>
      <c r="O236" s="317">
        <v>0</v>
      </c>
      <c r="P236" s="317">
        <f>O236*H236</f>
        <v>0</v>
      </c>
      <c r="Q236" s="317">
        <v>4.8000000000000001E-2</v>
      </c>
      <c r="R236" s="317">
        <f>Q236*H236</f>
        <v>0.432</v>
      </c>
      <c r="S236" s="317">
        <v>0</v>
      </c>
      <c r="T236" s="318">
        <f>S236*H236</f>
        <v>0</v>
      </c>
      <c r="U236" s="219"/>
      <c r="V236" s="219"/>
      <c r="W236" s="219"/>
      <c r="X236" s="219"/>
      <c r="Y236" s="219"/>
      <c r="Z236" s="219"/>
      <c r="AA236" s="219"/>
      <c r="AB236" s="219"/>
      <c r="AC236" s="219"/>
      <c r="AD236" s="219"/>
      <c r="AE236" s="219"/>
      <c r="AR236" s="319" t="s">
        <v>188</v>
      </c>
      <c r="AT236" s="319" t="s">
        <v>371</v>
      </c>
      <c r="AU236" s="319" t="s">
        <v>80</v>
      </c>
      <c r="AY236" s="293" t="s">
        <v>141</v>
      </c>
      <c r="BE236" s="320">
        <f>IF(N236="základní",J236,0)</f>
        <v>0</v>
      </c>
      <c r="BF236" s="320">
        <f>IF(N236="snížená",J236,0)</f>
        <v>0</v>
      </c>
      <c r="BG236" s="320">
        <f>IF(N236="zákl. přenesená",J236,0)</f>
        <v>0</v>
      </c>
      <c r="BH236" s="320">
        <f>IF(N236="sníž. přenesená",J236,0)</f>
        <v>0</v>
      </c>
      <c r="BI236" s="320">
        <f>IF(N236="nulová",J236,0)</f>
        <v>0</v>
      </c>
      <c r="BJ236" s="293" t="s">
        <v>78</v>
      </c>
      <c r="BK236" s="320">
        <f>ROUND(I236*H236,2)</f>
        <v>0</v>
      </c>
      <c r="BL236" s="293" t="s">
        <v>148</v>
      </c>
      <c r="BM236" s="319" t="s">
        <v>817</v>
      </c>
    </row>
    <row r="237" spans="1:65" s="296" customFormat="1" ht="24">
      <c r="A237" s="219"/>
      <c r="B237" s="220"/>
      <c r="C237" s="271" t="s">
        <v>473</v>
      </c>
      <c r="D237" s="271" t="s">
        <v>143</v>
      </c>
      <c r="E237" s="272" t="s">
        <v>818</v>
      </c>
      <c r="F237" s="273" t="s">
        <v>819</v>
      </c>
      <c r="G237" s="274" t="s">
        <v>199</v>
      </c>
      <c r="H237" s="275">
        <v>620</v>
      </c>
      <c r="I237" s="212"/>
      <c r="J237" s="276">
        <f>ROUND(I237*H237,2)</f>
        <v>0</v>
      </c>
      <c r="K237" s="273" t="s">
        <v>147</v>
      </c>
      <c r="L237" s="220"/>
      <c r="M237" s="315" t="s">
        <v>3</v>
      </c>
      <c r="N237" s="316" t="s">
        <v>41</v>
      </c>
      <c r="O237" s="317">
        <v>0.14000000000000001</v>
      </c>
      <c r="P237" s="317">
        <f>O237*H237</f>
        <v>86.800000000000011</v>
      </c>
      <c r="Q237" s="317">
        <v>0.10095</v>
      </c>
      <c r="R237" s="317">
        <f>Q237*H237</f>
        <v>62.588999999999999</v>
      </c>
      <c r="S237" s="317">
        <v>0</v>
      </c>
      <c r="T237" s="318">
        <f>S237*H237</f>
        <v>0</v>
      </c>
      <c r="U237" s="219"/>
      <c r="V237" s="219"/>
      <c r="W237" s="219"/>
      <c r="X237" s="219"/>
      <c r="Y237" s="219"/>
      <c r="Z237" s="219"/>
      <c r="AA237" s="219"/>
      <c r="AB237" s="219"/>
      <c r="AC237" s="219"/>
      <c r="AD237" s="219"/>
      <c r="AE237" s="219"/>
      <c r="AR237" s="319" t="s">
        <v>148</v>
      </c>
      <c r="AT237" s="319" t="s">
        <v>143</v>
      </c>
      <c r="AU237" s="319" t="s">
        <v>80</v>
      </c>
      <c r="AY237" s="293" t="s">
        <v>141</v>
      </c>
      <c r="BE237" s="320">
        <f>IF(N237="základní",J237,0)</f>
        <v>0</v>
      </c>
      <c r="BF237" s="320">
        <f>IF(N237="snížená",J237,0)</f>
        <v>0</v>
      </c>
      <c r="BG237" s="320">
        <f>IF(N237="zákl. přenesená",J237,0)</f>
        <v>0</v>
      </c>
      <c r="BH237" s="320">
        <f>IF(N237="sníž. přenesená",J237,0)</f>
        <v>0</v>
      </c>
      <c r="BI237" s="320">
        <f>IF(N237="nulová",J237,0)</f>
        <v>0</v>
      </c>
      <c r="BJ237" s="293" t="s">
        <v>78</v>
      </c>
      <c r="BK237" s="320">
        <f>ROUND(I237*H237,2)</f>
        <v>0</v>
      </c>
      <c r="BL237" s="293" t="s">
        <v>148</v>
      </c>
      <c r="BM237" s="319" t="s">
        <v>820</v>
      </c>
    </row>
    <row r="238" spans="1:65" s="296" customFormat="1" ht="58.5">
      <c r="A238" s="219"/>
      <c r="B238" s="220"/>
      <c r="C238" s="219"/>
      <c r="D238" s="277" t="s">
        <v>150</v>
      </c>
      <c r="E238" s="219"/>
      <c r="F238" s="278" t="s">
        <v>821</v>
      </c>
      <c r="G238" s="219"/>
      <c r="H238" s="219"/>
      <c r="I238" s="219"/>
      <c r="J238" s="219"/>
      <c r="K238" s="219"/>
      <c r="L238" s="220"/>
      <c r="M238" s="334"/>
      <c r="N238" s="335"/>
      <c r="O238" s="336"/>
      <c r="P238" s="336"/>
      <c r="Q238" s="336"/>
      <c r="R238" s="336"/>
      <c r="S238" s="336"/>
      <c r="T238" s="337"/>
      <c r="U238" s="219"/>
      <c r="V238" s="219"/>
      <c r="W238" s="219"/>
      <c r="X238" s="219"/>
      <c r="Y238" s="219"/>
      <c r="Z238" s="219"/>
      <c r="AA238" s="219"/>
      <c r="AB238" s="219"/>
      <c r="AC238" s="219"/>
      <c r="AD238" s="219"/>
      <c r="AE238" s="219"/>
      <c r="AT238" s="293" t="s">
        <v>150</v>
      </c>
      <c r="AU238" s="293" t="s">
        <v>80</v>
      </c>
    </row>
    <row r="239" spans="1:65" s="296" customFormat="1" ht="16.5" customHeight="1">
      <c r="A239" s="219"/>
      <c r="B239" s="220"/>
      <c r="C239" s="321" t="s">
        <v>477</v>
      </c>
      <c r="D239" s="321" t="s">
        <v>371</v>
      </c>
      <c r="E239" s="322" t="s">
        <v>822</v>
      </c>
      <c r="F239" s="323" t="s">
        <v>823</v>
      </c>
      <c r="G239" s="324" t="s">
        <v>199</v>
      </c>
      <c r="H239" s="325">
        <v>620</v>
      </c>
      <c r="I239" s="213"/>
      <c r="J239" s="326">
        <f>ROUND(I239*H239,2)</f>
        <v>0</v>
      </c>
      <c r="K239" s="323" t="s">
        <v>147</v>
      </c>
      <c r="L239" s="327"/>
      <c r="M239" s="328" t="s">
        <v>3</v>
      </c>
      <c r="N239" s="329" t="s">
        <v>41</v>
      </c>
      <c r="O239" s="317">
        <v>0</v>
      </c>
      <c r="P239" s="317">
        <f>O239*H239</f>
        <v>0</v>
      </c>
      <c r="Q239" s="317">
        <v>2.4E-2</v>
      </c>
      <c r="R239" s="317">
        <f>Q239*H239</f>
        <v>14.88</v>
      </c>
      <c r="S239" s="317">
        <v>0</v>
      </c>
      <c r="T239" s="318">
        <f>S239*H239</f>
        <v>0</v>
      </c>
      <c r="U239" s="219"/>
      <c r="V239" s="219"/>
      <c r="W239" s="219"/>
      <c r="X239" s="219"/>
      <c r="Y239" s="219"/>
      <c r="Z239" s="219"/>
      <c r="AA239" s="219"/>
      <c r="AB239" s="219"/>
      <c r="AC239" s="219"/>
      <c r="AD239" s="219"/>
      <c r="AE239" s="219"/>
      <c r="AR239" s="319" t="s">
        <v>188</v>
      </c>
      <c r="AT239" s="319" t="s">
        <v>371</v>
      </c>
      <c r="AU239" s="319" t="s">
        <v>80</v>
      </c>
      <c r="AY239" s="293" t="s">
        <v>141</v>
      </c>
      <c r="BE239" s="320">
        <f>IF(N239="základní",J239,0)</f>
        <v>0</v>
      </c>
      <c r="BF239" s="320">
        <f>IF(N239="snížená",J239,0)</f>
        <v>0</v>
      </c>
      <c r="BG239" s="320">
        <f>IF(N239="zákl. přenesená",J239,0)</f>
        <v>0</v>
      </c>
      <c r="BH239" s="320">
        <f>IF(N239="sníž. přenesená",J239,0)</f>
        <v>0</v>
      </c>
      <c r="BI239" s="320">
        <f>IF(N239="nulová",J239,0)</f>
        <v>0</v>
      </c>
      <c r="BJ239" s="293" t="s">
        <v>78</v>
      </c>
      <c r="BK239" s="320">
        <f>ROUND(I239*H239,2)</f>
        <v>0</v>
      </c>
      <c r="BL239" s="293" t="s">
        <v>148</v>
      </c>
      <c r="BM239" s="319" t="s">
        <v>824</v>
      </c>
    </row>
    <row r="240" spans="1:65" s="296" customFormat="1" ht="16.5" customHeight="1">
      <c r="A240" s="219"/>
      <c r="B240" s="220"/>
      <c r="C240" s="271" t="s">
        <v>481</v>
      </c>
      <c r="D240" s="271" t="s">
        <v>143</v>
      </c>
      <c r="E240" s="272" t="s">
        <v>825</v>
      </c>
      <c r="F240" s="273" t="s">
        <v>2360</v>
      </c>
      <c r="G240" s="274" t="s">
        <v>199</v>
      </c>
      <c r="H240" s="275">
        <v>830</v>
      </c>
      <c r="I240" s="212"/>
      <c r="J240" s="276">
        <f>ROUND(I240*H240,2)</f>
        <v>0</v>
      </c>
      <c r="K240" s="273" t="s">
        <v>3</v>
      </c>
      <c r="L240" s="220"/>
      <c r="M240" s="315" t="s">
        <v>3</v>
      </c>
      <c r="N240" s="316" t="s">
        <v>41</v>
      </c>
      <c r="O240" s="317">
        <v>0.05</v>
      </c>
      <c r="P240" s="317">
        <f>O240*H240</f>
        <v>41.5</v>
      </c>
      <c r="Q240" s="317">
        <v>0</v>
      </c>
      <c r="R240" s="317">
        <f>Q240*H240</f>
        <v>0</v>
      </c>
      <c r="S240" s="317">
        <v>0</v>
      </c>
      <c r="T240" s="318">
        <f>S240*H240</f>
        <v>0</v>
      </c>
      <c r="U240" s="219"/>
      <c r="V240" s="219"/>
      <c r="W240" s="219"/>
      <c r="X240" s="219"/>
      <c r="Y240" s="219"/>
      <c r="Z240" s="219"/>
      <c r="AA240" s="219"/>
      <c r="AB240" s="219"/>
      <c r="AC240" s="219"/>
      <c r="AD240" s="219"/>
      <c r="AE240" s="219"/>
      <c r="AR240" s="319" t="s">
        <v>148</v>
      </c>
      <c r="AT240" s="319" t="s">
        <v>143</v>
      </c>
      <c r="AU240" s="319" t="s">
        <v>80</v>
      </c>
      <c r="AY240" s="293" t="s">
        <v>141</v>
      </c>
      <c r="BE240" s="320">
        <f>IF(N240="základní",J240,0)</f>
        <v>0</v>
      </c>
      <c r="BF240" s="320">
        <f>IF(N240="snížená",J240,0)</f>
        <v>0</v>
      </c>
      <c r="BG240" s="320">
        <f>IF(N240="zákl. přenesená",J240,0)</f>
        <v>0</v>
      </c>
      <c r="BH240" s="320">
        <f>IF(N240="sníž. přenesená",J240,0)</f>
        <v>0</v>
      </c>
      <c r="BI240" s="320">
        <f>IF(N240="nulová",J240,0)</f>
        <v>0</v>
      </c>
      <c r="BJ240" s="293" t="s">
        <v>78</v>
      </c>
      <c r="BK240" s="320">
        <f>ROUND(I240*H240,2)</f>
        <v>0</v>
      </c>
      <c r="BL240" s="293" t="s">
        <v>148</v>
      </c>
      <c r="BM240" s="319" t="s">
        <v>826</v>
      </c>
    </row>
    <row r="241" spans="1:65" s="296" customFormat="1" ht="16.5" customHeight="1">
      <c r="A241" s="219"/>
      <c r="B241" s="220"/>
      <c r="C241" s="321" t="s">
        <v>485</v>
      </c>
      <c r="D241" s="321" t="s">
        <v>371</v>
      </c>
      <c r="E241" s="322" t="s">
        <v>827</v>
      </c>
      <c r="F241" s="323" t="s">
        <v>828</v>
      </c>
      <c r="G241" s="324" t="s">
        <v>199</v>
      </c>
      <c r="H241" s="325">
        <v>830</v>
      </c>
      <c r="I241" s="213"/>
      <c r="J241" s="326">
        <f>ROUND(I241*H241,2)</f>
        <v>0</v>
      </c>
      <c r="K241" s="323" t="s">
        <v>3</v>
      </c>
      <c r="L241" s="327"/>
      <c r="M241" s="328" t="s">
        <v>3</v>
      </c>
      <c r="N241" s="329" t="s">
        <v>41</v>
      </c>
      <c r="O241" s="317">
        <v>0</v>
      </c>
      <c r="P241" s="317">
        <f>O241*H241</f>
        <v>0</v>
      </c>
      <c r="Q241" s="317">
        <v>8.1999999999999998E-4</v>
      </c>
      <c r="R241" s="317">
        <f>Q241*H241</f>
        <v>0.68059999999999998</v>
      </c>
      <c r="S241" s="317">
        <v>0</v>
      </c>
      <c r="T241" s="318">
        <f>S241*H241</f>
        <v>0</v>
      </c>
      <c r="U241" s="219"/>
      <c r="V241" s="219"/>
      <c r="W241" s="219"/>
      <c r="X241" s="219"/>
      <c r="Y241" s="219"/>
      <c r="Z241" s="219"/>
      <c r="AA241" s="219"/>
      <c r="AB241" s="219"/>
      <c r="AC241" s="219"/>
      <c r="AD241" s="219"/>
      <c r="AE241" s="219"/>
      <c r="AR241" s="319" t="s">
        <v>188</v>
      </c>
      <c r="AT241" s="319" t="s">
        <v>371</v>
      </c>
      <c r="AU241" s="319" t="s">
        <v>80</v>
      </c>
      <c r="AY241" s="293" t="s">
        <v>141</v>
      </c>
      <c r="BE241" s="320">
        <f>IF(N241="základní",J241,0)</f>
        <v>0</v>
      </c>
      <c r="BF241" s="320">
        <f>IF(N241="snížená",J241,0)</f>
        <v>0</v>
      </c>
      <c r="BG241" s="320">
        <f>IF(N241="zákl. přenesená",J241,0)</f>
        <v>0</v>
      </c>
      <c r="BH241" s="320">
        <f>IF(N241="sníž. přenesená",J241,0)</f>
        <v>0</v>
      </c>
      <c r="BI241" s="320">
        <f>IF(N241="nulová",J241,0)</f>
        <v>0</v>
      </c>
      <c r="BJ241" s="293" t="s">
        <v>78</v>
      </c>
      <c r="BK241" s="320">
        <f>ROUND(I241*H241,2)</f>
        <v>0</v>
      </c>
      <c r="BL241" s="293" t="s">
        <v>148</v>
      </c>
      <c r="BM241" s="319" t="s">
        <v>829</v>
      </c>
    </row>
    <row r="242" spans="1:65" s="296" customFormat="1" ht="16.5" customHeight="1">
      <c r="A242" s="219"/>
      <c r="B242" s="220"/>
      <c r="C242" s="271" t="s">
        <v>489</v>
      </c>
      <c r="D242" s="271" t="s">
        <v>143</v>
      </c>
      <c r="E242" s="272" t="s">
        <v>830</v>
      </c>
      <c r="F242" s="273" t="s">
        <v>831</v>
      </c>
      <c r="G242" s="274" t="s">
        <v>333</v>
      </c>
      <c r="H242" s="275">
        <v>40.68</v>
      </c>
      <c r="I242" s="212"/>
      <c r="J242" s="276">
        <f>ROUND(I242*H242,2)</f>
        <v>0</v>
      </c>
      <c r="K242" s="273" t="s">
        <v>147</v>
      </c>
      <c r="L242" s="220"/>
      <c r="M242" s="315" t="s">
        <v>3</v>
      </c>
      <c r="N242" s="316" t="s">
        <v>41</v>
      </c>
      <c r="O242" s="317">
        <v>1.4419999999999999</v>
      </c>
      <c r="P242" s="317">
        <f>O242*H242</f>
        <v>58.660559999999997</v>
      </c>
      <c r="Q242" s="317">
        <v>2.2563399999999998</v>
      </c>
      <c r="R242" s="317">
        <f>Q242*H242</f>
        <v>91.787911199999996</v>
      </c>
      <c r="S242" s="317">
        <v>0</v>
      </c>
      <c r="T242" s="318">
        <f>S242*H242</f>
        <v>0</v>
      </c>
      <c r="U242" s="219"/>
      <c r="V242" s="219"/>
      <c r="W242" s="219"/>
      <c r="X242" s="219"/>
      <c r="Y242" s="219"/>
      <c r="Z242" s="219"/>
      <c r="AA242" s="219"/>
      <c r="AB242" s="219"/>
      <c r="AC242" s="219"/>
      <c r="AD242" s="219"/>
      <c r="AE242" s="219"/>
      <c r="AR242" s="319" t="s">
        <v>148</v>
      </c>
      <c r="AT242" s="319" t="s">
        <v>143</v>
      </c>
      <c r="AU242" s="319" t="s">
        <v>80</v>
      </c>
      <c r="AY242" s="293" t="s">
        <v>141</v>
      </c>
      <c r="BE242" s="320">
        <f>IF(N242="základní",J242,0)</f>
        <v>0</v>
      </c>
      <c r="BF242" s="320">
        <f>IF(N242="snížená",J242,0)</f>
        <v>0</v>
      </c>
      <c r="BG242" s="320">
        <f>IF(N242="zákl. přenesená",J242,0)</f>
        <v>0</v>
      </c>
      <c r="BH242" s="320">
        <f>IF(N242="sníž. přenesená",J242,0)</f>
        <v>0</v>
      </c>
      <c r="BI242" s="320">
        <f>IF(N242="nulová",J242,0)</f>
        <v>0</v>
      </c>
      <c r="BJ242" s="293" t="s">
        <v>78</v>
      </c>
      <c r="BK242" s="320">
        <f>ROUND(I242*H242,2)</f>
        <v>0</v>
      </c>
      <c r="BL242" s="293" t="s">
        <v>148</v>
      </c>
      <c r="BM242" s="319" t="s">
        <v>832</v>
      </c>
    </row>
    <row r="243" spans="1:65" s="279" customFormat="1">
      <c r="B243" s="280"/>
      <c r="D243" s="277" t="s">
        <v>159</v>
      </c>
      <c r="E243" s="281" t="s">
        <v>3</v>
      </c>
      <c r="F243" s="282" t="s">
        <v>833</v>
      </c>
      <c r="H243" s="283">
        <v>0.12</v>
      </c>
      <c r="L243" s="280"/>
      <c r="M243" s="338"/>
      <c r="N243" s="339"/>
      <c r="O243" s="339"/>
      <c r="P243" s="339"/>
      <c r="Q243" s="339"/>
      <c r="R243" s="339"/>
      <c r="S243" s="339"/>
      <c r="T243" s="340"/>
      <c r="AT243" s="281" t="s">
        <v>159</v>
      </c>
      <c r="AU243" s="281" t="s">
        <v>80</v>
      </c>
      <c r="AV243" s="279" t="s">
        <v>80</v>
      </c>
      <c r="AW243" s="279" t="s">
        <v>30</v>
      </c>
      <c r="AX243" s="279" t="s">
        <v>70</v>
      </c>
      <c r="AY243" s="281" t="s">
        <v>141</v>
      </c>
    </row>
    <row r="244" spans="1:65" s="279" customFormat="1">
      <c r="B244" s="280"/>
      <c r="D244" s="277" t="s">
        <v>159</v>
      </c>
      <c r="E244" s="281" t="s">
        <v>3</v>
      </c>
      <c r="F244" s="282" t="s">
        <v>834</v>
      </c>
      <c r="H244" s="283">
        <v>0.06</v>
      </c>
      <c r="L244" s="280"/>
      <c r="M244" s="338"/>
      <c r="N244" s="339"/>
      <c r="O244" s="339"/>
      <c r="P244" s="339"/>
      <c r="Q244" s="339"/>
      <c r="R244" s="339"/>
      <c r="S244" s="339"/>
      <c r="T244" s="340"/>
      <c r="AT244" s="281" t="s">
        <v>159</v>
      </c>
      <c r="AU244" s="281" t="s">
        <v>80</v>
      </c>
      <c r="AV244" s="279" t="s">
        <v>80</v>
      </c>
      <c r="AW244" s="279" t="s">
        <v>30</v>
      </c>
      <c r="AX244" s="279" t="s">
        <v>70</v>
      </c>
      <c r="AY244" s="281" t="s">
        <v>141</v>
      </c>
    </row>
    <row r="245" spans="1:65" s="279" customFormat="1">
      <c r="B245" s="280"/>
      <c r="D245" s="277" t="s">
        <v>159</v>
      </c>
      <c r="E245" s="281" t="s">
        <v>3</v>
      </c>
      <c r="F245" s="282" t="s">
        <v>835</v>
      </c>
      <c r="H245" s="283">
        <v>30.93</v>
      </c>
      <c r="L245" s="280"/>
      <c r="M245" s="338"/>
      <c r="N245" s="339"/>
      <c r="O245" s="339"/>
      <c r="P245" s="339"/>
      <c r="Q245" s="339"/>
      <c r="R245" s="339"/>
      <c r="S245" s="339"/>
      <c r="T245" s="340"/>
      <c r="AT245" s="281" t="s">
        <v>159</v>
      </c>
      <c r="AU245" s="281" t="s">
        <v>80</v>
      </c>
      <c r="AV245" s="279" t="s">
        <v>80</v>
      </c>
      <c r="AW245" s="279" t="s">
        <v>30</v>
      </c>
      <c r="AX245" s="279" t="s">
        <v>70</v>
      </c>
      <c r="AY245" s="281" t="s">
        <v>141</v>
      </c>
    </row>
    <row r="246" spans="1:65" s="279" customFormat="1">
      <c r="B246" s="280"/>
      <c r="D246" s="277" t="s">
        <v>159</v>
      </c>
      <c r="E246" s="281" t="s">
        <v>3</v>
      </c>
      <c r="F246" s="282" t="s">
        <v>836</v>
      </c>
      <c r="H246" s="283">
        <v>9.3000000000000007</v>
      </c>
      <c r="L246" s="280"/>
      <c r="M246" s="338"/>
      <c r="N246" s="339"/>
      <c r="O246" s="339"/>
      <c r="P246" s="339"/>
      <c r="Q246" s="339"/>
      <c r="R246" s="339"/>
      <c r="S246" s="339"/>
      <c r="T246" s="340"/>
      <c r="AT246" s="281" t="s">
        <v>159</v>
      </c>
      <c r="AU246" s="281" t="s">
        <v>80</v>
      </c>
      <c r="AV246" s="279" t="s">
        <v>80</v>
      </c>
      <c r="AW246" s="279" t="s">
        <v>30</v>
      </c>
      <c r="AX246" s="279" t="s">
        <v>70</v>
      </c>
      <c r="AY246" s="281" t="s">
        <v>141</v>
      </c>
    </row>
    <row r="247" spans="1:65" s="279" customFormat="1">
      <c r="B247" s="280"/>
      <c r="D247" s="277" t="s">
        <v>159</v>
      </c>
      <c r="E247" s="281" t="s">
        <v>3</v>
      </c>
      <c r="F247" s="282" t="s">
        <v>837</v>
      </c>
      <c r="H247" s="283">
        <v>0.27</v>
      </c>
      <c r="L247" s="280"/>
      <c r="M247" s="338"/>
      <c r="N247" s="339"/>
      <c r="O247" s="339"/>
      <c r="P247" s="339"/>
      <c r="Q247" s="339"/>
      <c r="R247" s="339"/>
      <c r="S247" s="339"/>
      <c r="T247" s="340"/>
      <c r="AT247" s="281" t="s">
        <v>159</v>
      </c>
      <c r="AU247" s="281" t="s">
        <v>80</v>
      </c>
      <c r="AV247" s="279" t="s">
        <v>80</v>
      </c>
      <c r="AW247" s="279" t="s">
        <v>30</v>
      </c>
      <c r="AX247" s="279" t="s">
        <v>70</v>
      </c>
      <c r="AY247" s="281" t="s">
        <v>141</v>
      </c>
    </row>
    <row r="248" spans="1:65" s="288" customFormat="1">
      <c r="B248" s="289"/>
      <c r="D248" s="277" t="s">
        <v>159</v>
      </c>
      <c r="E248" s="290" t="s">
        <v>3</v>
      </c>
      <c r="F248" s="291" t="s">
        <v>230</v>
      </c>
      <c r="H248" s="292">
        <v>40.68</v>
      </c>
      <c r="L248" s="289"/>
      <c r="M248" s="341"/>
      <c r="N248" s="342"/>
      <c r="O248" s="342"/>
      <c r="P248" s="342"/>
      <c r="Q248" s="342"/>
      <c r="R248" s="342"/>
      <c r="S248" s="342"/>
      <c r="T248" s="343"/>
      <c r="AT248" s="290" t="s">
        <v>159</v>
      </c>
      <c r="AU248" s="290" t="s">
        <v>80</v>
      </c>
      <c r="AV248" s="288" t="s">
        <v>148</v>
      </c>
      <c r="AW248" s="288" t="s">
        <v>30</v>
      </c>
      <c r="AX248" s="288" t="s">
        <v>78</v>
      </c>
      <c r="AY248" s="290" t="s">
        <v>141</v>
      </c>
    </row>
    <row r="249" spans="1:65" s="296" customFormat="1" ht="24">
      <c r="A249" s="219"/>
      <c r="B249" s="220"/>
      <c r="C249" s="271" t="s">
        <v>493</v>
      </c>
      <c r="D249" s="271" t="s">
        <v>143</v>
      </c>
      <c r="E249" s="272" t="s">
        <v>838</v>
      </c>
      <c r="F249" s="273" t="s">
        <v>839</v>
      </c>
      <c r="G249" s="274" t="s">
        <v>199</v>
      </c>
      <c r="H249" s="275">
        <v>25</v>
      </c>
      <c r="I249" s="212"/>
      <c r="J249" s="276">
        <f>ROUND(I249*H249,2)</f>
        <v>0</v>
      </c>
      <c r="K249" s="273" t="s">
        <v>147</v>
      </c>
      <c r="L249" s="220"/>
      <c r="M249" s="315" t="s">
        <v>3</v>
      </c>
      <c r="N249" s="316" t="s">
        <v>41</v>
      </c>
      <c r="O249" s="317">
        <v>0.19</v>
      </c>
      <c r="P249" s="317">
        <f>O249*H249</f>
        <v>4.75</v>
      </c>
      <c r="Q249" s="317">
        <v>0</v>
      </c>
      <c r="R249" s="317">
        <f>Q249*H249</f>
        <v>0</v>
      </c>
      <c r="S249" s="317">
        <v>0</v>
      </c>
      <c r="T249" s="318">
        <f>S249*H249</f>
        <v>0</v>
      </c>
      <c r="U249" s="219"/>
      <c r="V249" s="219"/>
      <c r="W249" s="219"/>
      <c r="X249" s="219"/>
      <c r="Y249" s="219"/>
      <c r="Z249" s="219"/>
      <c r="AA249" s="219"/>
      <c r="AB249" s="219"/>
      <c r="AC249" s="219"/>
      <c r="AD249" s="219"/>
      <c r="AE249" s="219"/>
      <c r="AR249" s="319" t="s">
        <v>148</v>
      </c>
      <c r="AT249" s="319" t="s">
        <v>143</v>
      </c>
      <c r="AU249" s="319" t="s">
        <v>80</v>
      </c>
      <c r="AY249" s="293" t="s">
        <v>141</v>
      </c>
      <c r="BE249" s="320">
        <f>IF(N249="základní",J249,0)</f>
        <v>0</v>
      </c>
      <c r="BF249" s="320">
        <f>IF(N249="snížená",J249,0)</f>
        <v>0</v>
      </c>
      <c r="BG249" s="320">
        <f>IF(N249="zákl. přenesená",J249,0)</f>
        <v>0</v>
      </c>
      <c r="BH249" s="320">
        <f>IF(N249="sníž. přenesená",J249,0)</f>
        <v>0</v>
      </c>
      <c r="BI249" s="320">
        <f>IF(N249="nulová",J249,0)</f>
        <v>0</v>
      </c>
      <c r="BJ249" s="293" t="s">
        <v>78</v>
      </c>
      <c r="BK249" s="320">
        <f>ROUND(I249*H249,2)</f>
        <v>0</v>
      </c>
      <c r="BL249" s="293" t="s">
        <v>148</v>
      </c>
      <c r="BM249" s="319" t="s">
        <v>840</v>
      </c>
    </row>
    <row r="250" spans="1:65" s="296" customFormat="1" ht="29.25">
      <c r="A250" s="219"/>
      <c r="B250" s="220"/>
      <c r="C250" s="219"/>
      <c r="D250" s="277" t="s">
        <v>150</v>
      </c>
      <c r="E250" s="219"/>
      <c r="F250" s="278" t="s">
        <v>841</v>
      </c>
      <c r="G250" s="219"/>
      <c r="H250" s="219"/>
      <c r="I250" s="219"/>
      <c r="J250" s="219"/>
      <c r="K250" s="219"/>
      <c r="L250" s="220"/>
      <c r="M250" s="334"/>
      <c r="N250" s="335"/>
      <c r="O250" s="336"/>
      <c r="P250" s="336"/>
      <c r="Q250" s="336"/>
      <c r="R250" s="336"/>
      <c r="S250" s="336"/>
      <c r="T250" s="337"/>
      <c r="U250" s="219"/>
      <c r="V250" s="219"/>
      <c r="W250" s="219"/>
      <c r="X250" s="219"/>
      <c r="Y250" s="219"/>
      <c r="Z250" s="219"/>
      <c r="AA250" s="219"/>
      <c r="AB250" s="219"/>
      <c r="AC250" s="219"/>
      <c r="AD250" s="219"/>
      <c r="AE250" s="219"/>
      <c r="AT250" s="293" t="s">
        <v>150</v>
      </c>
      <c r="AU250" s="293" t="s">
        <v>80</v>
      </c>
    </row>
    <row r="251" spans="1:65" s="296" customFormat="1" ht="16.5" customHeight="1">
      <c r="A251" s="219"/>
      <c r="B251" s="220"/>
      <c r="C251" s="271" t="s">
        <v>497</v>
      </c>
      <c r="D251" s="271" t="s">
        <v>143</v>
      </c>
      <c r="E251" s="272" t="s">
        <v>842</v>
      </c>
      <c r="F251" s="273" t="s">
        <v>843</v>
      </c>
      <c r="G251" s="274" t="s">
        <v>146</v>
      </c>
      <c r="H251" s="275">
        <v>1</v>
      </c>
      <c r="I251" s="212"/>
      <c r="J251" s="276">
        <f>ROUND(I251*H251,2)</f>
        <v>0</v>
      </c>
      <c r="K251" s="273" t="s">
        <v>147</v>
      </c>
      <c r="L251" s="220"/>
      <c r="M251" s="315" t="s">
        <v>3</v>
      </c>
      <c r="N251" s="316" t="s">
        <v>41</v>
      </c>
      <c r="O251" s="317">
        <v>0.72199999999999998</v>
      </c>
      <c r="P251" s="317">
        <f>O251*H251</f>
        <v>0.72199999999999998</v>
      </c>
      <c r="Q251" s="317">
        <v>1.9499999999999999E-3</v>
      </c>
      <c r="R251" s="317">
        <f>Q251*H251</f>
        <v>1.9499999999999999E-3</v>
      </c>
      <c r="S251" s="317">
        <v>0</v>
      </c>
      <c r="T251" s="318">
        <f>S251*H251</f>
        <v>0</v>
      </c>
      <c r="U251" s="219"/>
      <c r="V251" s="219"/>
      <c r="W251" s="219"/>
      <c r="X251" s="219"/>
      <c r="Y251" s="219"/>
      <c r="Z251" s="219"/>
      <c r="AA251" s="219"/>
      <c r="AB251" s="219"/>
      <c r="AC251" s="219"/>
      <c r="AD251" s="219"/>
      <c r="AE251" s="219"/>
      <c r="AR251" s="319" t="s">
        <v>148</v>
      </c>
      <c r="AT251" s="319" t="s">
        <v>143</v>
      </c>
      <c r="AU251" s="319" t="s">
        <v>80</v>
      </c>
      <c r="AY251" s="293" t="s">
        <v>141</v>
      </c>
      <c r="BE251" s="320">
        <f>IF(N251="základní",J251,0)</f>
        <v>0</v>
      </c>
      <c r="BF251" s="320">
        <f>IF(N251="snížená",J251,0)</f>
        <v>0</v>
      </c>
      <c r="BG251" s="320">
        <f>IF(N251="zákl. přenesená",J251,0)</f>
        <v>0</v>
      </c>
      <c r="BH251" s="320">
        <f>IF(N251="sníž. přenesená",J251,0)</f>
        <v>0</v>
      </c>
      <c r="BI251" s="320">
        <f>IF(N251="nulová",J251,0)</f>
        <v>0</v>
      </c>
      <c r="BJ251" s="293" t="s">
        <v>78</v>
      </c>
      <c r="BK251" s="320">
        <f>ROUND(I251*H251,2)</f>
        <v>0</v>
      </c>
      <c r="BL251" s="293" t="s">
        <v>148</v>
      </c>
      <c r="BM251" s="319" t="s">
        <v>844</v>
      </c>
    </row>
    <row r="252" spans="1:65" s="296" customFormat="1" ht="68.25">
      <c r="A252" s="219"/>
      <c r="B252" s="220"/>
      <c r="C252" s="219"/>
      <c r="D252" s="277" t="s">
        <v>150</v>
      </c>
      <c r="E252" s="219"/>
      <c r="F252" s="278" t="s">
        <v>845</v>
      </c>
      <c r="G252" s="219"/>
      <c r="H252" s="219"/>
      <c r="I252" s="219"/>
      <c r="J252" s="219"/>
      <c r="K252" s="219"/>
      <c r="L252" s="220"/>
      <c r="M252" s="334"/>
      <c r="N252" s="335"/>
      <c r="O252" s="336"/>
      <c r="P252" s="336"/>
      <c r="Q252" s="336"/>
      <c r="R252" s="336"/>
      <c r="S252" s="336"/>
      <c r="T252" s="337"/>
      <c r="U252" s="219"/>
      <c r="V252" s="219"/>
      <c r="W252" s="219"/>
      <c r="X252" s="219"/>
      <c r="Y252" s="219"/>
      <c r="Z252" s="219"/>
      <c r="AA252" s="219"/>
      <c r="AB252" s="219"/>
      <c r="AC252" s="219"/>
      <c r="AD252" s="219"/>
      <c r="AE252" s="219"/>
      <c r="AT252" s="293" t="s">
        <v>150</v>
      </c>
      <c r="AU252" s="293" t="s">
        <v>80</v>
      </c>
    </row>
    <row r="253" spans="1:65" s="296" customFormat="1" ht="33" customHeight="1">
      <c r="A253" s="219"/>
      <c r="B253" s="220"/>
      <c r="C253" s="271" t="s">
        <v>501</v>
      </c>
      <c r="D253" s="271" t="s">
        <v>143</v>
      </c>
      <c r="E253" s="272" t="s">
        <v>846</v>
      </c>
      <c r="F253" s="273" t="s">
        <v>847</v>
      </c>
      <c r="G253" s="274" t="s">
        <v>199</v>
      </c>
      <c r="H253" s="275">
        <v>50</v>
      </c>
      <c r="I253" s="212"/>
      <c r="J253" s="276">
        <f>ROUND(I253*H253,2)</f>
        <v>0</v>
      </c>
      <c r="K253" s="273" t="s">
        <v>147</v>
      </c>
      <c r="L253" s="220"/>
      <c r="M253" s="315" t="s">
        <v>3</v>
      </c>
      <c r="N253" s="316" t="s">
        <v>41</v>
      </c>
      <c r="O253" s="317">
        <v>0.186</v>
      </c>
      <c r="P253" s="317">
        <f>O253*H253</f>
        <v>9.3000000000000007</v>
      </c>
      <c r="Q253" s="317">
        <v>6.0999999999999997E-4</v>
      </c>
      <c r="R253" s="317">
        <f>Q253*H253</f>
        <v>3.0499999999999999E-2</v>
      </c>
      <c r="S253" s="317">
        <v>0</v>
      </c>
      <c r="T253" s="318">
        <f>S253*H253</f>
        <v>0</v>
      </c>
      <c r="U253" s="219"/>
      <c r="V253" s="219"/>
      <c r="W253" s="219"/>
      <c r="X253" s="219"/>
      <c r="Y253" s="219"/>
      <c r="Z253" s="219"/>
      <c r="AA253" s="219"/>
      <c r="AB253" s="219"/>
      <c r="AC253" s="219"/>
      <c r="AD253" s="219"/>
      <c r="AE253" s="219"/>
      <c r="AR253" s="319" t="s">
        <v>148</v>
      </c>
      <c r="AT253" s="319" t="s">
        <v>143</v>
      </c>
      <c r="AU253" s="319" t="s">
        <v>80</v>
      </c>
      <c r="AY253" s="293" t="s">
        <v>141</v>
      </c>
      <c r="BE253" s="320">
        <f>IF(N253="základní",J253,0)</f>
        <v>0</v>
      </c>
      <c r="BF253" s="320">
        <f>IF(N253="snížená",J253,0)</f>
        <v>0</v>
      </c>
      <c r="BG253" s="320">
        <f>IF(N253="zákl. přenesená",J253,0)</f>
        <v>0</v>
      </c>
      <c r="BH253" s="320">
        <f>IF(N253="sníž. přenesená",J253,0)</f>
        <v>0</v>
      </c>
      <c r="BI253" s="320">
        <f>IF(N253="nulová",J253,0)</f>
        <v>0</v>
      </c>
      <c r="BJ253" s="293" t="s">
        <v>78</v>
      </c>
      <c r="BK253" s="320">
        <f>ROUND(I253*H253,2)</f>
        <v>0</v>
      </c>
      <c r="BL253" s="293" t="s">
        <v>148</v>
      </c>
      <c r="BM253" s="319" t="s">
        <v>848</v>
      </c>
    </row>
    <row r="254" spans="1:65" s="296" customFormat="1" ht="29.25">
      <c r="A254" s="219"/>
      <c r="B254" s="220"/>
      <c r="C254" s="219"/>
      <c r="D254" s="277" t="s">
        <v>150</v>
      </c>
      <c r="E254" s="219"/>
      <c r="F254" s="278" t="s">
        <v>849</v>
      </c>
      <c r="G254" s="219"/>
      <c r="H254" s="219"/>
      <c r="I254" s="219"/>
      <c r="J254" s="219"/>
      <c r="K254" s="219"/>
      <c r="L254" s="220"/>
      <c r="M254" s="334"/>
      <c r="N254" s="335"/>
      <c r="O254" s="336"/>
      <c r="P254" s="336"/>
      <c r="Q254" s="336"/>
      <c r="R254" s="336"/>
      <c r="S254" s="336"/>
      <c r="T254" s="337"/>
      <c r="U254" s="219"/>
      <c r="V254" s="219"/>
      <c r="W254" s="219"/>
      <c r="X254" s="219"/>
      <c r="Y254" s="219"/>
      <c r="Z254" s="219"/>
      <c r="AA254" s="219"/>
      <c r="AB254" s="219"/>
      <c r="AC254" s="219"/>
      <c r="AD254" s="219"/>
      <c r="AE254" s="219"/>
      <c r="AT254" s="293" t="s">
        <v>150</v>
      </c>
      <c r="AU254" s="293" t="s">
        <v>80</v>
      </c>
    </row>
    <row r="255" spans="1:65" s="296" customFormat="1" ht="16.5" customHeight="1">
      <c r="A255" s="219"/>
      <c r="B255" s="220"/>
      <c r="C255" s="271" t="s">
        <v>505</v>
      </c>
      <c r="D255" s="271" t="s">
        <v>143</v>
      </c>
      <c r="E255" s="272" t="s">
        <v>850</v>
      </c>
      <c r="F255" s="273" t="s">
        <v>851</v>
      </c>
      <c r="G255" s="274" t="s">
        <v>146</v>
      </c>
      <c r="H255" s="275">
        <v>64</v>
      </c>
      <c r="I255" s="212"/>
      <c r="J255" s="276">
        <f>ROUND(I255*H255,2)</f>
        <v>0</v>
      </c>
      <c r="K255" s="273" t="s">
        <v>147</v>
      </c>
      <c r="L255" s="220"/>
      <c r="M255" s="315" t="s">
        <v>3</v>
      </c>
      <c r="N255" s="316" t="s">
        <v>41</v>
      </c>
      <c r="O255" s="317">
        <v>0</v>
      </c>
      <c r="P255" s="317">
        <f>O255*H255</f>
        <v>0</v>
      </c>
      <c r="Q255" s="317">
        <v>0</v>
      </c>
      <c r="R255" s="317">
        <f>Q255*H255</f>
        <v>0</v>
      </c>
      <c r="S255" s="317">
        <v>0</v>
      </c>
      <c r="T255" s="318">
        <f>S255*H255</f>
        <v>0</v>
      </c>
      <c r="U255" s="219"/>
      <c r="V255" s="219"/>
      <c r="W255" s="219"/>
      <c r="X255" s="219"/>
      <c r="Y255" s="219"/>
      <c r="Z255" s="219"/>
      <c r="AA255" s="219"/>
      <c r="AB255" s="219"/>
      <c r="AC255" s="219"/>
      <c r="AD255" s="219"/>
      <c r="AE255" s="219"/>
      <c r="AR255" s="319" t="s">
        <v>148</v>
      </c>
      <c r="AT255" s="319" t="s">
        <v>143</v>
      </c>
      <c r="AU255" s="319" t="s">
        <v>80</v>
      </c>
      <c r="AY255" s="293" t="s">
        <v>141</v>
      </c>
      <c r="BE255" s="320">
        <f>IF(N255="základní",J255,0)</f>
        <v>0</v>
      </c>
      <c r="BF255" s="320">
        <f>IF(N255="snížená",J255,0)</f>
        <v>0</v>
      </c>
      <c r="BG255" s="320">
        <f>IF(N255="zákl. přenesená",J255,0)</f>
        <v>0</v>
      </c>
      <c r="BH255" s="320">
        <f>IF(N255="sníž. přenesená",J255,0)</f>
        <v>0</v>
      </c>
      <c r="BI255" s="320">
        <f>IF(N255="nulová",J255,0)</f>
        <v>0</v>
      </c>
      <c r="BJ255" s="293" t="s">
        <v>78</v>
      </c>
      <c r="BK255" s="320">
        <f>ROUND(I255*H255,2)</f>
        <v>0</v>
      </c>
      <c r="BL255" s="293" t="s">
        <v>148</v>
      </c>
      <c r="BM255" s="319" t="s">
        <v>852</v>
      </c>
    </row>
    <row r="256" spans="1:65" s="296" customFormat="1" ht="58.5">
      <c r="A256" s="219"/>
      <c r="B256" s="220"/>
      <c r="C256" s="219"/>
      <c r="D256" s="277" t="s">
        <v>150</v>
      </c>
      <c r="E256" s="219"/>
      <c r="F256" s="278" t="s">
        <v>853</v>
      </c>
      <c r="G256" s="219"/>
      <c r="H256" s="219"/>
      <c r="I256" s="219"/>
      <c r="J256" s="219"/>
      <c r="K256" s="219"/>
      <c r="L256" s="220"/>
      <c r="M256" s="334"/>
      <c r="N256" s="335"/>
      <c r="O256" s="336"/>
      <c r="P256" s="336"/>
      <c r="Q256" s="336"/>
      <c r="R256" s="336"/>
      <c r="S256" s="336"/>
      <c r="T256" s="337"/>
      <c r="U256" s="219"/>
      <c r="V256" s="219"/>
      <c r="W256" s="219"/>
      <c r="X256" s="219"/>
      <c r="Y256" s="219"/>
      <c r="Z256" s="219"/>
      <c r="AA256" s="219"/>
      <c r="AB256" s="219"/>
      <c r="AC256" s="219"/>
      <c r="AD256" s="219"/>
      <c r="AE256" s="219"/>
      <c r="AT256" s="293" t="s">
        <v>150</v>
      </c>
      <c r="AU256" s="293" t="s">
        <v>80</v>
      </c>
    </row>
    <row r="257" spans="1:65" s="296" customFormat="1" ht="21.75" customHeight="1">
      <c r="A257" s="219"/>
      <c r="B257" s="220"/>
      <c r="C257" s="271" t="s">
        <v>509</v>
      </c>
      <c r="D257" s="271" t="s">
        <v>143</v>
      </c>
      <c r="E257" s="272" t="s">
        <v>854</v>
      </c>
      <c r="F257" s="273" t="s">
        <v>855</v>
      </c>
      <c r="G257" s="274" t="s">
        <v>146</v>
      </c>
      <c r="H257" s="275">
        <v>64</v>
      </c>
      <c r="I257" s="212"/>
      <c r="J257" s="276">
        <f>ROUND(I257*H257,2)</f>
        <v>0</v>
      </c>
      <c r="K257" s="273" t="s">
        <v>147</v>
      </c>
      <c r="L257" s="220"/>
      <c r="M257" s="315" t="s">
        <v>3</v>
      </c>
      <c r="N257" s="316" t="s">
        <v>41</v>
      </c>
      <c r="O257" s="317">
        <v>4.0000000000000001E-3</v>
      </c>
      <c r="P257" s="317">
        <f>O257*H257</f>
        <v>0.25600000000000001</v>
      </c>
      <c r="Q257" s="317">
        <v>0</v>
      </c>
      <c r="R257" s="317">
        <f>Q257*H257</f>
        <v>0</v>
      </c>
      <c r="S257" s="317">
        <v>0</v>
      </c>
      <c r="T257" s="318">
        <f>S257*H257</f>
        <v>0</v>
      </c>
      <c r="U257" s="219"/>
      <c r="V257" s="219"/>
      <c r="W257" s="219"/>
      <c r="X257" s="219"/>
      <c r="Y257" s="219"/>
      <c r="Z257" s="219"/>
      <c r="AA257" s="219"/>
      <c r="AB257" s="219"/>
      <c r="AC257" s="219"/>
      <c r="AD257" s="219"/>
      <c r="AE257" s="219"/>
      <c r="AR257" s="319" t="s">
        <v>148</v>
      </c>
      <c r="AT257" s="319" t="s">
        <v>143</v>
      </c>
      <c r="AU257" s="319" t="s">
        <v>80</v>
      </c>
      <c r="AY257" s="293" t="s">
        <v>141</v>
      </c>
      <c r="BE257" s="320">
        <f>IF(N257="základní",J257,0)</f>
        <v>0</v>
      </c>
      <c r="BF257" s="320">
        <f>IF(N257="snížená",J257,0)</f>
        <v>0</v>
      </c>
      <c r="BG257" s="320">
        <f>IF(N257="zákl. přenesená",J257,0)</f>
        <v>0</v>
      </c>
      <c r="BH257" s="320">
        <f>IF(N257="sníž. přenesená",J257,0)</f>
        <v>0</v>
      </c>
      <c r="BI257" s="320">
        <f>IF(N257="nulová",J257,0)</f>
        <v>0</v>
      </c>
      <c r="BJ257" s="293" t="s">
        <v>78</v>
      </c>
      <c r="BK257" s="320">
        <f>ROUND(I257*H257,2)</f>
        <v>0</v>
      </c>
      <c r="BL257" s="293" t="s">
        <v>148</v>
      </c>
      <c r="BM257" s="319" t="s">
        <v>856</v>
      </c>
    </row>
    <row r="258" spans="1:65" s="296" customFormat="1" ht="48.75">
      <c r="A258" s="219"/>
      <c r="B258" s="220"/>
      <c r="C258" s="219"/>
      <c r="D258" s="277" t="s">
        <v>150</v>
      </c>
      <c r="E258" s="219"/>
      <c r="F258" s="278" t="s">
        <v>857</v>
      </c>
      <c r="G258" s="219"/>
      <c r="H258" s="219"/>
      <c r="I258" s="219"/>
      <c r="J258" s="219"/>
      <c r="K258" s="219"/>
      <c r="L258" s="220"/>
      <c r="M258" s="334"/>
      <c r="N258" s="335"/>
      <c r="O258" s="336"/>
      <c r="P258" s="336"/>
      <c r="Q258" s="336"/>
      <c r="R258" s="336"/>
      <c r="S258" s="336"/>
      <c r="T258" s="337"/>
      <c r="U258" s="219"/>
      <c r="V258" s="219"/>
      <c r="W258" s="219"/>
      <c r="X258" s="219"/>
      <c r="Y258" s="219"/>
      <c r="Z258" s="219"/>
      <c r="AA258" s="219"/>
      <c r="AB258" s="219"/>
      <c r="AC258" s="219"/>
      <c r="AD258" s="219"/>
      <c r="AE258" s="219"/>
      <c r="AT258" s="293" t="s">
        <v>150</v>
      </c>
      <c r="AU258" s="293" t="s">
        <v>80</v>
      </c>
    </row>
    <row r="259" spans="1:65" s="296" customFormat="1" ht="16.5" customHeight="1">
      <c r="A259" s="219"/>
      <c r="B259" s="220"/>
      <c r="C259" s="321" t="s">
        <v>513</v>
      </c>
      <c r="D259" s="321" t="s">
        <v>371</v>
      </c>
      <c r="E259" s="322" t="s">
        <v>858</v>
      </c>
      <c r="F259" s="323" t="s">
        <v>859</v>
      </c>
      <c r="G259" s="324" t="s">
        <v>211</v>
      </c>
      <c r="H259" s="325">
        <v>7.68</v>
      </c>
      <c r="I259" s="213"/>
      <c r="J259" s="326">
        <f>ROUND(I259*H259,2)</f>
        <v>0</v>
      </c>
      <c r="K259" s="323" t="s">
        <v>147</v>
      </c>
      <c r="L259" s="327"/>
      <c r="M259" s="328" t="s">
        <v>3</v>
      </c>
      <c r="N259" s="329" t="s">
        <v>41</v>
      </c>
      <c r="O259" s="317">
        <v>0</v>
      </c>
      <c r="P259" s="317">
        <f>O259*H259</f>
        <v>0</v>
      </c>
      <c r="Q259" s="317">
        <v>1E-3</v>
      </c>
      <c r="R259" s="317">
        <f>Q259*H259</f>
        <v>7.6800000000000002E-3</v>
      </c>
      <c r="S259" s="317">
        <v>0</v>
      </c>
      <c r="T259" s="318">
        <f>S259*H259</f>
        <v>0</v>
      </c>
      <c r="U259" s="219"/>
      <c r="V259" s="219"/>
      <c r="W259" s="219"/>
      <c r="X259" s="219"/>
      <c r="Y259" s="219"/>
      <c r="Z259" s="219"/>
      <c r="AA259" s="219"/>
      <c r="AB259" s="219"/>
      <c r="AC259" s="219"/>
      <c r="AD259" s="219"/>
      <c r="AE259" s="219"/>
      <c r="AR259" s="319" t="s">
        <v>188</v>
      </c>
      <c r="AT259" s="319" t="s">
        <v>371</v>
      </c>
      <c r="AU259" s="319" t="s">
        <v>80</v>
      </c>
      <c r="AY259" s="293" t="s">
        <v>141</v>
      </c>
      <c r="BE259" s="320">
        <f>IF(N259="základní",J259,0)</f>
        <v>0</v>
      </c>
      <c r="BF259" s="320">
        <f>IF(N259="snížená",J259,0)</f>
        <v>0</v>
      </c>
      <c r="BG259" s="320">
        <f>IF(N259="zákl. přenesená",J259,0)</f>
        <v>0</v>
      </c>
      <c r="BH259" s="320">
        <f>IF(N259="sníž. přenesená",J259,0)</f>
        <v>0</v>
      </c>
      <c r="BI259" s="320">
        <f>IF(N259="nulová",J259,0)</f>
        <v>0</v>
      </c>
      <c r="BJ259" s="293" t="s">
        <v>78</v>
      </c>
      <c r="BK259" s="320">
        <f>ROUND(I259*H259,2)</f>
        <v>0</v>
      </c>
      <c r="BL259" s="293" t="s">
        <v>148</v>
      </c>
      <c r="BM259" s="319" t="s">
        <v>860</v>
      </c>
    </row>
    <row r="260" spans="1:65" s="279" customFormat="1">
      <c r="B260" s="280"/>
      <c r="D260" s="277" t="s">
        <v>159</v>
      </c>
      <c r="F260" s="282" t="s">
        <v>861</v>
      </c>
      <c r="H260" s="283">
        <v>7.68</v>
      </c>
      <c r="L260" s="280"/>
      <c r="M260" s="338"/>
      <c r="N260" s="339"/>
      <c r="O260" s="339"/>
      <c r="P260" s="339"/>
      <c r="Q260" s="339"/>
      <c r="R260" s="339"/>
      <c r="S260" s="339"/>
      <c r="T260" s="340"/>
      <c r="AT260" s="281" t="s">
        <v>159</v>
      </c>
      <c r="AU260" s="281" t="s">
        <v>80</v>
      </c>
      <c r="AV260" s="279" t="s">
        <v>80</v>
      </c>
      <c r="AW260" s="279" t="s">
        <v>4</v>
      </c>
      <c r="AX260" s="279" t="s">
        <v>78</v>
      </c>
      <c r="AY260" s="281" t="s">
        <v>141</v>
      </c>
    </row>
    <row r="261" spans="1:65" s="296" customFormat="1" ht="16.5" customHeight="1">
      <c r="A261" s="219"/>
      <c r="B261" s="220"/>
      <c r="C261" s="271" t="s">
        <v>519</v>
      </c>
      <c r="D261" s="271" t="s">
        <v>143</v>
      </c>
      <c r="E261" s="272" t="s">
        <v>862</v>
      </c>
      <c r="F261" s="273" t="s">
        <v>863</v>
      </c>
      <c r="G261" s="274" t="s">
        <v>199</v>
      </c>
      <c r="H261" s="275">
        <v>64</v>
      </c>
      <c r="I261" s="212"/>
      <c r="J261" s="276">
        <f>ROUND(I261*H261,2)</f>
        <v>0</v>
      </c>
      <c r="K261" s="273" t="s">
        <v>147</v>
      </c>
      <c r="L261" s="220"/>
      <c r="M261" s="315" t="s">
        <v>3</v>
      </c>
      <c r="N261" s="316" t="s">
        <v>41</v>
      </c>
      <c r="O261" s="317">
        <v>0.26900000000000002</v>
      </c>
      <c r="P261" s="317">
        <f>O261*H261</f>
        <v>17.216000000000001</v>
      </c>
      <c r="Q261" s="317">
        <v>0.29221000000000003</v>
      </c>
      <c r="R261" s="317">
        <f>Q261*H261</f>
        <v>18.701440000000002</v>
      </c>
      <c r="S261" s="317">
        <v>0</v>
      </c>
      <c r="T261" s="318">
        <f>S261*H261</f>
        <v>0</v>
      </c>
      <c r="U261" s="219"/>
      <c r="V261" s="219"/>
      <c r="W261" s="219"/>
      <c r="X261" s="219"/>
      <c r="Y261" s="219"/>
      <c r="Z261" s="219"/>
      <c r="AA261" s="219"/>
      <c r="AB261" s="219"/>
      <c r="AC261" s="219"/>
      <c r="AD261" s="219"/>
      <c r="AE261" s="219"/>
      <c r="AR261" s="319" t="s">
        <v>148</v>
      </c>
      <c r="AT261" s="319" t="s">
        <v>143</v>
      </c>
      <c r="AU261" s="319" t="s">
        <v>80</v>
      </c>
      <c r="AY261" s="293" t="s">
        <v>141</v>
      </c>
      <c r="BE261" s="320">
        <f>IF(N261="základní",J261,0)</f>
        <v>0</v>
      </c>
      <c r="BF261" s="320">
        <f>IF(N261="snížená",J261,0)</f>
        <v>0</v>
      </c>
      <c r="BG261" s="320">
        <f>IF(N261="zákl. přenesená",J261,0)</f>
        <v>0</v>
      </c>
      <c r="BH261" s="320">
        <f>IF(N261="sníž. přenesená",J261,0)</f>
        <v>0</v>
      </c>
      <c r="BI261" s="320">
        <f>IF(N261="nulová",J261,0)</f>
        <v>0</v>
      </c>
      <c r="BJ261" s="293" t="s">
        <v>78</v>
      </c>
      <c r="BK261" s="320">
        <f>ROUND(I261*H261,2)</f>
        <v>0</v>
      </c>
      <c r="BL261" s="293" t="s">
        <v>148</v>
      </c>
      <c r="BM261" s="319" t="s">
        <v>864</v>
      </c>
    </row>
    <row r="262" spans="1:65" s="296" customFormat="1" ht="39">
      <c r="A262" s="219"/>
      <c r="B262" s="220"/>
      <c r="C262" s="219"/>
      <c r="D262" s="277" t="s">
        <v>150</v>
      </c>
      <c r="E262" s="219"/>
      <c r="F262" s="278" t="s">
        <v>865</v>
      </c>
      <c r="G262" s="219"/>
      <c r="H262" s="219"/>
      <c r="I262" s="219"/>
      <c r="J262" s="219"/>
      <c r="K262" s="219"/>
      <c r="L262" s="220"/>
      <c r="M262" s="334"/>
      <c r="N262" s="335"/>
      <c r="O262" s="336"/>
      <c r="P262" s="336"/>
      <c r="Q262" s="336"/>
      <c r="R262" s="336"/>
      <c r="S262" s="336"/>
      <c r="T262" s="337"/>
      <c r="U262" s="219"/>
      <c r="V262" s="219"/>
      <c r="W262" s="219"/>
      <c r="X262" s="219"/>
      <c r="Y262" s="219"/>
      <c r="Z262" s="219"/>
      <c r="AA262" s="219"/>
      <c r="AB262" s="219"/>
      <c r="AC262" s="219"/>
      <c r="AD262" s="219"/>
      <c r="AE262" s="219"/>
      <c r="AT262" s="293" t="s">
        <v>150</v>
      </c>
      <c r="AU262" s="293" t="s">
        <v>80</v>
      </c>
    </row>
    <row r="263" spans="1:65" s="279" customFormat="1">
      <c r="B263" s="280"/>
      <c r="D263" s="277" t="s">
        <v>159</v>
      </c>
      <c r="E263" s="281" t="s">
        <v>3</v>
      </c>
      <c r="F263" s="282" t="s">
        <v>343</v>
      </c>
      <c r="H263" s="283">
        <v>24</v>
      </c>
      <c r="L263" s="280"/>
      <c r="M263" s="338"/>
      <c r="N263" s="339"/>
      <c r="O263" s="339"/>
      <c r="P263" s="339"/>
      <c r="Q263" s="339"/>
      <c r="R263" s="339"/>
      <c r="S263" s="339"/>
      <c r="T263" s="340"/>
      <c r="AT263" s="281" t="s">
        <v>159</v>
      </c>
      <c r="AU263" s="281" t="s">
        <v>80</v>
      </c>
      <c r="AV263" s="279" t="s">
        <v>80</v>
      </c>
      <c r="AW263" s="279" t="s">
        <v>30</v>
      </c>
      <c r="AX263" s="279" t="s">
        <v>70</v>
      </c>
      <c r="AY263" s="281" t="s">
        <v>141</v>
      </c>
    </row>
    <row r="264" spans="1:65" s="279" customFormat="1">
      <c r="B264" s="280"/>
      <c r="D264" s="277" t="s">
        <v>159</v>
      </c>
      <c r="E264" s="281" t="s">
        <v>3</v>
      </c>
      <c r="F264" s="282" t="s">
        <v>413</v>
      </c>
      <c r="H264" s="283">
        <v>40</v>
      </c>
      <c r="L264" s="280"/>
      <c r="M264" s="338"/>
      <c r="N264" s="339"/>
      <c r="O264" s="339"/>
      <c r="P264" s="339"/>
      <c r="Q264" s="339"/>
      <c r="R264" s="339"/>
      <c r="S264" s="339"/>
      <c r="T264" s="340"/>
      <c r="AT264" s="281" t="s">
        <v>159</v>
      </c>
      <c r="AU264" s="281" t="s">
        <v>80</v>
      </c>
      <c r="AV264" s="279" t="s">
        <v>80</v>
      </c>
      <c r="AW264" s="279" t="s">
        <v>30</v>
      </c>
      <c r="AX264" s="279" t="s">
        <v>70</v>
      </c>
      <c r="AY264" s="281" t="s">
        <v>141</v>
      </c>
    </row>
    <row r="265" spans="1:65" s="288" customFormat="1">
      <c r="B265" s="289"/>
      <c r="D265" s="277" t="s">
        <v>159</v>
      </c>
      <c r="E265" s="290" t="s">
        <v>3</v>
      </c>
      <c r="F265" s="291" t="s">
        <v>230</v>
      </c>
      <c r="H265" s="292">
        <v>64</v>
      </c>
      <c r="L265" s="289"/>
      <c r="M265" s="341"/>
      <c r="N265" s="342"/>
      <c r="O265" s="342"/>
      <c r="P265" s="342"/>
      <c r="Q265" s="342"/>
      <c r="R265" s="342"/>
      <c r="S265" s="342"/>
      <c r="T265" s="343"/>
      <c r="AT265" s="290" t="s">
        <v>159</v>
      </c>
      <c r="AU265" s="290" t="s">
        <v>80</v>
      </c>
      <c r="AV265" s="288" t="s">
        <v>148</v>
      </c>
      <c r="AW265" s="288" t="s">
        <v>30</v>
      </c>
      <c r="AX265" s="288" t="s">
        <v>78</v>
      </c>
      <c r="AY265" s="290" t="s">
        <v>141</v>
      </c>
    </row>
    <row r="266" spans="1:65" s="296" customFormat="1" ht="16.5" customHeight="1">
      <c r="A266" s="219"/>
      <c r="B266" s="220"/>
      <c r="C266" s="321" t="s">
        <v>523</v>
      </c>
      <c r="D266" s="321" t="s">
        <v>371</v>
      </c>
      <c r="E266" s="322" t="s">
        <v>866</v>
      </c>
      <c r="F266" s="323" t="s">
        <v>867</v>
      </c>
      <c r="G266" s="324" t="s">
        <v>156</v>
      </c>
      <c r="H266" s="325">
        <v>50</v>
      </c>
      <c r="I266" s="213"/>
      <c r="J266" s="326">
        <f>ROUND(I266*H266,2)</f>
        <v>0</v>
      </c>
      <c r="K266" s="323" t="s">
        <v>3</v>
      </c>
      <c r="L266" s="327"/>
      <c r="M266" s="328" t="s">
        <v>3</v>
      </c>
      <c r="N266" s="329" t="s">
        <v>41</v>
      </c>
      <c r="O266" s="317">
        <v>0</v>
      </c>
      <c r="P266" s="317">
        <f>O266*H266</f>
        <v>0</v>
      </c>
      <c r="Q266" s="317">
        <v>1.6E-2</v>
      </c>
      <c r="R266" s="317">
        <f>Q266*H266</f>
        <v>0.8</v>
      </c>
      <c r="S266" s="317">
        <v>0</v>
      </c>
      <c r="T266" s="318">
        <f>S266*H266</f>
        <v>0</v>
      </c>
      <c r="U266" s="219"/>
      <c r="V266" s="219"/>
      <c r="W266" s="219"/>
      <c r="X266" s="219"/>
      <c r="Y266" s="219"/>
      <c r="Z266" s="219"/>
      <c r="AA266" s="219"/>
      <c r="AB266" s="219"/>
      <c r="AC266" s="219"/>
      <c r="AD266" s="219"/>
      <c r="AE266" s="219"/>
      <c r="AR266" s="319" t="s">
        <v>188</v>
      </c>
      <c r="AT266" s="319" t="s">
        <v>371</v>
      </c>
      <c r="AU266" s="319" t="s">
        <v>80</v>
      </c>
      <c r="AY266" s="293" t="s">
        <v>141</v>
      </c>
      <c r="BE266" s="320">
        <f>IF(N266="základní",J266,0)</f>
        <v>0</v>
      </c>
      <c r="BF266" s="320">
        <f>IF(N266="snížená",J266,0)</f>
        <v>0</v>
      </c>
      <c r="BG266" s="320">
        <f>IF(N266="zákl. přenesená",J266,0)</f>
        <v>0</v>
      </c>
      <c r="BH266" s="320">
        <f>IF(N266="sníž. přenesená",J266,0)</f>
        <v>0</v>
      </c>
      <c r="BI266" s="320">
        <f>IF(N266="nulová",J266,0)</f>
        <v>0</v>
      </c>
      <c r="BJ266" s="293" t="s">
        <v>78</v>
      </c>
      <c r="BK266" s="320">
        <f>ROUND(I266*H266,2)</f>
        <v>0</v>
      </c>
      <c r="BL266" s="293" t="s">
        <v>148</v>
      </c>
      <c r="BM266" s="319" t="s">
        <v>868</v>
      </c>
    </row>
    <row r="267" spans="1:65" s="279" customFormat="1">
      <c r="B267" s="280"/>
      <c r="D267" s="277" t="s">
        <v>159</v>
      </c>
      <c r="E267" s="281" t="s">
        <v>3</v>
      </c>
      <c r="F267" s="282" t="s">
        <v>161</v>
      </c>
      <c r="H267" s="283">
        <v>3</v>
      </c>
      <c r="L267" s="280"/>
      <c r="M267" s="338"/>
      <c r="N267" s="339"/>
      <c r="O267" s="339"/>
      <c r="P267" s="339"/>
      <c r="Q267" s="339"/>
      <c r="R267" s="339"/>
      <c r="S267" s="339"/>
      <c r="T267" s="340"/>
      <c r="AT267" s="281" t="s">
        <v>159</v>
      </c>
      <c r="AU267" s="281" t="s">
        <v>80</v>
      </c>
      <c r="AV267" s="279" t="s">
        <v>80</v>
      </c>
      <c r="AW267" s="279" t="s">
        <v>30</v>
      </c>
      <c r="AX267" s="279" t="s">
        <v>70</v>
      </c>
      <c r="AY267" s="281" t="s">
        <v>141</v>
      </c>
    </row>
    <row r="268" spans="1:65" s="279" customFormat="1">
      <c r="B268" s="280"/>
      <c r="D268" s="277" t="s">
        <v>159</v>
      </c>
      <c r="E268" s="281" t="s">
        <v>3</v>
      </c>
      <c r="F268" s="282" t="s">
        <v>177</v>
      </c>
      <c r="H268" s="283">
        <v>6</v>
      </c>
      <c r="L268" s="280"/>
      <c r="M268" s="338"/>
      <c r="N268" s="339"/>
      <c r="O268" s="339"/>
      <c r="P268" s="339"/>
      <c r="Q268" s="339"/>
      <c r="R268" s="339"/>
      <c r="S268" s="339"/>
      <c r="T268" s="340"/>
      <c r="AT268" s="281" t="s">
        <v>159</v>
      </c>
      <c r="AU268" s="281" t="s">
        <v>80</v>
      </c>
      <c r="AV268" s="279" t="s">
        <v>80</v>
      </c>
      <c r="AW268" s="279" t="s">
        <v>30</v>
      </c>
      <c r="AX268" s="279" t="s">
        <v>70</v>
      </c>
      <c r="AY268" s="281" t="s">
        <v>141</v>
      </c>
    </row>
    <row r="269" spans="1:65" s="279" customFormat="1">
      <c r="B269" s="280"/>
      <c r="D269" s="277" t="s">
        <v>159</v>
      </c>
      <c r="E269" s="281" t="s">
        <v>3</v>
      </c>
      <c r="F269" s="282" t="s">
        <v>80</v>
      </c>
      <c r="H269" s="283">
        <v>2</v>
      </c>
      <c r="L269" s="280"/>
      <c r="M269" s="338"/>
      <c r="N269" s="339"/>
      <c r="O269" s="339"/>
      <c r="P269" s="339"/>
      <c r="Q269" s="339"/>
      <c r="R269" s="339"/>
      <c r="S269" s="339"/>
      <c r="T269" s="340"/>
      <c r="AT269" s="281" t="s">
        <v>159</v>
      </c>
      <c r="AU269" s="281" t="s">
        <v>80</v>
      </c>
      <c r="AV269" s="279" t="s">
        <v>80</v>
      </c>
      <c r="AW269" s="279" t="s">
        <v>30</v>
      </c>
      <c r="AX269" s="279" t="s">
        <v>70</v>
      </c>
      <c r="AY269" s="281" t="s">
        <v>141</v>
      </c>
    </row>
    <row r="270" spans="1:65" s="279" customFormat="1">
      <c r="B270" s="280"/>
      <c r="D270" s="277" t="s">
        <v>159</v>
      </c>
      <c r="E270" s="281" t="s">
        <v>3</v>
      </c>
      <c r="F270" s="282" t="s">
        <v>353</v>
      </c>
      <c r="H270" s="283">
        <v>26</v>
      </c>
      <c r="L270" s="280"/>
      <c r="M270" s="338"/>
      <c r="N270" s="339"/>
      <c r="O270" s="339"/>
      <c r="P270" s="339"/>
      <c r="Q270" s="339"/>
      <c r="R270" s="339"/>
      <c r="S270" s="339"/>
      <c r="T270" s="340"/>
      <c r="AT270" s="281" t="s">
        <v>159</v>
      </c>
      <c r="AU270" s="281" t="s">
        <v>80</v>
      </c>
      <c r="AV270" s="279" t="s">
        <v>80</v>
      </c>
      <c r="AW270" s="279" t="s">
        <v>30</v>
      </c>
      <c r="AX270" s="279" t="s">
        <v>70</v>
      </c>
      <c r="AY270" s="281" t="s">
        <v>141</v>
      </c>
    </row>
    <row r="271" spans="1:65" s="279" customFormat="1">
      <c r="B271" s="280"/>
      <c r="D271" s="277" t="s">
        <v>159</v>
      </c>
      <c r="E271" s="281" t="s">
        <v>3</v>
      </c>
      <c r="F271" s="282" t="s">
        <v>161</v>
      </c>
      <c r="H271" s="283">
        <v>3</v>
      </c>
      <c r="L271" s="280"/>
      <c r="M271" s="338"/>
      <c r="N271" s="339"/>
      <c r="O271" s="339"/>
      <c r="P271" s="339"/>
      <c r="Q271" s="339"/>
      <c r="R271" s="339"/>
      <c r="S271" s="339"/>
      <c r="T271" s="340"/>
      <c r="AT271" s="281" t="s">
        <v>159</v>
      </c>
      <c r="AU271" s="281" t="s">
        <v>80</v>
      </c>
      <c r="AV271" s="279" t="s">
        <v>80</v>
      </c>
      <c r="AW271" s="279" t="s">
        <v>30</v>
      </c>
      <c r="AX271" s="279" t="s">
        <v>70</v>
      </c>
      <c r="AY271" s="281" t="s">
        <v>141</v>
      </c>
    </row>
    <row r="272" spans="1:65" s="279" customFormat="1">
      <c r="B272" s="280"/>
      <c r="D272" s="277" t="s">
        <v>159</v>
      </c>
      <c r="E272" s="281" t="s">
        <v>3</v>
      </c>
      <c r="F272" s="282" t="s">
        <v>177</v>
      </c>
      <c r="H272" s="283">
        <v>6</v>
      </c>
      <c r="L272" s="280"/>
      <c r="M272" s="338"/>
      <c r="N272" s="339"/>
      <c r="O272" s="339"/>
      <c r="P272" s="339"/>
      <c r="Q272" s="339"/>
      <c r="R272" s="339"/>
      <c r="S272" s="339"/>
      <c r="T272" s="340"/>
      <c r="AT272" s="281" t="s">
        <v>159</v>
      </c>
      <c r="AU272" s="281" t="s">
        <v>80</v>
      </c>
      <c r="AV272" s="279" t="s">
        <v>80</v>
      </c>
      <c r="AW272" s="279" t="s">
        <v>30</v>
      </c>
      <c r="AX272" s="279" t="s">
        <v>70</v>
      </c>
      <c r="AY272" s="281" t="s">
        <v>141</v>
      </c>
    </row>
    <row r="273" spans="1:65" s="279" customFormat="1">
      <c r="B273" s="280"/>
      <c r="D273" s="277" t="s">
        <v>159</v>
      </c>
      <c r="E273" s="281" t="s">
        <v>3</v>
      </c>
      <c r="F273" s="282" t="s">
        <v>148</v>
      </c>
      <c r="H273" s="283">
        <v>4</v>
      </c>
      <c r="L273" s="280"/>
      <c r="M273" s="338"/>
      <c r="N273" s="339"/>
      <c r="O273" s="339"/>
      <c r="P273" s="339"/>
      <c r="Q273" s="339"/>
      <c r="R273" s="339"/>
      <c r="S273" s="339"/>
      <c r="T273" s="340"/>
      <c r="AT273" s="281" t="s">
        <v>159</v>
      </c>
      <c r="AU273" s="281" t="s">
        <v>80</v>
      </c>
      <c r="AV273" s="279" t="s">
        <v>80</v>
      </c>
      <c r="AW273" s="279" t="s">
        <v>30</v>
      </c>
      <c r="AX273" s="279" t="s">
        <v>70</v>
      </c>
      <c r="AY273" s="281" t="s">
        <v>141</v>
      </c>
    </row>
    <row r="274" spans="1:65" s="288" customFormat="1">
      <c r="B274" s="289"/>
      <c r="D274" s="277" t="s">
        <v>159</v>
      </c>
      <c r="E274" s="290" t="s">
        <v>3</v>
      </c>
      <c r="F274" s="291" t="s">
        <v>230</v>
      </c>
      <c r="H274" s="292">
        <v>50</v>
      </c>
      <c r="L274" s="289"/>
      <c r="M274" s="341"/>
      <c r="N274" s="342"/>
      <c r="O274" s="342"/>
      <c r="P274" s="342"/>
      <c r="Q274" s="342"/>
      <c r="R274" s="342"/>
      <c r="S274" s="342"/>
      <c r="T274" s="343"/>
      <c r="AT274" s="290" t="s">
        <v>159</v>
      </c>
      <c r="AU274" s="290" t="s">
        <v>80</v>
      </c>
      <c r="AV274" s="288" t="s">
        <v>148</v>
      </c>
      <c r="AW274" s="288" t="s">
        <v>30</v>
      </c>
      <c r="AX274" s="288" t="s">
        <v>78</v>
      </c>
      <c r="AY274" s="290" t="s">
        <v>141</v>
      </c>
    </row>
    <row r="275" spans="1:65" s="296" customFormat="1" ht="16.5" customHeight="1">
      <c r="A275" s="219"/>
      <c r="B275" s="220"/>
      <c r="C275" s="321" t="s">
        <v>527</v>
      </c>
      <c r="D275" s="321" t="s">
        <v>371</v>
      </c>
      <c r="E275" s="322" t="s">
        <v>869</v>
      </c>
      <c r="F275" s="323" t="s">
        <v>870</v>
      </c>
      <c r="G275" s="324" t="s">
        <v>156</v>
      </c>
      <c r="H275" s="325">
        <v>7</v>
      </c>
      <c r="I275" s="213"/>
      <c r="J275" s="326">
        <f>ROUND(I275*H275,2)</f>
        <v>0</v>
      </c>
      <c r="K275" s="323" t="s">
        <v>3</v>
      </c>
      <c r="L275" s="327"/>
      <c r="M275" s="328" t="s">
        <v>3</v>
      </c>
      <c r="N275" s="329" t="s">
        <v>41</v>
      </c>
      <c r="O275" s="317">
        <v>0</v>
      </c>
      <c r="P275" s="317">
        <f>O275*H275</f>
        <v>0</v>
      </c>
      <c r="Q275" s="317">
        <v>8.5000000000000006E-3</v>
      </c>
      <c r="R275" s="317">
        <f>Q275*H275</f>
        <v>5.9500000000000004E-2</v>
      </c>
      <c r="S275" s="317">
        <v>0</v>
      </c>
      <c r="T275" s="318">
        <f>S275*H275</f>
        <v>0</v>
      </c>
      <c r="U275" s="219"/>
      <c r="V275" s="219"/>
      <c r="W275" s="219"/>
      <c r="X275" s="219"/>
      <c r="Y275" s="219"/>
      <c r="Z275" s="219"/>
      <c r="AA275" s="219"/>
      <c r="AB275" s="219"/>
      <c r="AC275" s="219"/>
      <c r="AD275" s="219"/>
      <c r="AE275" s="219"/>
      <c r="AR275" s="319" t="s">
        <v>188</v>
      </c>
      <c r="AT275" s="319" t="s">
        <v>371</v>
      </c>
      <c r="AU275" s="319" t="s">
        <v>80</v>
      </c>
      <c r="AY275" s="293" t="s">
        <v>141</v>
      </c>
      <c r="BE275" s="320">
        <f>IF(N275="základní",J275,0)</f>
        <v>0</v>
      </c>
      <c r="BF275" s="320">
        <f>IF(N275="snížená",J275,0)</f>
        <v>0</v>
      </c>
      <c r="BG275" s="320">
        <f>IF(N275="zákl. přenesená",J275,0)</f>
        <v>0</v>
      </c>
      <c r="BH275" s="320">
        <f>IF(N275="sníž. přenesená",J275,0)</f>
        <v>0</v>
      </c>
      <c r="BI275" s="320">
        <f>IF(N275="nulová",J275,0)</f>
        <v>0</v>
      </c>
      <c r="BJ275" s="293" t="s">
        <v>78</v>
      </c>
      <c r="BK275" s="320">
        <f>ROUND(I275*H275,2)</f>
        <v>0</v>
      </c>
      <c r="BL275" s="293" t="s">
        <v>148</v>
      </c>
      <c r="BM275" s="319" t="s">
        <v>871</v>
      </c>
    </row>
    <row r="276" spans="1:65" s="279" customFormat="1">
      <c r="B276" s="280"/>
      <c r="D276" s="277" t="s">
        <v>159</v>
      </c>
      <c r="E276" s="281" t="s">
        <v>3</v>
      </c>
      <c r="F276" s="282" t="s">
        <v>161</v>
      </c>
      <c r="H276" s="283">
        <v>3</v>
      </c>
      <c r="L276" s="280"/>
      <c r="M276" s="338"/>
      <c r="N276" s="339"/>
      <c r="O276" s="339"/>
      <c r="P276" s="339"/>
      <c r="Q276" s="339"/>
      <c r="R276" s="339"/>
      <c r="S276" s="339"/>
      <c r="T276" s="340"/>
      <c r="AT276" s="281" t="s">
        <v>159</v>
      </c>
      <c r="AU276" s="281" t="s">
        <v>80</v>
      </c>
      <c r="AV276" s="279" t="s">
        <v>80</v>
      </c>
      <c r="AW276" s="279" t="s">
        <v>30</v>
      </c>
      <c r="AX276" s="279" t="s">
        <v>70</v>
      </c>
      <c r="AY276" s="281" t="s">
        <v>141</v>
      </c>
    </row>
    <row r="277" spans="1:65" s="279" customFormat="1">
      <c r="B277" s="280"/>
      <c r="D277" s="277" t="s">
        <v>159</v>
      </c>
      <c r="E277" s="281" t="s">
        <v>3</v>
      </c>
      <c r="F277" s="282" t="s">
        <v>78</v>
      </c>
      <c r="H277" s="283">
        <v>1</v>
      </c>
      <c r="L277" s="280"/>
      <c r="M277" s="338"/>
      <c r="N277" s="339"/>
      <c r="O277" s="339"/>
      <c r="P277" s="339"/>
      <c r="Q277" s="339"/>
      <c r="R277" s="339"/>
      <c r="S277" s="339"/>
      <c r="T277" s="340"/>
      <c r="AT277" s="281" t="s">
        <v>159</v>
      </c>
      <c r="AU277" s="281" t="s">
        <v>80</v>
      </c>
      <c r="AV277" s="279" t="s">
        <v>80</v>
      </c>
      <c r="AW277" s="279" t="s">
        <v>30</v>
      </c>
      <c r="AX277" s="279" t="s">
        <v>70</v>
      </c>
      <c r="AY277" s="281" t="s">
        <v>141</v>
      </c>
    </row>
    <row r="278" spans="1:65" s="279" customFormat="1">
      <c r="B278" s="280"/>
      <c r="D278" s="277" t="s">
        <v>159</v>
      </c>
      <c r="E278" s="281" t="s">
        <v>3</v>
      </c>
      <c r="F278" s="282" t="s">
        <v>78</v>
      </c>
      <c r="H278" s="283">
        <v>1</v>
      </c>
      <c r="L278" s="280"/>
      <c r="M278" s="338"/>
      <c r="N278" s="339"/>
      <c r="O278" s="339"/>
      <c r="P278" s="339"/>
      <c r="Q278" s="339"/>
      <c r="R278" s="339"/>
      <c r="S278" s="339"/>
      <c r="T278" s="340"/>
      <c r="AT278" s="281" t="s">
        <v>159</v>
      </c>
      <c r="AU278" s="281" t="s">
        <v>80</v>
      </c>
      <c r="AV278" s="279" t="s">
        <v>80</v>
      </c>
      <c r="AW278" s="279" t="s">
        <v>30</v>
      </c>
      <c r="AX278" s="279" t="s">
        <v>70</v>
      </c>
      <c r="AY278" s="281" t="s">
        <v>141</v>
      </c>
    </row>
    <row r="279" spans="1:65" s="279" customFormat="1">
      <c r="B279" s="280"/>
      <c r="D279" s="277" t="s">
        <v>159</v>
      </c>
      <c r="E279" s="281" t="s">
        <v>3</v>
      </c>
      <c r="F279" s="282" t="s">
        <v>78</v>
      </c>
      <c r="H279" s="283">
        <v>1</v>
      </c>
      <c r="L279" s="280"/>
      <c r="M279" s="338"/>
      <c r="N279" s="339"/>
      <c r="O279" s="339"/>
      <c r="P279" s="339"/>
      <c r="Q279" s="339"/>
      <c r="R279" s="339"/>
      <c r="S279" s="339"/>
      <c r="T279" s="340"/>
      <c r="AT279" s="281" t="s">
        <v>159</v>
      </c>
      <c r="AU279" s="281" t="s">
        <v>80</v>
      </c>
      <c r="AV279" s="279" t="s">
        <v>80</v>
      </c>
      <c r="AW279" s="279" t="s">
        <v>30</v>
      </c>
      <c r="AX279" s="279" t="s">
        <v>70</v>
      </c>
      <c r="AY279" s="281" t="s">
        <v>141</v>
      </c>
    </row>
    <row r="280" spans="1:65" s="279" customFormat="1">
      <c r="B280" s="280"/>
      <c r="D280" s="277" t="s">
        <v>159</v>
      </c>
      <c r="E280" s="281" t="s">
        <v>3</v>
      </c>
      <c r="F280" s="282" t="s">
        <v>78</v>
      </c>
      <c r="H280" s="283">
        <v>1</v>
      </c>
      <c r="L280" s="280"/>
      <c r="M280" s="338"/>
      <c r="N280" s="339"/>
      <c r="O280" s="339"/>
      <c r="P280" s="339"/>
      <c r="Q280" s="339"/>
      <c r="R280" s="339"/>
      <c r="S280" s="339"/>
      <c r="T280" s="340"/>
      <c r="AT280" s="281" t="s">
        <v>159</v>
      </c>
      <c r="AU280" s="281" t="s">
        <v>80</v>
      </c>
      <c r="AV280" s="279" t="s">
        <v>80</v>
      </c>
      <c r="AW280" s="279" t="s">
        <v>30</v>
      </c>
      <c r="AX280" s="279" t="s">
        <v>70</v>
      </c>
      <c r="AY280" s="281" t="s">
        <v>141</v>
      </c>
    </row>
    <row r="281" spans="1:65" s="288" customFormat="1">
      <c r="B281" s="289"/>
      <c r="D281" s="277" t="s">
        <v>159</v>
      </c>
      <c r="E281" s="290" t="s">
        <v>3</v>
      </c>
      <c r="F281" s="291" t="s">
        <v>230</v>
      </c>
      <c r="H281" s="292">
        <v>7</v>
      </c>
      <c r="L281" s="289"/>
      <c r="M281" s="341"/>
      <c r="N281" s="342"/>
      <c r="O281" s="342"/>
      <c r="P281" s="342"/>
      <c r="Q281" s="342"/>
      <c r="R281" s="342"/>
      <c r="S281" s="342"/>
      <c r="T281" s="343"/>
      <c r="AT281" s="290" t="s">
        <v>159</v>
      </c>
      <c r="AU281" s="290" t="s">
        <v>80</v>
      </c>
      <c r="AV281" s="288" t="s">
        <v>148</v>
      </c>
      <c r="AW281" s="288" t="s">
        <v>30</v>
      </c>
      <c r="AX281" s="288" t="s">
        <v>78</v>
      </c>
      <c r="AY281" s="290" t="s">
        <v>141</v>
      </c>
    </row>
    <row r="282" spans="1:65" s="296" customFormat="1" ht="16.5" customHeight="1">
      <c r="A282" s="219"/>
      <c r="B282" s="220"/>
      <c r="C282" s="321" t="s">
        <v>531</v>
      </c>
      <c r="D282" s="321" t="s">
        <v>371</v>
      </c>
      <c r="E282" s="322" t="s">
        <v>872</v>
      </c>
      <c r="F282" s="323" t="s">
        <v>873</v>
      </c>
      <c r="G282" s="324" t="s">
        <v>156</v>
      </c>
      <c r="H282" s="325">
        <v>11</v>
      </c>
      <c r="I282" s="213"/>
      <c r="J282" s="326">
        <f>ROUND(I282*H282,2)</f>
        <v>0</v>
      </c>
      <c r="K282" s="323" t="s">
        <v>3</v>
      </c>
      <c r="L282" s="327"/>
      <c r="M282" s="328" t="s">
        <v>3</v>
      </c>
      <c r="N282" s="329" t="s">
        <v>41</v>
      </c>
      <c r="O282" s="317">
        <v>0</v>
      </c>
      <c r="P282" s="317">
        <f>O282*H282</f>
        <v>0</v>
      </c>
      <c r="Q282" s="317">
        <v>2.69E-2</v>
      </c>
      <c r="R282" s="317">
        <f>Q282*H282</f>
        <v>0.2959</v>
      </c>
      <c r="S282" s="317">
        <v>0</v>
      </c>
      <c r="T282" s="318">
        <f>S282*H282</f>
        <v>0</v>
      </c>
      <c r="U282" s="219"/>
      <c r="V282" s="219"/>
      <c r="W282" s="219"/>
      <c r="X282" s="219"/>
      <c r="Y282" s="219"/>
      <c r="Z282" s="219"/>
      <c r="AA282" s="219"/>
      <c r="AB282" s="219"/>
      <c r="AC282" s="219"/>
      <c r="AD282" s="219"/>
      <c r="AE282" s="219"/>
      <c r="AR282" s="319" t="s">
        <v>188</v>
      </c>
      <c r="AT282" s="319" t="s">
        <v>371</v>
      </c>
      <c r="AU282" s="319" t="s">
        <v>80</v>
      </c>
      <c r="AY282" s="293" t="s">
        <v>141</v>
      </c>
      <c r="BE282" s="320">
        <f>IF(N282="základní",J282,0)</f>
        <v>0</v>
      </c>
      <c r="BF282" s="320">
        <f>IF(N282="snížená",J282,0)</f>
        <v>0</v>
      </c>
      <c r="BG282" s="320">
        <f>IF(N282="zákl. přenesená",J282,0)</f>
        <v>0</v>
      </c>
      <c r="BH282" s="320">
        <f>IF(N282="sníž. přenesená",J282,0)</f>
        <v>0</v>
      </c>
      <c r="BI282" s="320">
        <f>IF(N282="nulová",J282,0)</f>
        <v>0</v>
      </c>
      <c r="BJ282" s="293" t="s">
        <v>78</v>
      </c>
      <c r="BK282" s="320">
        <f>ROUND(I282*H282,2)</f>
        <v>0</v>
      </c>
      <c r="BL282" s="293" t="s">
        <v>148</v>
      </c>
      <c r="BM282" s="319" t="s">
        <v>874</v>
      </c>
    </row>
    <row r="283" spans="1:65" s="279" customFormat="1">
      <c r="B283" s="280"/>
      <c r="D283" s="277" t="s">
        <v>159</v>
      </c>
      <c r="E283" s="281" t="s">
        <v>3</v>
      </c>
      <c r="F283" s="282" t="s">
        <v>161</v>
      </c>
      <c r="H283" s="283">
        <v>3</v>
      </c>
      <c r="L283" s="280"/>
      <c r="M283" s="338"/>
      <c r="N283" s="339"/>
      <c r="O283" s="339"/>
      <c r="P283" s="339"/>
      <c r="Q283" s="339"/>
      <c r="R283" s="339"/>
      <c r="S283" s="339"/>
      <c r="T283" s="340"/>
      <c r="AT283" s="281" t="s">
        <v>159</v>
      </c>
      <c r="AU283" s="281" t="s">
        <v>80</v>
      </c>
      <c r="AV283" s="279" t="s">
        <v>80</v>
      </c>
      <c r="AW283" s="279" t="s">
        <v>30</v>
      </c>
      <c r="AX283" s="279" t="s">
        <v>70</v>
      </c>
      <c r="AY283" s="281" t="s">
        <v>141</v>
      </c>
    </row>
    <row r="284" spans="1:65" s="279" customFormat="1">
      <c r="B284" s="280"/>
      <c r="D284" s="277" t="s">
        <v>159</v>
      </c>
      <c r="E284" s="281" t="s">
        <v>3</v>
      </c>
      <c r="F284" s="282" t="s">
        <v>80</v>
      </c>
      <c r="H284" s="283">
        <v>2</v>
      </c>
      <c r="L284" s="280"/>
      <c r="M284" s="338"/>
      <c r="N284" s="339"/>
      <c r="O284" s="339"/>
      <c r="P284" s="339"/>
      <c r="Q284" s="339"/>
      <c r="R284" s="339"/>
      <c r="S284" s="339"/>
      <c r="T284" s="340"/>
      <c r="AT284" s="281" t="s">
        <v>159</v>
      </c>
      <c r="AU284" s="281" t="s">
        <v>80</v>
      </c>
      <c r="AV284" s="279" t="s">
        <v>80</v>
      </c>
      <c r="AW284" s="279" t="s">
        <v>30</v>
      </c>
      <c r="AX284" s="279" t="s">
        <v>70</v>
      </c>
      <c r="AY284" s="281" t="s">
        <v>141</v>
      </c>
    </row>
    <row r="285" spans="1:65" s="279" customFormat="1">
      <c r="B285" s="280"/>
      <c r="D285" s="277" t="s">
        <v>159</v>
      </c>
      <c r="E285" s="281" t="s">
        <v>3</v>
      </c>
      <c r="F285" s="282" t="s">
        <v>78</v>
      </c>
      <c r="H285" s="283">
        <v>1</v>
      </c>
      <c r="L285" s="280"/>
      <c r="M285" s="338"/>
      <c r="N285" s="339"/>
      <c r="O285" s="339"/>
      <c r="P285" s="339"/>
      <c r="Q285" s="339"/>
      <c r="R285" s="339"/>
      <c r="S285" s="339"/>
      <c r="T285" s="340"/>
      <c r="AT285" s="281" t="s">
        <v>159</v>
      </c>
      <c r="AU285" s="281" t="s">
        <v>80</v>
      </c>
      <c r="AV285" s="279" t="s">
        <v>80</v>
      </c>
      <c r="AW285" s="279" t="s">
        <v>30</v>
      </c>
      <c r="AX285" s="279" t="s">
        <v>70</v>
      </c>
      <c r="AY285" s="281" t="s">
        <v>141</v>
      </c>
    </row>
    <row r="286" spans="1:65" s="279" customFormat="1">
      <c r="B286" s="280"/>
      <c r="D286" s="277" t="s">
        <v>159</v>
      </c>
      <c r="E286" s="281" t="s">
        <v>3</v>
      </c>
      <c r="F286" s="282" t="s">
        <v>80</v>
      </c>
      <c r="H286" s="283">
        <v>2</v>
      </c>
      <c r="L286" s="280"/>
      <c r="M286" s="338"/>
      <c r="N286" s="339"/>
      <c r="O286" s="339"/>
      <c r="P286" s="339"/>
      <c r="Q286" s="339"/>
      <c r="R286" s="339"/>
      <c r="S286" s="339"/>
      <c r="T286" s="340"/>
      <c r="AT286" s="281" t="s">
        <v>159</v>
      </c>
      <c r="AU286" s="281" t="s">
        <v>80</v>
      </c>
      <c r="AV286" s="279" t="s">
        <v>80</v>
      </c>
      <c r="AW286" s="279" t="s">
        <v>30</v>
      </c>
      <c r="AX286" s="279" t="s">
        <v>70</v>
      </c>
      <c r="AY286" s="281" t="s">
        <v>141</v>
      </c>
    </row>
    <row r="287" spans="1:65" s="279" customFormat="1">
      <c r="B287" s="280"/>
      <c r="D287" s="277" t="s">
        <v>159</v>
      </c>
      <c r="E287" s="281" t="s">
        <v>3</v>
      </c>
      <c r="F287" s="282" t="s">
        <v>80</v>
      </c>
      <c r="H287" s="283">
        <v>2</v>
      </c>
      <c r="L287" s="280"/>
      <c r="M287" s="338"/>
      <c r="N287" s="339"/>
      <c r="O287" s="339"/>
      <c r="P287" s="339"/>
      <c r="Q287" s="339"/>
      <c r="R287" s="339"/>
      <c r="S287" s="339"/>
      <c r="T287" s="340"/>
      <c r="AT287" s="281" t="s">
        <v>159</v>
      </c>
      <c r="AU287" s="281" t="s">
        <v>80</v>
      </c>
      <c r="AV287" s="279" t="s">
        <v>80</v>
      </c>
      <c r="AW287" s="279" t="s">
        <v>30</v>
      </c>
      <c r="AX287" s="279" t="s">
        <v>70</v>
      </c>
      <c r="AY287" s="281" t="s">
        <v>141</v>
      </c>
    </row>
    <row r="288" spans="1:65" s="279" customFormat="1">
      <c r="B288" s="280"/>
      <c r="D288" s="277" t="s">
        <v>159</v>
      </c>
      <c r="E288" s="281" t="s">
        <v>3</v>
      </c>
      <c r="F288" s="282" t="s">
        <v>78</v>
      </c>
      <c r="H288" s="283">
        <v>1</v>
      </c>
      <c r="L288" s="280"/>
      <c r="M288" s="338"/>
      <c r="N288" s="339"/>
      <c r="O288" s="339"/>
      <c r="P288" s="339"/>
      <c r="Q288" s="339"/>
      <c r="R288" s="339"/>
      <c r="S288" s="339"/>
      <c r="T288" s="340"/>
      <c r="AT288" s="281" t="s">
        <v>159</v>
      </c>
      <c r="AU288" s="281" t="s">
        <v>80</v>
      </c>
      <c r="AV288" s="279" t="s">
        <v>80</v>
      </c>
      <c r="AW288" s="279" t="s">
        <v>30</v>
      </c>
      <c r="AX288" s="279" t="s">
        <v>70</v>
      </c>
      <c r="AY288" s="281" t="s">
        <v>141</v>
      </c>
    </row>
    <row r="289" spans="1:65" s="288" customFormat="1">
      <c r="B289" s="289"/>
      <c r="D289" s="277" t="s">
        <v>159</v>
      </c>
      <c r="E289" s="290" t="s">
        <v>3</v>
      </c>
      <c r="F289" s="291" t="s">
        <v>230</v>
      </c>
      <c r="H289" s="292">
        <v>11</v>
      </c>
      <c r="L289" s="289"/>
      <c r="M289" s="341"/>
      <c r="N289" s="342"/>
      <c r="O289" s="342"/>
      <c r="P289" s="342"/>
      <c r="Q289" s="342"/>
      <c r="R289" s="342"/>
      <c r="S289" s="342"/>
      <c r="T289" s="343"/>
      <c r="AT289" s="290" t="s">
        <v>159</v>
      </c>
      <c r="AU289" s="290" t="s">
        <v>80</v>
      </c>
      <c r="AV289" s="288" t="s">
        <v>148</v>
      </c>
      <c r="AW289" s="288" t="s">
        <v>30</v>
      </c>
      <c r="AX289" s="288" t="s">
        <v>78</v>
      </c>
      <c r="AY289" s="290" t="s">
        <v>141</v>
      </c>
    </row>
    <row r="290" spans="1:65" s="296" customFormat="1" ht="16.5" customHeight="1">
      <c r="A290" s="219"/>
      <c r="B290" s="220"/>
      <c r="C290" s="321" t="s">
        <v>535</v>
      </c>
      <c r="D290" s="321" t="s">
        <v>371</v>
      </c>
      <c r="E290" s="322" t="s">
        <v>875</v>
      </c>
      <c r="F290" s="323" t="s">
        <v>876</v>
      </c>
      <c r="G290" s="324" t="s">
        <v>156</v>
      </c>
      <c r="H290" s="325">
        <v>21</v>
      </c>
      <c r="I290" s="213"/>
      <c r="J290" s="326">
        <f>ROUND(I290*H290,2)</f>
        <v>0</v>
      </c>
      <c r="K290" s="323" t="s">
        <v>3</v>
      </c>
      <c r="L290" s="327"/>
      <c r="M290" s="328" t="s">
        <v>3</v>
      </c>
      <c r="N290" s="329" t="s">
        <v>41</v>
      </c>
      <c r="O290" s="317">
        <v>0</v>
      </c>
      <c r="P290" s="317">
        <f>O290*H290</f>
        <v>0</v>
      </c>
      <c r="Q290" s="317">
        <v>4.0000000000000002E-4</v>
      </c>
      <c r="R290" s="317">
        <f>Q290*H290</f>
        <v>8.4000000000000012E-3</v>
      </c>
      <c r="S290" s="317">
        <v>0</v>
      </c>
      <c r="T290" s="318">
        <f>S290*H290</f>
        <v>0</v>
      </c>
      <c r="U290" s="219"/>
      <c r="V290" s="219"/>
      <c r="W290" s="219"/>
      <c r="X290" s="219"/>
      <c r="Y290" s="219"/>
      <c r="Z290" s="219"/>
      <c r="AA290" s="219"/>
      <c r="AB290" s="219"/>
      <c r="AC290" s="219"/>
      <c r="AD290" s="219"/>
      <c r="AE290" s="219"/>
      <c r="AR290" s="319" t="s">
        <v>188</v>
      </c>
      <c r="AT290" s="319" t="s">
        <v>371</v>
      </c>
      <c r="AU290" s="319" t="s">
        <v>80</v>
      </c>
      <c r="AY290" s="293" t="s">
        <v>141</v>
      </c>
      <c r="BE290" s="320">
        <f>IF(N290="základní",J290,0)</f>
        <v>0</v>
      </c>
      <c r="BF290" s="320">
        <f>IF(N290="snížená",J290,0)</f>
        <v>0</v>
      </c>
      <c r="BG290" s="320">
        <f>IF(N290="zákl. přenesená",J290,0)</f>
        <v>0</v>
      </c>
      <c r="BH290" s="320">
        <f>IF(N290="sníž. přenesená",J290,0)</f>
        <v>0</v>
      </c>
      <c r="BI290" s="320">
        <f>IF(N290="nulová",J290,0)</f>
        <v>0</v>
      </c>
      <c r="BJ290" s="293" t="s">
        <v>78</v>
      </c>
      <c r="BK290" s="320">
        <f>ROUND(I290*H290,2)</f>
        <v>0</v>
      </c>
      <c r="BL290" s="293" t="s">
        <v>148</v>
      </c>
      <c r="BM290" s="319" t="s">
        <v>877</v>
      </c>
    </row>
    <row r="291" spans="1:65" s="279" customFormat="1">
      <c r="B291" s="280"/>
      <c r="D291" s="277" t="s">
        <v>159</v>
      </c>
      <c r="E291" s="281" t="s">
        <v>3</v>
      </c>
      <c r="F291" s="282" t="s">
        <v>177</v>
      </c>
      <c r="H291" s="283">
        <v>6</v>
      </c>
      <c r="L291" s="280"/>
      <c r="M291" s="338"/>
      <c r="N291" s="339"/>
      <c r="O291" s="339"/>
      <c r="P291" s="339"/>
      <c r="Q291" s="339"/>
      <c r="R291" s="339"/>
      <c r="S291" s="339"/>
      <c r="T291" s="340"/>
      <c r="AT291" s="281" t="s">
        <v>159</v>
      </c>
      <c r="AU291" s="281" t="s">
        <v>80</v>
      </c>
      <c r="AV291" s="279" t="s">
        <v>80</v>
      </c>
      <c r="AW291" s="279" t="s">
        <v>30</v>
      </c>
      <c r="AX291" s="279" t="s">
        <v>70</v>
      </c>
      <c r="AY291" s="281" t="s">
        <v>141</v>
      </c>
    </row>
    <row r="292" spans="1:65" s="279" customFormat="1">
      <c r="B292" s="280"/>
      <c r="D292" s="277" t="s">
        <v>159</v>
      </c>
      <c r="E292" s="281" t="s">
        <v>3</v>
      </c>
      <c r="F292" s="282" t="s">
        <v>148</v>
      </c>
      <c r="H292" s="283">
        <v>4</v>
      </c>
      <c r="L292" s="280"/>
      <c r="M292" s="338"/>
      <c r="N292" s="339"/>
      <c r="O292" s="339"/>
      <c r="P292" s="339"/>
      <c r="Q292" s="339"/>
      <c r="R292" s="339"/>
      <c r="S292" s="339"/>
      <c r="T292" s="340"/>
      <c r="AT292" s="281" t="s">
        <v>159</v>
      </c>
      <c r="AU292" s="281" t="s">
        <v>80</v>
      </c>
      <c r="AV292" s="279" t="s">
        <v>80</v>
      </c>
      <c r="AW292" s="279" t="s">
        <v>30</v>
      </c>
      <c r="AX292" s="279" t="s">
        <v>70</v>
      </c>
      <c r="AY292" s="281" t="s">
        <v>141</v>
      </c>
    </row>
    <row r="293" spans="1:65" s="279" customFormat="1">
      <c r="B293" s="280"/>
      <c r="D293" s="277" t="s">
        <v>159</v>
      </c>
      <c r="E293" s="281" t="s">
        <v>3</v>
      </c>
      <c r="F293" s="282" t="s">
        <v>80</v>
      </c>
      <c r="H293" s="283">
        <v>2</v>
      </c>
      <c r="L293" s="280"/>
      <c r="M293" s="338"/>
      <c r="N293" s="339"/>
      <c r="O293" s="339"/>
      <c r="P293" s="339"/>
      <c r="Q293" s="339"/>
      <c r="R293" s="339"/>
      <c r="S293" s="339"/>
      <c r="T293" s="340"/>
      <c r="AT293" s="281" t="s">
        <v>159</v>
      </c>
      <c r="AU293" s="281" t="s">
        <v>80</v>
      </c>
      <c r="AV293" s="279" t="s">
        <v>80</v>
      </c>
      <c r="AW293" s="279" t="s">
        <v>30</v>
      </c>
      <c r="AX293" s="279" t="s">
        <v>70</v>
      </c>
      <c r="AY293" s="281" t="s">
        <v>141</v>
      </c>
    </row>
    <row r="294" spans="1:65" s="279" customFormat="1">
      <c r="B294" s="280"/>
      <c r="D294" s="277" t="s">
        <v>159</v>
      </c>
      <c r="E294" s="281" t="s">
        <v>3</v>
      </c>
      <c r="F294" s="282" t="s">
        <v>80</v>
      </c>
      <c r="H294" s="283">
        <v>2</v>
      </c>
      <c r="L294" s="280"/>
      <c r="M294" s="338"/>
      <c r="N294" s="339"/>
      <c r="O294" s="339"/>
      <c r="P294" s="339"/>
      <c r="Q294" s="339"/>
      <c r="R294" s="339"/>
      <c r="S294" s="339"/>
      <c r="T294" s="340"/>
      <c r="AT294" s="281" t="s">
        <v>159</v>
      </c>
      <c r="AU294" s="281" t="s">
        <v>80</v>
      </c>
      <c r="AV294" s="279" t="s">
        <v>80</v>
      </c>
      <c r="AW294" s="279" t="s">
        <v>30</v>
      </c>
      <c r="AX294" s="279" t="s">
        <v>70</v>
      </c>
      <c r="AY294" s="281" t="s">
        <v>141</v>
      </c>
    </row>
    <row r="295" spans="1:65" s="279" customFormat="1">
      <c r="B295" s="280"/>
      <c r="D295" s="277" t="s">
        <v>159</v>
      </c>
      <c r="E295" s="281" t="s">
        <v>3</v>
      </c>
      <c r="F295" s="282" t="s">
        <v>78</v>
      </c>
      <c r="H295" s="283">
        <v>1</v>
      </c>
      <c r="L295" s="280"/>
      <c r="M295" s="338"/>
      <c r="N295" s="339"/>
      <c r="O295" s="339"/>
      <c r="P295" s="339"/>
      <c r="Q295" s="339"/>
      <c r="R295" s="339"/>
      <c r="S295" s="339"/>
      <c r="T295" s="340"/>
      <c r="AT295" s="281" t="s">
        <v>159</v>
      </c>
      <c r="AU295" s="281" t="s">
        <v>80</v>
      </c>
      <c r="AV295" s="279" t="s">
        <v>80</v>
      </c>
      <c r="AW295" s="279" t="s">
        <v>30</v>
      </c>
      <c r="AX295" s="279" t="s">
        <v>70</v>
      </c>
      <c r="AY295" s="281" t="s">
        <v>141</v>
      </c>
    </row>
    <row r="296" spans="1:65" s="279" customFormat="1">
      <c r="B296" s="280"/>
      <c r="D296" s="277" t="s">
        <v>159</v>
      </c>
      <c r="E296" s="281" t="s">
        <v>3</v>
      </c>
      <c r="F296" s="282" t="s">
        <v>148</v>
      </c>
      <c r="H296" s="283">
        <v>4</v>
      </c>
      <c r="L296" s="280"/>
      <c r="M296" s="338"/>
      <c r="N296" s="339"/>
      <c r="O296" s="339"/>
      <c r="P296" s="339"/>
      <c r="Q296" s="339"/>
      <c r="R296" s="339"/>
      <c r="S296" s="339"/>
      <c r="T296" s="340"/>
      <c r="AT296" s="281" t="s">
        <v>159</v>
      </c>
      <c r="AU296" s="281" t="s">
        <v>80</v>
      </c>
      <c r="AV296" s="279" t="s">
        <v>80</v>
      </c>
      <c r="AW296" s="279" t="s">
        <v>30</v>
      </c>
      <c r="AX296" s="279" t="s">
        <v>70</v>
      </c>
      <c r="AY296" s="281" t="s">
        <v>141</v>
      </c>
    </row>
    <row r="297" spans="1:65" s="279" customFormat="1">
      <c r="B297" s="280"/>
      <c r="D297" s="277" t="s">
        <v>159</v>
      </c>
      <c r="E297" s="281" t="s">
        <v>3</v>
      </c>
      <c r="F297" s="282" t="s">
        <v>80</v>
      </c>
      <c r="H297" s="283">
        <v>2</v>
      </c>
      <c r="L297" s="280"/>
      <c r="M297" s="338"/>
      <c r="N297" s="339"/>
      <c r="O297" s="339"/>
      <c r="P297" s="339"/>
      <c r="Q297" s="339"/>
      <c r="R297" s="339"/>
      <c r="S297" s="339"/>
      <c r="T297" s="340"/>
      <c r="AT297" s="281" t="s">
        <v>159</v>
      </c>
      <c r="AU297" s="281" t="s">
        <v>80</v>
      </c>
      <c r="AV297" s="279" t="s">
        <v>80</v>
      </c>
      <c r="AW297" s="279" t="s">
        <v>30</v>
      </c>
      <c r="AX297" s="279" t="s">
        <v>70</v>
      </c>
      <c r="AY297" s="281" t="s">
        <v>141</v>
      </c>
    </row>
    <row r="298" spans="1:65" s="288" customFormat="1">
      <c r="B298" s="289"/>
      <c r="D298" s="277" t="s">
        <v>159</v>
      </c>
      <c r="E298" s="290" t="s">
        <v>3</v>
      </c>
      <c r="F298" s="291" t="s">
        <v>230</v>
      </c>
      <c r="H298" s="292">
        <v>21</v>
      </c>
      <c r="L298" s="289"/>
      <c r="M298" s="341"/>
      <c r="N298" s="342"/>
      <c r="O298" s="342"/>
      <c r="P298" s="342"/>
      <c r="Q298" s="342"/>
      <c r="R298" s="342"/>
      <c r="S298" s="342"/>
      <c r="T298" s="343"/>
      <c r="AT298" s="290" t="s">
        <v>159</v>
      </c>
      <c r="AU298" s="290" t="s">
        <v>80</v>
      </c>
      <c r="AV298" s="288" t="s">
        <v>148</v>
      </c>
      <c r="AW298" s="288" t="s">
        <v>30</v>
      </c>
      <c r="AX298" s="288" t="s">
        <v>78</v>
      </c>
      <c r="AY298" s="290" t="s">
        <v>141</v>
      </c>
    </row>
    <row r="299" spans="1:65" s="296" customFormat="1" ht="16.5" customHeight="1">
      <c r="A299" s="219"/>
      <c r="B299" s="220"/>
      <c r="C299" s="321" t="s">
        <v>539</v>
      </c>
      <c r="D299" s="321" t="s">
        <v>371</v>
      </c>
      <c r="E299" s="322" t="s">
        <v>878</v>
      </c>
      <c r="F299" s="323" t="s">
        <v>879</v>
      </c>
      <c r="G299" s="324" t="s">
        <v>156</v>
      </c>
      <c r="H299" s="325">
        <v>1</v>
      </c>
      <c r="I299" s="213"/>
      <c r="J299" s="326">
        <f>ROUND(I299*H299,2)</f>
        <v>0</v>
      </c>
      <c r="K299" s="323" t="s">
        <v>3</v>
      </c>
      <c r="L299" s="327"/>
      <c r="M299" s="328" t="s">
        <v>3</v>
      </c>
      <c r="N299" s="329" t="s">
        <v>41</v>
      </c>
      <c r="O299" s="317">
        <v>0</v>
      </c>
      <c r="P299" s="317">
        <f>O299*H299</f>
        <v>0</v>
      </c>
      <c r="Q299" s="317">
        <v>1.4E-3</v>
      </c>
      <c r="R299" s="317">
        <f>Q299*H299</f>
        <v>1.4E-3</v>
      </c>
      <c r="S299" s="317">
        <v>0</v>
      </c>
      <c r="T299" s="318">
        <f>S299*H299</f>
        <v>0</v>
      </c>
      <c r="U299" s="219"/>
      <c r="V299" s="219"/>
      <c r="W299" s="219"/>
      <c r="X299" s="219"/>
      <c r="Y299" s="219"/>
      <c r="Z299" s="219"/>
      <c r="AA299" s="219"/>
      <c r="AB299" s="219"/>
      <c r="AC299" s="219"/>
      <c r="AD299" s="219"/>
      <c r="AE299" s="219"/>
      <c r="AR299" s="319" t="s">
        <v>188</v>
      </c>
      <c r="AT299" s="319" t="s">
        <v>371</v>
      </c>
      <c r="AU299" s="319" t="s">
        <v>80</v>
      </c>
      <c r="AY299" s="293" t="s">
        <v>141</v>
      </c>
      <c r="BE299" s="320">
        <f>IF(N299="základní",J299,0)</f>
        <v>0</v>
      </c>
      <c r="BF299" s="320">
        <f>IF(N299="snížená",J299,0)</f>
        <v>0</v>
      </c>
      <c r="BG299" s="320">
        <f>IF(N299="zákl. přenesená",J299,0)</f>
        <v>0</v>
      </c>
      <c r="BH299" s="320">
        <f>IF(N299="sníž. přenesená",J299,0)</f>
        <v>0</v>
      </c>
      <c r="BI299" s="320">
        <f>IF(N299="nulová",J299,0)</f>
        <v>0</v>
      </c>
      <c r="BJ299" s="293" t="s">
        <v>78</v>
      </c>
      <c r="BK299" s="320">
        <f>ROUND(I299*H299,2)</f>
        <v>0</v>
      </c>
      <c r="BL299" s="293" t="s">
        <v>148</v>
      </c>
      <c r="BM299" s="319" t="s">
        <v>880</v>
      </c>
    </row>
    <row r="300" spans="1:65" s="296" customFormat="1" ht="16.5" customHeight="1">
      <c r="A300" s="219"/>
      <c r="B300" s="220"/>
      <c r="C300" s="321" t="s">
        <v>543</v>
      </c>
      <c r="D300" s="321" t="s">
        <v>371</v>
      </c>
      <c r="E300" s="322" t="s">
        <v>881</v>
      </c>
      <c r="F300" s="323" t="s">
        <v>882</v>
      </c>
      <c r="G300" s="324" t="s">
        <v>156</v>
      </c>
      <c r="H300" s="325">
        <v>49</v>
      </c>
      <c r="I300" s="213"/>
      <c r="J300" s="326">
        <f>ROUND(I300*H300,2)</f>
        <v>0</v>
      </c>
      <c r="K300" s="323" t="s">
        <v>3</v>
      </c>
      <c r="L300" s="327"/>
      <c r="M300" s="328" t="s">
        <v>3</v>
      </c>
      <c r="N300" s="329" t="s">
        <v>41</v>
      </c>
      <c r="O300" s="317">
        <v>0</v>
      </c>
      <c r="P300" s="317">
        <f>O300*H300</f>
        <v>0</v>
      </c>
      <c r="Q300" s="317">
        <v>5.5300000000000002E-3</v>
      </c>
      <c r="R300" s="317">
        <f>Q300*H300</f>
        <v>0.27096999999999999</v>
      </c>
      <c r="S300" s="317">
        <v>0</v>
      </c>
      <c r="T300" s="318">
        <f>S300*H300</f>
        <v>0</v>
      </c>
      <c r="U300" s="219"/>
      <c r="V300" s="219"/>
      <c r="W300" s="219"/>
      <c r="X300" s="219"/>
      <c r="Y300" s="219"/>
      <c r="Z300" s="219"/>
      <c r="AA300" s="219"/>
      <c r="AB300" s="219"/>
      <c r="AC300" s="219"/>
      <c r="AD300" s="219"/>
      <c r="AE300" s="219"/>
      <c r="AR300" s="319" t="s">
        <v>188</v>
      </c>
      <c r="AT300" s="319" t="s">
        <v>371</v>
      </c>
      <c r="AU300" s="319" t="s">
        <v>80</v>
      </c>
      <c r="AY300" s="293" t="s">
        <v>141</v>
      </c>
      <c r="BE300" s="320">
        <f>IF(N300="základní",J300,0)</f>
        <v>0</v>
      </c>
      <c r="BF300" s="320">
        <f>IF(N300="snížená",J300,0)</f>
        <v>0</v>
      </c>
      <c r="BG300" s="320">
        <f>IF(N300="zákl. přenesená",J300,0)</f>
        <v>0</v>
      </c>
      <c r="BH300" s="320">
        <f>IF(N300="sníž. přenesená",J300,0)</f>
        <v>0</v>
      </c>
      <c r="BI300" s="320">
        <f>IF(N300="nulová",J300,0)</f>
        <v>0</v>
      </c>
      <c r="BJ300" s="293" t="s">
        <v>78</v>
      </c>
      <c r="BK300" s="320">
        <f>ROUND(I300*H300,2)</f>
        <v>0</v>
      </c>
      <c r="BL300" s="293" t="s">
        <v>148</v>
      </c>
      <c r="BM300" s="319" t="s">
        <v>883</v>
      </c>
    </row>
    <row r="301" spans="1:65" s="279" customFormat="1">
      <c r="B301" s="280"/>
      <c r="D301" s="277" t="s">
        <v>159</v>
      </c>
      <c r="E301" s="281" t="s">
        <v>3</v>
      </c>
      <c r="F301" s="282" t="s">
        <v>161</v>
      </c>
      <c r="H301" s="283">
        <v>3</v>
      </c>
      <c r="L301" s="280"/>
      <c r="M301" s="338"/>
      <c r="N301" s="339"/>
      <c r="O301" s="339"/>
      <c r="P301" s="339"/>
      <c r="Q301" s="339"/>
      <c r="R301" s="339"/>
      <c r="S301" s="339"/>
      <c r="T301" s="340"/>
      <c r="AT301" s="281" t="s">
        <v>159</v>
      </c>
      <c r="AU301" s="281" t="s">
        <v>80</v>
      </c>
      <c r="AV301" s="279" t="s">
        <v>80</v>
      </c>
      <c r="AW301" s="279" t="s">
        <v>30</v>
      </c>
      <c r="AX301" s="279" t="s">
        <v>70</v>
      </c>
      <c r="AY301" s="281" t="s">
        <v>141</v>
      </c>
    </row>
    <row r="302" spans="1:65" s="279" customFormat="1">
      <c r="B302" s="280"/>
      <c r="D302" s="277" t="s">
        <v>159</v>
      </c>
      <c r="E302" s="281" t="s">
        <v>3</v>
      </c>
      <c r="F302" s="282" t="s">
        <v>177</v>
      </c>
      <c r="H302" s="283">
        <v>6</v>
      </c>
      <c r="L302" s="280"/>
      <c r="M302" s="338"/>
      <c r="N302" s="339"/>
      <c r="O302" s="339"/>
      <c r="P302" s="339"/>
      <c r="Q302" s="339"/>
      <c r="R302" s="339"/>
      <c r="S302" s="339"/>
      <c r="T302" s="340"/>
      <c r="AT302" s="281" t="s">
        <v>159</v>
      </c>
      <c r="AU302" s="281" t="s">
        <v>80</v>
      </c>
      <c r="AV302" s="279" t="s">
        <v>80</v>
      </c>
      <c r="AW302" s="279" t="s">
        <v>30</v>
      </c>
      <c r="AX302" s="279" t="s">
        <v>70</v>
      </c>
      <c r="AY302" s="281" t="s">
        <v>141</v>
      </c>
    </row>
    <row r="303" spans="1:65" s="279" customFormat="1">
      <c r="B303" s="280"/>
      <c r="D303" s="277" t="s">
        <v>159</v>
      </c>
      <c r="E303" s="281" t="s">
        <v>3</v>
      </c>
      <c r="F303" s="282" t="s">
        <v>80</v>
      </c>
      <c r="H303" s="283">
        <v>2</v>
      </c>
      <c r="L303" s="280"/>
      <c r="M303" s="338"/>
      <c r="N303" s="339"/>
      <c r="O303" s="339"/>
      <c r="P303" s="339"/>
      <c r="Q303" s="339"/>
      <c r="R303" s="339"/>
      <c r="S303" s="339"/>
      <c r="T303" s="340"/>
      <c r="AT303" s="281" t="s">
        <v>159</v>
      </c>
      <c r="AU303" s="281" t="s">
        <v>80</v>
      </c>
      <c r="AV303" s="279" t="s">
        <v>80</v>
      </c>
      <c r="AW303" s="279" t="s">
        <v>30</v>
      </c>
      <c r="AX303" s="279" t="s">
        <v>70</v>
      </c>
      <c r="AY303" s="281" t="s">
        <v>141</v>
      </c>
    </row>
    <row r="304" spans="1:65" s="279" customFormat="1">
      <c r="B304" s="280"/>
      <c r="D304" s="277" t="s">
        <v>159</v>
      </c>
      <c r="E304" s="281" t="s">
        <v>3</v>
      </c>
      <c r="F304" s="282" t="s">
        <v>349</v>
      </c>
      <c r="H304" s="283">
        <v>25</v>
      </c>
      <c r="L304" s="280"/>
      <c r="M304" s="338"/>
      <c r="N304" s="339"/>
      <c r="O304" s="339"/>
      <c r="P304" s="339"/>
      <c r="Q304" s="339"/>
      <c r="R304" s="339"/>
      <c r="S304" s="339"/>
      <c r="T304" s="340"/>
      <c r="AT304" s="281" t="s">
        <v>159</v>
      </c>
      <c r="AU304" s="281" t="s">
        <v>80</v>
      </c>
      <c r="AV304" s="279" t="s">
        <v>80</v>
      </c>
      <c r="AW304" s="279" t="s">
        <v>30</v>
      </c>
      <c r="AX304" s="279" t="s">
        <v>70</v>
      </c>
      <c r="AY304" s="281" t="s">
        <v>141</v>
      </c>
    </row>
    <row r="305" spans="1:65" s="279" customFormat="1">
      <c r="B305" s="280"/>
      <c r="D305" s="277" t="s">
        <v>159</v>
      </c>
      <c r="E305" s="281" t="s">
        <v>3</v>
      </c>
      <c r="F305" s="282" t="s">
        <v>161</v>
      </c>
      <c r="H305" s="283">
        <v>3</v>
      </c>
      <c r="L305" s="280"/>
      <c r="M305" s="338"/>
      <c r="N305" s="339"/>
      <c r="O305" s="339"/>
      <c r="P305" s="339"/>
      <c r="Q305" s="339"/>
      <c r="R305" s="339"/>
      <c r="S305" s="339"/>
      <c r="T305" s="340"/>
      <c r="AT305" s="281" t="s">
        <v>159</v>
      </c>
      <c r="AU305" s="281" t="s">
        <v>80</v>
      </c>
      <c r="AV305" s="279" t="s">
        <v>80</v>
      </c>
      <c r="AW305" s="279" t="s">
        <v>30</v>
      </c>
      <c r="AX305" s="279" t="s">
        <v>70</v>
      </c>
      <c r="AY305" s="281" t="s">
        <v>141</v>
      </c>
    </row>
    <row r="306" spans="1:65" s="279" customFormat="1">
      <c r="B306" s="280"/>
      <c r="D306" s="277" t="s">
        <v>159</v>
      </c>
      <c r="E306" s="281" t="s">
        <v>3</v>
      </c>
      <c r="F306" s="282" t="s">
        <v>177</v>
      </c>
      <c r="H306" s="283">
        <v>6</v>
      </c>
      <c r="L306" s="280"/>
      <c r="M306" s="338"/>
      <c r="N306" s="339"/>
      <c r="O306" s="339"/>
      <c r="P306" s="339"/>
      <c r="Q306" s="339"/>
      <c r="R306" s="339"/>
      <c r="S306" s="339"/>
      <c r="T306" s="340"/>
      <c r="AT306" s="281" t="s">
        <v>159</v>
      </c>
      <c r="AU306" s="281" t="s">
        <v>80</v>
      </c>
      <c r="AV306" s="279" t="s">
        <v>80</v>
      </c>
      <c r="AW306" s="279" t="s">
        <v>30</v>
      </c>
      <c r="AX306" s="279" t="s">
        <v>70</v>
      </c>
      <c r="AY306" s="281" t="s">
        <v>141</v>
      </c>
    </row>
    <row r="307" spans="1:65" s="279" customFormat="1">
      <c r="B307" s="280"/>
      <c r="D307" s="277" t="s">
        <v>159</v>
      </c>
      <c r="E307" s="281" t="s">
        <v>3</v>
      </c>
      <c r="F307" s="282" t="s">
        <v>148</v>
      </c>
      <c r="H307" s="283">
        <v>4</v>
      </c>
      <c r="L307" s="280"/>
      <c r="M307" s="338"/>
      <c r="N307" s="339"/>
      <c r="O307" s="339"/>
      <c r="P307" s="339"/>
      <c r="Q307" s="339"/>
      <c r="R307" s="339"/>
      <c r="S307" s="339"/>
      <c r="T307" s="340"/>
      <c r="AT307" s="281" t="s">
        <v>159</v>
      </c>
      <c r="AU307" s="281" t="s">
        <v>80</v>
      </c>
      <c r="AV307" s="279" t="s">
        <v>80</v>
      </c>
      <c r="AW307" s="279" t="s">
        <v>30</v>
      </c>
      <c r="AX307" s="279" t="s">
        <v>70</v>
      </c>
      <c r="AY307" s="281" t="s">
        <v>141</v>
      </c>
    </row>
    <row r="308" spans="1:65" s="288" customFormat="1">
      <c r="B308" s="289"/>
      <c r="D308" s="277" t="s">
        <v>159</v>
      </c>
      <c r="E308" s="290" t="s">
        <v>3</v>
      </c>
      <c r="F308" s="291" t="s">
        <v>230</v>
      </c>
      <c r="H308" s="292">
        <v>49</v>
      </c>
      <c r="L308" s="289"/>
      <c r="M308" s="341"/>
      <c r="N308" s="342"/>
      <c r="O308" s="342"/>
      <c r="P308" s="342"/>
      <c r="Q308" s="342"/>
      <c r="R308" s="342"/>
      <c r="S308" s="342"/>
      <c r="T308" s="343"/>
      <c r="AT308" s="290" t="s">
        <v>159</v>
      </c>
      <c r="AU308" s="290" t="s">
        <v>80</v>
      </c>
      <c r="AV308" s="288" t="s">
        <v>148</v>
      </c>
      <c r="AW308" s="288" t="s">
        <v>30</v>
      </c>
      <c r="AX308" s="288" t="s">
        <v>78</v>
      </c>
      <c r="AY308" s="290" t="s">
        <v>141</v>
      </c>
    </row>
    <row r="309" spans="1:65" s="296" customFormat="1" ht="16.5" customHeight="1">
      <c r="A309" s="219"/>
      <c r="B309" s="220"/>
      <c r="C309" s="321" t="s">
        <v>547</v>
      </c>
      <c r="D309" s="321" t="s">
        <v>371</v>
      </c>
      <c r="E309" s="322" t="s">
        <v>884</v>
      </c>
      <c r="F309" s="323" t="s">
        <v>885</v>
      </c>
      <c r="G309" s="324" t="s">
        <v>156</v>
      </c>
      <c r="H309" s="325">
        <v>8</v>
      </c>
      <c r="I309" s="213"/>
      <c r="J309" s="326">
        <f>ROUND(I309*H309,2)</f>
        <v>0</v>
      </c>
      <c r="K309" s="323" t="s">
        <v>3</v>
      </c>
      <c r="L309" s="327"/>
      <c r="M309" s="328" t="s">
        <v>3</v>
      </c>
      <c r="N309" s="329" t="s">
        <v>41</v>
      </c>
      <c r="O309" s="317">
        <v>0</v>
      </c>
      <c r="P309" s="317">
        <f>O309*H309</f>
        <v>0</v>
      </c>
      <c r="Q309" s="317">
        <v>2.6199999999999999E-3</v>
      </c>
      <c r="R309" s="317">
        <f>Q309*H309</f>
        <v>2.0959999999999999E-2</v>
      </c>
      <c r="S309" s="317">
        <v>0</v>
      </c>
      <c r="T309" s="318">
        <f>S309*H309</f>
        <v>0</v>
      </c>
      <c r="U309" s="219"/>
      <c r="V309" s="219"/>
      <c r="W309" s="219"/>
      <c r="X309" s="219"/>
      <c r="Y309" s="219"/>
      <c r="Z309" s="219"/>
      <c r="AA309" s="219"/>
      <c r="AB309" s="219"/>
      <c r="AC309" s="219"/>
      <c r="AD309" s="219"/>
      <c r="AE309" s="219"/>
      <c r="AR309" s="319" t="s">
        <v>188</v>
      </c>
      <c r="AT309" s="319" t="s">
        <v>371</v>
      </c>
      <c r="AU309" s="319" t="s">
        <v>80</v>
      </c>
      <c r="AY309" s="293" t="s">
        <v>141</v>
      </c>
      <c r="BE309" s="320">
        <f>IF(N309="základní",J309,0)</f>
        <v>0</v>
      </c>
      <c r="BF309" s="320">
        <f>IF(N309="snížená",J309,0)</f>
        <v>0</v>
      </c>
      <c r="BG309" s="320">
        <f>IF(N309="zákl. přenesená",J309,0)</f>
        <v>0</v>
      </c>
      <c r="BH309" s="320">
        <f>IF(N309="sníž. přenesená",J309,0)</f>
        <v>0</v>
      </c>
      <c r="BI309" s="320">
        <f>IF(N309="nulová",J309,0)</f>
        <v>0</v>
      </c>
      <c r="BJ309" s="293" t="s">
        <v>78</v>
      </c>
      <c r="BK309" s="320">
        <f>ROUND(I309*H309,2)</f>
        <v>0</v>
      </c>
      <c r="BL309" s="293" t="s">
        <v>148</v>
      </c>
      <c r="BM309" s="319" t="s">
        <v>886</v>
      </c>
    </row>
    <row r="310" spans="1:65" s="279" customFormat="1">
      <c r="B310" s="280"/>
      <c r="D310" s="277" t="s">
        <v>159</v>
      </c>
      <c r="E310" s="281" t="s">
        <v>3</v>
      </c>
      <c r="F310" s="282" t="s">
        <v>161</v>
      </c>
      <c r="H310" s="283">
        <v>3</v>
      </c>
      <c r="L310" s="280"/>
      <c r="M310" s="338"/>
      <c r="N310" s="339"/>
      <c r="O310" s="339"/>
      <c r="P310" s="339"/>
      <c r="Q310" s="339"/>
      <c r="R310" s="339"/>
      <c r="S310" s="339"/>
      <c r="T310" s="340"/>
      <c r="AT310" s="281" t="s">
        <v>159</v>
      </c>
      <c r="AU310" s="281" t="s">
        <v>80</v>
      </c>
      <c r="AV310" s="279" t="s">
        <v>80</v>
      </c>
      <c r="AW310" s="279" t="s">
        <v>30</v>
      </c>
      <c r="AX310" s="279" t="s">
        <v>70</v>
      </c>
      <c r="AY310" s="281" t="s">
        <v>141</v>
      </c>
    </row>
    <row r="311" spans="1:65" s="279" customFormat="1">
      <c r="B311" s="280"/>
      <c r="D311" s="277" t="s">
        <v>159</v>
      </c>
      <c r="E311" s="281" t="s">
        <v>3</v>
      </c>
      <c r="F311" s="282" t="s">
        <v>80</v>
      </c>
      <c r="H311" s="283">
        <v>2</v>
      </c>
      <c r="L311" s="280"/>
      <c r="M311" s="338"/>
      <c r="N311" s="339"/>
      <c r="O311" s="339"/>
      <c r="P311" s="339"/>
      <c r="Q311" s="339"/>
      <c r="R311" s="339"/>
      <c r="S311" s="339"/>
      <c r="T311" s="340"/>
      <c r="AT311" s="281" t="s">
        <v>159</v>
      </c>
      <c r="AU311" s="281" t="s">
        <v>80</v>
      </c>
      <c r="AV311" s="279" t="s">
        <v>80</v>
      </c>
      <c r="AW311" s="279" t="s">
        <v>30</v>
      </c>
      <c r="AX311" s="279" t="s">
        <v>70</v>
      </c>
      <c r="AY311" s="281" t="s">
        <v>141</v>
      </c>
    </row>
    <row r="312" spans="1:65" s="279" customFormat="1">
      <c r="B312" s="280"/>
      <c r="D312" s="277" t="s">
        <v>159</v>
      </c>
      <c r="E312" s="281" t="s">
        <v>3</v>
      </c>
      <c r="F312" s="282" t="s">
        <v>78</v>
      </c>
      <c r="H312" s="283">
        <v>1</v>
      </c>
      <c r="L312" s="280"/>
      <c r="M312" s="338"/>
      <c r="N312" s="339"/>
      <c r="O312" s="339"/>
      <c r="P312" s="339"/>
      <c r="Q312" s="339"/>
      <c r="R312" s="339"/>
      <c r="S312" s="339"/>
      <c r="T312" s="340"/>
      <c r="AT312" s="281" t="s">
        <v>159</v>
      </c>
      <c r="AU312" s="281" t="s">
        <v>80</v>
      </c>
      <c r="AV312" s="279" t="s">
        <v>80</v>
      </c>
      <c r="AW312" s="279" t="s">
        <v>30</v>
      </c>
      <c r="AX312" s="279" t="s">
        <v>70</v>
      </c>
      <c r="AY312" s="281" t="s">
        <v>141</v>
      </c>
    </row>
    <row r="313" spans="1:65" s="279" customFormat="1">
      <c r="B313" s="280"/>
      <c r="D313" s="277" t="s">
        <v>159</v>
      </c>
      <c r="E313" s="281" t="s">
        <v>3</v>
      </c>
      <c r="F313" s="282" t="s">
        <v>78</v>
      </c>
      <c r="H313" s="283">
        <v>1</v>
      </c>
      <c r="L313" s="280"/>
      <c r="M313" s="338"/>
      <c r="N313" s="339"/>
      <c r="O313" s="339"/>
      <c r="P313" s="339"/>
      <c r="Q313" s="339"/>
      <c r="R313" s="339"/>
      <c r="S313" s="339"/>
      <c r="T313" s="340"/>
      <c r="AT313" s="281" t="s">
        <v>159</v>
      </c>
      <c r="AU313" s="281" t="s">
        <v>80</v>
      </c>
      <c r="AV313" s="279" t="s">
        <v>80</v>
      </c>
      <c r="AW313" s="279" t="s">
        <v>30</v>
      </c>
      <c r="AX313" s="279" t="s">
        <v>70</v>
      </c>
      <c r="AY313" s="281" t="s">
        <v>141</v>
      </c>
    </row>
    <row r="314" spans="1:65" s="279" customFormat="1">
      <c r="B314" s="280"/>
      <c r="D314" s="277" t="s">
        <v>159</v>
      </c>
      <c r="E314" s="281" t="s">
        <v>3</v>
      </c>
      <c r="F314" s="282" t="s">
        <v>78</v>
      </c>
      <c r="H314" s="283">
        <v>1</v>
      </c>
      <c r="L314" s="280"/>
      <c r="M314" s="338"/>
      <c r="N314" s="339"/>
      <c r="O314" s="339"/>
      <c r="P314" s="339"/>
      <c r="Q314" s="339"/>
      <c r="R314" s="339"/>
      <c r="S314" s="339"/>
      <c r="T314" s="340"/>
      <c r="AT314" s="281" t="s">
        <v>159</v>
      </c>
      <c r="AU314" s="281" t="s">
        <v>80</v>
      </c>
      <c r="AV314" s="279" t="s">
        <v>80</v>
      </c>
      <c r="AW314" s="279" t="s">
        <v>30</v>
      </c>
      <c r="AX314" s="279" t="s">
        <v>70</v>
      </c>
      <c r="AY314" s="281" t="s">
        <v>141</v>
      </c>
    </row>
    <row r="315" spans="1:65" s="288" customFormat="1">
      <c r="B315" s="289"/>
      <c r="D315" s="277" t="s">
        <v>159</v>
      </c>
      <c r="E315" s="290" t="s">
        <v>3</v>
      </c>
      <c r="F315" s="291" t="s">
        <v>230</v>
      </c>
      <c r="H315" s="292">
        <v>8</v>
      </c>
      <c r="L315" s="289"/>
      <c r="M315" s="341"/>
      <c r="N315" s="342"/>
      <c r="O315" s="342"/>
      <c r="P315" s="342"/>
      <c r="Q315" s="342"/>
      <c r="R315" s="342"/>
      <c r="S315" s="342"/>
      <c r="T315" s="343"/>
      <c r="AT315" s="290" t="s">
        <v>159</v>
      </c>
      <c r="AU315" s="290" t="s">
        <v>80</v>
      </c>
      <c r="AV315" s="288" t="s">
        <v>148</v>
      </c>
      <c r="AW315" s="288" t="s">
        <v>30</v>
      </c>
      <c r="AX315" s="288" t="s">
        <v>78</v>
      </c>
      <c r="AY315" s="290" t="s">
        <v>141</v>
      </c>
    </row>
    <row r="316" spans="1:65" s="296" customFormat="1" ht="16.5" customHeight="1">
      <c r="A316" s="219"/>
      <c r="B316" s="220"/>
      <c r="C316" s="321" t="s">
        <v>551</v>
      </c>
      <c r="D316" s="321" t="s">
        <v>371</v>
      </c>
      <c r="E316" s="322" t="s">
        <v>887</v>
      </c>
      <c r="F316" s="323" t="s">
        <v>888</v>
      </c>
      <c r="G316" s="324" t="s">
        <v>156</v>
      </c>
      <c r="H316" s="325">
        <v>10</v>
      </c>
      <c r="I316" s="213"/>
      <c r="J316" s="326">
        <f>ROUND(I316*H316,2)</f>
        <v>0</v>
      </c>
      <c r="K316" s="323" t="s">
        <v>3</v>
      </c>
      <c r="L316" s="327"/>
      <c r="M316" s="328" t="s">
        <v>3</v>
      </c>
      <c r="N316" s="329" t="s">
        <v>41</v>
      </c>
      <c r="O316" s="317">
        <v>0</v>
      </c>
      <c r="P316" s="317">
        <f>O316*H316</f>
        <v>0</v>
      </c>
      <c r="Q316" s="317">
        <v>4.8999999999999998E-3</v>
      </c>
      <c r="R316" s="317">
        <f>Q316*H316</f>
        <v>4.9000000000000002E-2</v>
      </c>
      <c r="S316" s="317">
        <v>0</v>
      </c>
      <c r="T316" s="318">
        <f>S316*H316</f>
        <v>0</v>
      </c>
      <c r="U316" s="219"/>
      <c r="V316" s="219"/>
      <c r="W316" s="219"/>
      <c r="X316" s="219"/>
      <c r="Y316" s="219"/>
      <c r="Z316" s="219"/>
      <c r="AA316" s="219"/>
      <c r="AB316" s="219"/>
      <c r="AC316" s="219"/>
      <c r="AD316" s="219"/>
      <c r="AE316" s="219"/>
      <c r="AR316" s="319" t="s">
        <v>188</v>
      </c>
      <c r="AT316" s="319" t="s">
        <v>371</v>
      </c>
      <c r="AU316" s="319" t="s">
        <v>80</v>
      </c>
      <c r="AY316" s="293" t="s">
        <v>141</v>
      </c>
      <c r="BE316" s="320">
        <f>IF(N316="základní",J316,0)</f>
        <v>0</v>
      </c>
      <c r="BF316" s="320">
        <f>IF(N316="snížená",J316,0)</f>
        <v>0</v>
      </c>
      <c r="BG316" s="320">
        <f>IF(N316="zákl. přenesená",J316,0)</f>
        <v>0</v>
      </c>
      <c r="BH316" s="320">
        <f>IF(N316="sníž. přenesená",J316,0)</f>
        <v>0</v>
      </c>
      <c r="BI316" s="320">
        <f>IF(N316="nulová",J316,0)</f>
        <v>0</v>
      </c>
      <c r="BJ316" s="293" t="s">
        <v>78</v>
      </c>
      <c r="BK316" s="320">
        <f>ROUND(I316*H316,2)</f>
        <v>0</v>
      </c>
      <c r="BL316" s="293" t="s">
        <v>148</v>
      </c>
      <c r="BM316" s="319" t="s">
        <v>889</v>
      </c>
    </row>
    <row r="317" spans="1:65" s="279" customFormat="1">
      <c r="B317" s="280"/>
      <c r="D317" s="277" t="s">
        <v>159</v>
      </c>
      <c r="E317" s="281" t="s">
        <v>3</v>
      </c>
      <c r="F317" s="282" t="s">
        <v>161</v>
      </c>
      <c r="H317" s="283">
        <v>3</v>
      </c>
      <c r="L317" s="280"/>
      <c r="M317" s="338"/>
      <c r="N317" s="339"/>
      <c r="O317" s="339"/>
      <c r="P317" s="339"/>
      <c r="Q317" s="339"/>
      <c r="R317" s="339"/>
      <c r="S317" s="339"/>
      <c r="T317" s="340"/>
      <c r="AT317" s="281" t="s">
        <v>159</v>
      </c>
      <c r="AU317" s="281" t="s">
        <v>80</v>
      </c>
      <c r="AV317" s="279" t="s">
        <v>80</v>
      </c>
      <c r="AW317" s="279" t="s">
        <v>30</v>
      </c>
      <c r="AX317" s="279" t="s">
        <v>70</v>
      </c>
      <c r="AY317" s="281" t="s">
        <v>141</v>
      </c>
    </row>
    <row r="318" spans="1:65" s="279" customFormat="1">
      <c r="B318" s="280"/>
      <c r="D318" s="277" t="s">
        <v>159</v>
      </c>
      <c r="E318" s="281" t="s">
        <v>3</v>
      </c>
      <c r="F318" s="282" t="s">
        <v>78</v>
      </c>
      <c r="H318" s="283">
        <v>1</v>
      </c>
      <c r="L318" s="280"/>
      <c r="M318" s="338"/>
      <c r="N318" s="339"/>
      <c r="O318" s="339"/>
      <c r="P318" s="339"/>
      <c r="Q318" s="339"/>
      <c r="R318" s="339"/>
      <c r="S318" s="339"/>
      <c r="T318" s="340"/>
      <c r="AT318" s="281" t="s">
        <v>159</v>
      </c>
      <c r="AU318" s="281" t="s">
        <v>80</v>
      </c>
      <c r="AV318" s="279" t="s">
        <v>80</v>
      </c>
      <c r="AW318" s="279" t="s">
        <v>30</v>
      </c>
      <c r="AX318" s="279" t="s">
        <v>70</v>
      </c>
      <c r="AY318" s="281" t="s">
        <v>141</v>
      </c>
    </row>
    <row r="319" spans="1:65" s="279" customFormat="1">
      <c r="B319" s="280"/>
      <c r="D319" s="277" t="s">
        <v>159</v>
      </c>
      <c r="E319" s="281" t="s">
        <v>3</v>
      </c>
      <c r="F319" s="282" t="s">
        <v>148</v>
      </c>
      <c r="H319" s="283">
        <v>4</v>
      </c>
      <c r="L319" s="280"/>
      <c r="M319" s="338"/>
      <c r="N319" s="339"/>
      <c r="O319" s="339"/>
      <c r="P319" s="339"/>
      <c r="Q319" s="339"/>
      <c r="R319" s="339"/>
      <c r="S319" s="339"/>
      <c r="T319" s="340"/>
      <c r="AT319" s="281" t="s">
        <v>159</v>
      </c>
      <c r="AU319" s="281" t="s">
        <v>80</v>
      </c>
      <c r="AV319" s="279" t="s">
        <v>80</v>
      </c>
      <c r="AW319" s="279" t="s">
        <v>30</v>
      </c>
      <c r="AX319" s="279" t="s">
        <v>70</v>
      </c>
      <c r="AY319" s="281" t="s">
        <v>141</v>
      </c>
    </row>
    <row r="320" spans="1:65" s="279" customFormat="1">
      <c r="B320" s="280"/>
      <c r="D320" s="277" t="s">
        <v>159</v>
      </c>
      <c r="E320" s="281" t="s">
        <v>3</v>
      </c>
      <c r="F320" s="282" t="s">
        <v>80</v>
      </c>
      <c r="H320" s="283">
        <v>2</v>
      </c>
      <c r="L320" s="280"/>
      <c r="M320" s="338"/>
      <c r="N320" s="339"/>
      <c r="O320" s="339"/>
      <c r="P320" s="339"/>
      <c r="Q320" s="339"/>
      <c r="R320" s="339"/>
      <c r="S320" s="339"/>
      <c r="T320" s="340"/>
      <c r="AT320" s="281" t="s">
        <v>159</v>
      </c>
      <c r="AU320" s="281" t="s">
        <v>80</v>
      </c>
      <c r="AV320" s="279" t="s">
        <v>80</v>
      </c>
      <c r="AW320" s="279" t="s">
        <v>30</v>
      </c>
      <c r="AX320" s="279" t="s">
        <v>70</v>
      </c>
      <c r="AY320" s="281" t="s">
        <v>141</v>
      </c>
    </row>
    <row r="321" spans="1:65" s="288" customFormat="1">
      <c r="B321" s="289"/>
      <c r="D321" s="277" t="s">
        <v>159</v>
      </c>
      <c r="E321" s="290" t="s">
        <v>3</v>
      </c>
      <c r="F321" s="291" t="s">
        <v>230</v>
      </c>
      <c r="H321" s="292">
        <v>10</v>
      </c>
      <c r="L321" s="289"/>
      <c r="M321" s="341"/>
      <c r="N321" s="342"/>
      <c r="O321" s="342"/>
      <c r="P321" s="342"/>
      <c r="Q321" s="342"/>
      <c r="R321" s="342"/>
      <c r="S321" s="342"/>
      <c r="T321" s="343"/>
      <c r="AT321" s="290" t="s">
        <v>159</v>
      </c>
      <c r="AU321" s="290" t="s">
        <v>80</v>
      </c>
      <c r="AV321" s="288" t="s">
        <v>148</v>
      </c>
      <c r="AW321" s="288" t="s">
        <v>30</v>
      </c>
      <c r="AX321" s="288" t="s">
        <v>78</v>
      </c>
      <c r="AY321" s="290" t="s">
        <v>141</v>
      </c>
    </row>
    <row r="322" spans="1:65" s="296" customFormat="1" ht="16.5" customHeight="1">
      <c r="A322" s="219"/>
      <c r="B322" s="220"/>
      <c r="C322" s="321" t="s">
        <v>555</v>
      </c>
      <c r="D322" s="321" t="s">
        <v>371</v>
      </c>
      <c r="E322" s="322" t="s">
        <v>890</v>
      </c>
      <c r="F322" s="323" t="s">
        <v>891</v>
      </c>
      <c r="G322" s="324" t="s">
        <v>156</v>
      </c>
      <c r="H322" s="325">
        <v>4</v>
      </c>
      <c r="I322" s="213"/>
      <c r="J322" s="326">
        <f>ROUND(I322*H322,2)</f>
        <v>0</v>
      </c>
      <c r="K322" s="323" t="s">
        <v>3</v>
      </c>
      <c r="L322" s="327"/>
      <c r="M322" s="328" t="s">
        <v>3</v>
      </c>
      <c r="N322" s="329" t="s">
        <v>41</v>
      </c>
      <c r="O322" s="317">
        <v>0</v>
      </c>
      <c r="P322" s="317">
        <f>O322*H322</f>
        <v>0</v>
      </c>
      <c r="Q322" s="317">
        <v>5.2599999999999999E-3</v>
      </c>
      <c r="R322" s="317">
        <f>Q322*H322</f>
        <v>2.104E-2</v>
      </c>
      <c r="S322" s="317">
        <v>0</v>
      </c>
      <c r="T322" s="318">
        <f>S322*H322</f>
        <v>0</v>
      </c>
      <c r="U322" s="219"/>
      <c r="V322" s="219"/>
      <c r="W322" s="219"/>
      <c r="X322" s="219"/>
      <c r="Y322" s="219"/>
      <c r="Z322" s="219"/>
      <c r="AA322" s="219"/>
      <c r="AB322" s="219"/>
      <c r="AC322" s="219"/>
      <c r="AD322" s="219"/>
      <c r="AE322" s="219"/>
      <c r="AR322" s="319" t="s">
        <v>188</v>
      </c>
      <c r="AT322" s="319" t="s">
        <v>371</v>
      </c>
      <c r="AU322" s="319" t="s">
        <v>80</v>
      </c>
      <c r="AY322" s="293" t="s">
        <v>141</v>
      </c>
      <c r="BE322" s="320">
        <f>IF(N322="základní",J322,0)</f>
        <v>0</v>
      </c>
      <c r="BF322" s="320">
        <f>IF(N322="snížená",J322,0)</f>
        <v>0</v>
      </c>
      <c r="BG322" s="320">
        <f>IF(N322="zákl. přenesená",J322,0)</f>
        <v>0</v>
      </c>
      <c r="BH322" s="320">
        <f>IF(N322="sníž. přenesená",J322,0)</f>
        <v>0</v>
      </c>
      <c r="BI322" s="320">
        <f>IF(N322="nulová",J322,0)</f>
        <v>0</v>
      </c>
      <c r="BJ322" s="293" t="s">
        <v>78</v>
      </c>
      <c r="BK322" s="320">
        <f>ROUND(I322*H322,2)</f>
        <v>0</v>
      </c>
      <c r="BL322" s="293" t="s">
        <v>148</v>
      </c>
      <c r="BM322" s="319" t="s">
        <v>892</v>
      </c>
    </row>
    <row r="323" spans="1:65" s="279" customFormat="1">
      <c r="B323" s="280"/>
      <c r="D323" s="277" t="s">
        <v>159</v>
      </c>
      <c r="E323" s="281" t="s">
        <v>3</v>
      </c>
      <c r="F323" s="282" t="s">
        <v>80</v>
      </c>
      <c r="H323" s="283">
        <v>2</v>
      </c>
      <c r="L323" s="280"/>
      <c r="M323" s="338"/>
      <c r="N323" s="339"/>
      <c r="O323" s="339"/>
      <c r="P323" s="339"/>
      <c r="Q323" s="339"/>
      <c r="R323" s="339"/>
      <c r="S323" s="339"/>
      <c r="T323" s="340"/>
      <c r="AT323" s="281" t="s">
        <v>159</v>
      </c>
      <c r="AU323" s="281" t="s">
        <v>80</v>
      </c>
      <c r="AV323" s="279" t="s">
        <v>80</v>
      </c>
      <c r="AW323" s="279" t="s">
        <v>30</v>
      </c>
      <c r="AX323" s="279" t="s">
        <v>70</v>
      </c>
      <c r="AY323" s="281" t="s">
        <v>141</v>
      </c>
    </row>
    <row r="324" spans="1:65" s="279" customFormat="1">
      <c r="B324" s="280"/>
      <c r="D324" s="277" t="s">
        <v>159</v>
      </c>
      <c r="E324" s="281" t="s">
        <v>3</v>
      </c>
      <c r="F324" s="282" t="s">
        <v>80</v>
      </c>
      <c r="H324" s="283">
        <v>2</v>
      </c>
      <c r="L324" s="280"/>
      <c r="M324" s="338"/>
      <c r="N324" s="339"/>
      <c r="O324" s="339"/>
      <c r="P324" s="339"/>
      <c r="Q324" s="339"/>
      <c r="R324" s="339"/>
      <c r="S324" s="339"/>
      <c r="T324" s="340"/>
      <c r="AT324" s="281" t="s">
        <v>159</v>
      </c>
      <c r="AU324" s="281" t="s">
        <v>80</v>
      </c>
      <c r="AV324" s="279" t="s">
        <v>80</v>
      </c>
      <c r="AW324" s="279" t="s">
        <v>30</v>
      </c>
      <c r="AX324" s="279" t="s">
        <v>70</v>
      </c>
      <c r="AY324" s="281" t="s">
        <v>141</v>
      </c>
    </row>
    <row r="325" spans="1:65" s="288" customFormat="1">
      <c r="B325" s="289"/>
      <c r="D325" s="277" t="s">
        <v>159</v>
      </c>
      <c r="E325" s="290" t="s">
        <v>3</v>
      </c>
      <c r="F325" s="291" t="s">
        <v>230</v>
      </c>
      <c r="H325" s="292">
        <v>4</v>
      </c>
      <c r="L325" s="289"/>
      <c r="M325" s="341"/>
      <c r="N325" s="342"/>
      <c r="O325" s="342"/>
      <c r="P325" s="342"/>
      <c r="Q325" s="342"/>
      <c r="R325" s="342"/>
      <c r="S325" s="342"/>
      <c r="T325" s="343"/>
      <c r="AT325" s="290" t="s">
        <v>159</v>
      </c>
      <c r="AU325" s="290" t="s">
        <v>80</v>
      </c>
      <c r="AV325" s="288" t="s">
        <v>148</v>
      </c>
      <c r="AW325" s="288" t="s">
        <v>30</v>
      </c>
      <c r="AX325" s="288" t="s">
        <v>78</v>
      </c>
      <c r="AY325" s="290" t="s">
        <v>141</v>
      </c>
    </row>
    <row r="326" spans="1:65" s="296" customFormat="1" ht="16.5" customHeight="1">
      <c r="A326" s="219"/>
      <c r="B326" s="220"/>
      <c r="C326" s="321" t="s">
        <v>559</v>
      </c>
      <c r="D326" s="321" t="s">
        <v>371</v>
      </c>
      <c r="E326" s="322" t="s">
        <v>893</v>
      </c>
      <c r="F326" s="323" t="s">
        <v>894</v>
      </c>
      <c r="G326" s="324" t="s">
        <v>156</v>
      </c>
      <c r="H326" s="325">
        <v>7</v>
      </c>
      <c r="I326" s="213"/>
      <c r="J326" s="326">
        <f>ROUND(I326*H326,2)</f>
        <v>0</v>
      </c>
      <c r="K326" s="323" t="s">
        <v>3</v>
      </c>
      <c r="L326" s="327"/>
      <c r="M326" s="328" t="s">
        <v>3</v>
      </c>
      <c r="N326" s="329" t="s">
        <v>41</v>
      </c>
      <c r="O326" s="317">
        <v>0</v>
      </c>
      <c r="P326" s="317">
        <f>O326*H326</f>
        <v>0</v>
      </c>
      <c r="Q326" s="317">
        <v>1E-4</v>
      </c>
      <c r="R326" s="317">
        <f>Q326*H326</f>
        <v>6.9999999999999999E-4</v>
      </c>
      <c r="S326" s="317">
        <v>0</v>
      </c>
      <c r="T326" s="318">
        <f>S326*H326</f>
        <v>0</v>
      </c>
      <c r="U326" s="219"/>
      <c r="V326" s="219"/>
      <c r="W326" s="219"/>
      <c r="X326" s="219"/>
      <c r="Y326" s="219"/>
      <c r="Z326" s="219"/>
      <c r="AA326" s="219"/>
      <c r="AB326" s="219"/>
      <c r="AC326" s="219"/>
      <c r="AD326" s="219"/>
      <c r="AE326" s="219"/>
      <c r="AR326" s="319" t="s">
        <v>188</v>
      </c>
      <c r="AT326" s="319" t="s">
        <v>371</v>
      </c>
      <c r="AU326" s="319" t="s">
        <v>80</v>
      </c>
      <c r="AY326" s="293" t="s">
        <v>141</v>
      </c>
      <c r="BE326" s="320">
        <f>IF(N326="základní",J326,0)</f>
        <v>0</v>
      </c>
      <c r="BF326" s="320">
        <f>IF(N326="snížená",J326,0)</f>
        <v>0</v>
      </c>
      <c r="BG326" s="320">
        <f>IF(N326="zákl. přenesená",J326,0)</f>
        <v>0</v>
      </c>
      <c r="BH326" s="320">
        <f>IF(N326="sníž. přenesená",J326,0)</f>
        <v>0</v>
      </c>
      <c r="BI326" s="320">
        <f>IF(N326="nulová",J326,0)</f>
        <v>0</v>
      </c>
      <c r="BJ326" s="293" t="s">
        <v>78</v>
      </c>
      <c r="BK326" s="320">
        <f>ROUND(I326*H326,2)</f>
        <v>0</v>
      </c>
      <c r="BL326" s="293" t="s">
        <v>148</v>
      </c>
      <c r="BM326" s="319" t="s">
        <v>895</v>
      </c>
    </row>
    <row r="327" spans="1:65" s="279" customFormat="1">
      <c r="B327" s="280"/>
      <c r="D327" s="277" t="s">
        <v>159</v>
      </c>
      <c r="E327" s="281" t="s">
        <v>3</v>
      </c>
      <c r="F327" s="282" t="s">
        <v>161</v>
      </c>
      <c r="H327" s="283">
        <v>3</v>
      </c>
      <c r="L327" s="280"/>
      <c r="M327" s="338"/>
      <c r="N327" s="339"/>
      <c r="O327" s="339"/>
      <c r="P327" s="339"/>
      <c r="Q327" s="339"/>
      <c r="R327" s="339"/>
      <c r="S327" s="339"/>
      <c r="T327" s="340"/>
      <c r="AT327" s="281" t="s">
        <v>159</v>
      </c>
      <c r="AU327" s="281" t="s">
        <v>80</v>
      </c>
      <c r="AV327" s="279" t="s">
        <v>80</v>
      </c>
      <c r="AW327" s="279" t="s">
        <v>30</v>
      </c>
      <c r="AX327" s="279" t="s">
        <v>70</v>
      </c>
      <c r="AY327" s="281" t="s">
        <v>141</v>
      </c>
    </row>
    <row r="328" spans="1:65" s="279" customFormat="1">
      <c r="B328" s="280"/>
      <c r="D328" s="277" t="s">
        <v>159</v>
      </c>
      <c r="E328" s="281" t="s">
        <v>3</v>
      </c>
      <c r="F328" s="282" t="s">
        <v>80</v>
      </c>
      <c r="H328" s="283">
        <v>2</v>
      </c>
      <c r="L328" s="280"/>
      <c r="M328" s="338"/>
      <c r="N328" s="339"/>
      <c r="O328" s="339"/>
      <c r="P328" s="339"/>
      <c r="Q328" s="339"/>
      <c r="R328" s="339"/>
      <c r="S328" s="339"/>
      <c r="T328" s="340"/>
      <c r="AT328" s="281" t="s">
        <v>159</v>
      </c>
      <c r="AU328" s="281" t="s">
        <v>80</v>
      </c>
      <c r="AV328" s="279" t="s">
        <v>80</v>
      </c>
      <c r="AW328" s="279" t="s">
        <v>30</v>
      </c>
      <c r="AX328" s="279" t="s">
        <v>70</v>
      </c>
      <c r="AY328" s="281" t="s">
        <v>141</v>
      </c>
    </row>
    <row r="329" spans="1:65" s="279" customFormat="1">
      <c r="B329" s="280"/>
      <c r="D329" s="277" t="s">
        <v>159</v>
      </c>
      <c r="E329" s="281" t="s">
        <v>3</v>
      </c>
      <c r="F329" s="282" t="s">
        <v>78</v>
      </c>
      <c r="H329" s="283">
        <v>1</v>
      </c>
      <c r="L329" s="280"/>
      <c r="M329" s="338"/>
      <c r="N329" s="339"/>
      <c r="O329" s="339"/>
      <c r="P329" s="339"/>
      <c r="Q329" s="339"/>
      <c r="R329" s="339"/>
      <c r="S329" s="339"/>
      <c r="T329" s="340"/>
      <c r="AT329" s="281" t="s">
        <v>159</v>
      </c>
      <c r="AU329" s="281" t="s">
        <v>80</v>
      </c>
      <c r="AV329" s="279" t="s">
        <v>80</v>
      </c>
      <c r="AW329" s="279" t="s">
        <v>30</v>
      </c>
      <c r="AX329" s="279" t="s">
        <v>70</v>
      </c>
      <c r="AY329" s="281" t="s">
        <v>141</v>
      </c>
    </row>
    <row r="330" spans="1:65" s="279" customFormat="1">
      <c r="B330" s="280"/>
      <c r="D330" s="277" t="s">
        <v>159</v>
      </c>
      <c r="E330" s="281" t="s">
        <v>3</v>
      </c>
      <c r="F330" s="282" t="s">
        <v>78</v>
      </c>
      <c r="H330" s="283">
        <v>1</v>
      </c>
      <c r="L330" s="280"/>
      <c r="M330" s="338"/>
      <c r="N330" s="339"/>
      <c r="O330" s="339"/>
      <c r="P330" s="339"/>
      <c r="Q330" s="339"/>
      <c r="R330" s="339"/>
      <c r="S330" s="339"/>
      <c r="T330" s="340"/>
      <c r="AT330" s="281" t="s">
        <v>159</v>
      </c>
      <c r="AU330" s="281" t="s">
        <v>80</v>
      </c>
      <c r="AV330" s="279" t="s">
        <v>80</v>
      </c>
      <c r="AW330" s="279" t="s">
        <v>30</v>
      </c>
      <c r="AX330" s="279" t="s">
        <v>70</v>
      </c>
      <c r="AY330" s="281" t="s">
        <v>141</v>
      </c>
    </row>
    <row r="331" spans="1:65" s="288" customFormat="1">
      <c r="B331" s="289"/>
      <c r="D331" s="277" t="s">
        <v>159</v>
      </c>
      <c r="E331" s="290" t="s">
        <v>3</v>
      </c>
      <c r="F331" s="291" t="s">
        <v>230</v>
      </c>
      <c r="H331" s="292">
        <v>7</v>
      </c>
      <c r="L331" s="289"/>
      <c r="M331" s="341"/>
      <c r="N331" s="342"/>
      <c r="O331" s="342"/>
      <c r="P331" s="342"/>
      <c r="Q331" s="342"/>
      <c r="R331" s="342"/>
      <c r="S331" s="342"/>
      <c r="T331" s="343"/>
      <c r="AT331" s="290" t="s">
        <v>159</v>
      </c>
      <c r="AU331" s="290" t="s">
        <v>80</v>
      </c>
      <c r="AV331" s="288" t="s">
        <v>148</v>
      </c>
      <c r="AW331" s="288" t="s">
        <v>30</v>
      </c>
      <c r="AX331" s="288" t="s">
        <v>78</v>
      </c>
      <c r="AY331" s="290" t="s">
        <v>141</v>
      </c>
    </row>
    <row r="332" spans="1:65" s="296" customFormat="1" ht="16.5" customHeight="1">
      <c r="A332" s="219"/>
      <c r="B332" s="220"/>
      <c r="C332" s="321" t="s">
        <v>563</v>
      </c>
      <c r="D332" s="321" t="s">
        <v>371</v>
      </c>
      <c r="E332" s="322" t="s">
        <v>896</v>
      </c>
      <c r="F332" s="323" t="s">
        <v>897</v>
      </c>
      <c r="G332" s="324" t="s">
        <v>156</v>
      </c>
      <c r="H332" s="325">
        <v>2</v>
      </c>
      <c r="I332" s="213"/>
      <c r="J332" s="326">
        <f>ROUND(I332*H332,2)</f>
        <v>0</v>
      </c>
      <c r="K332" s="323" t="s">
        <v>3</v>
      </c>
      <c r="L332" s="327"/>
      <c r="M332" s="328" t="s">
        <v>3</v>
      </c>
      <c r="N332" s="329" t="s">
        <v>41</v>
      </c>
      <c r="O332" s="317">
        <v>0</v>
      </c>
      <c r="P332" s="317">
        <f>O332*H332</f>
        <v>0</v>
      </c>
      <c r="Q332" s="317">
        <v>1.7000000000000001E-4</v>
      </c>
      <c r="R332" s="317">
        <f>Q332*H332</f>
        <v>3.4000000000000002E-4</v>
      </c>
      <c r="S332" s="317">
        <v>0</v>
      </c>
      <c r="T332" s="318">
        <f>S332*H332</f>
        <v>0</v>
      </c>
      <c r="U332" s="219"/>
      <c r="V332" s="219"/>
      <c r="W332" s="219"/>
      <c r="X332" s="219"/>
      <c r="Y332" s="219"/>
      <c r="Z332" s="219"/>
      <c r="AA332" s="219"/>
      <c r="AB332" s="219"/>
      <c r="AC332" s="219"/>
      <c r="AD332" s="219"/>
      <c r="AE332" s="219"/>
      <c r="AR332" s="319" t="s">
        <v>188</v>
      </c>
      <c r="AT332" s="319" t="s">
        <v>371</v>
      </c>
      <c r="AU332" s="319" t="s">
        <v>80</v>
      </c>
      <c r="AY332" s="293" t="s">
        <v>141</v>
      </c>
      <c r="BE332" s="320">
        <f>IF(N332="základní",J332,0)</f>
        <v>0</v>
      </c>
      <c r="BF332" s="320">
        <f>IF(N332="snížená",J332,0)</f>
        <v>0</v>
      </c>
      <c r="BG332" s="320">
        <f>IF(N332="zákl. přenesená",J332,0)</f>
        <v>0</v>
      </c>
      <c r="BH332" s="320">
        <f>IF(N332="sníž. přenesená",J332,0)</f>
        <v>0</v>
      </c>
      <c r="BI332" s="320">
        <f>IF(N332="nulová",J332,0)</f>
        <v>0</v>
      </c>
      <c r="BJ332" s="293" t="s">
        <v>78</v>
      </c>
      <c r="BK332" s="320">
        <f>ROUND(I332*H332,2)</f>
        <v>0</v>
      </c>
      <c r="BL332" s="293" t="s">
        <v>148</v>
      </c>
      <c r="BM332" s="319" t="s">
        <v>898</v>
      </c>
    </row>
    <row r="333" spans="1:65" s="296" customFormat="1" ht="21.75" customHeight="1">
      <c r="A333" s="219"/>
      <c r="B333" s="220"/>
      <c r="C333" s="271" t="s">
        <v>569</v>
      </c>
      <c r="D333" s="271" t="s">
        <v>143</v>
      </c>
      <c r="E333" s="272" t="s">
        <v>899</v>
      </c>
      <c r="F333" s="273" t="s">
        <v>900</v>
      </c>
      <c r="G333" s="274" t="s">
        <v>146</v>
      </c>
      <c r="H333" s="275">
        <v>21</v>
      </c>
      <c r="I333" s="212"/>
      <c r="J333" s="276">
        <f>ROUND(I333*H333,2)</f>
        <v>0</v>
      </c>
      <c r="K333" s="273" t="s">
        <v>147</v>
      </c>
      <c r="L333" s="220"/>
      <c r="M333" s="315" t="s">
        <v>3</v>
      </c>
      <c r="N333" s="316" t="s">
        <v>41</v>
      </c>
      <c r="O333" s="317">
        <v>3.15</v>
      </c>
      <c r="P333" s="317">
        <f>O333*H333</f>
        <v>66.149999999999991</v>
      </c>
      <c r="Q333" s="317">
        <v>0</v>
      </c>
      <c r="R333" s="317">
        <f>Q333*H333</f>
        <v>0</v>
      </c>
      <c r="S333" s="317">
        <v>0.38300000000000001</v>
      </c>
      <c r="T333" s="318">
        <f>S333*H333</f>
        <v>8.0429999999999993</v>
      </c>
      <c r="U333" s="219"/>
      <c r="V333" s="219"/>
      <c r="W333" s="219"/>
      <c r="X333" s="219"/>
      <c r="Y333" s="219"/>
      <c r="Z333" s="219"/>
      <c r="AA333" s="219"/>
      <c r="AB333" s="219"/>
      <c r="AC333" s="219"/>
      <c r="AD333" s="219"/>
      <c r="AE333" s="219"/>
      <c r="AR333" s="319" t="s">
        <v>148</v>
      </c>
      <c r="AT333" s="319" t="s">
        <v>143</v>
      </c>
      <c r="AU333" s="319" t="s">
        <v>80</v>
      </c>
      <c r="AY333" s="293" t="s">
        <v>141</v>
      </c>
      <c r="BE333" s="320">
        <f>IF(N333="základní",J333,0)</f>
        <v>0</v>
      </c>
      <c r="BF333" s="320">
        <f>IF(N333="snížená",J333,0)</f>
        <v>0</v>
      </c>
      <c r="BG333" s="320">
        <f>IF(N333="zákl. přenesená",J333,0)</f>
        <v>0</v>
      </c>
      <c r="BH333" s="320">
        <f>IF(N333="sníž. přenesená",J333,0)</f>
        <v>0</v>
      </c>
      <c r="BI333" s="320">
        <f>IF(N333="nulová",J333,0)</f>
        <v>0</v>
      </c>
      <c r="BJ333" s="293" t="s">
        <v>78</v>
      </c>
      <c r="BK333" s="320">
        <f>ROUND(I333*H333,2)</f>
        <v>0</v>
      </c>
      <c r="BL333" s="293" t="s">
        <v>148</v>
      </c>
      <c r="BM333" s="319" t="s">
        <v>901</v>
      </c>
    </row>
    <row r="334" spans="1:65" s="279" customFormat="1">
      <c r="B334" s="280"/>
      <c r="D334" s="277" t="s">
        <v>159</v>
      </c>
      <c r="E334" s="281" t="s">
        <v>3</v>
      </c>
      <c r="F334" s="282" t="s">
        <v>220</v>
      </c>
      <c r="H334" s="283">
        <v>12</v>
      </c>
      <c r="L334" s="280"/>
      <c r="M334" s="338"/>
      <c r="N334" s="339"/>
      <c r="O334" s="339"/>
      <c r="P334" s="339"/>
      <c r="Q334" s="339"/>
      <c r="R334" s="339"/>
      <c r="S334" s="339"/>
      <c r="T334" s="340"/>
      <c r="AT334" s="281" t="s">
        <v>159</v>
      </c>
      <c r="AU334" s="281" t="s">
        <v>80</v>
      </c>
      <c r="AV334" s="279" t="s">
        <v>80</v>
      </c>
      <c r="AW334" s="279" t="s">
        <v>30</v>
      </c>
      <c r="AX334" s="279" t="s">
        <v>70</v>
      </c>
      <c r="AY334" s="281" t="s">
        <v>141</v>
      </c>
    </row>
    <row r="335" spans="1:65" s="279" customFormat="1">
      <c r="B335" s="280"/>
      <c r="D335" s="277" t="s">
        <v>159</v>
      </c>
      <c r="E335" s="281" t="s">
        <v>3</v>
      </c>
      <c r="F335" s="282" t="s">
        <v>152</v>
      </c>
      <c r="H335" s="283">
        <v>9</v>
      </c>
      <c r="L335" s="280"/>
      <c r="M335" s="338"/>
      <c r="N335" s="339"/>
      <c r="O335" s="339"/>
      <c r="P335" s="339"/>
      <c r="Q335" s="339"/>
      <c r="R335" s="339"/>
      <c r="S335" s="339"/>
      <c r="T335" s="340"/>
      <c r="AT335" s="281" t="s">
        <v>159</v>
      </c>
      <c r="AU335" s="281" t="s">
        <v>80</v>
      </c>
      <c r="AV335" s="279" t="s">
        <v>80</v>
      </c>
      <c r="AW335" s="279" t="s">
        <v>30</v>
      </c>
      <c r="AX335" s="279" t="s">
        <v>70</v>
      </c>
      <c r="AY335" s="281" t="s">
        <v>141</v>
      </c>
    </row>
    <row r="336" spans="1:65" s="288" customFormat="1">
      <c r="B336" s="289"/>
      <c r="D336" s="277" t="s">
        <v>159</v>
      </c>
      <c r="E336" s="290" t="s">
        <v>3</v>
      </c>
      <c r="F336" s="291" t="s">
        <v>230</v>
      </c>
      <c r="H336" s="292">
        <v>21</v>
      </c>
      <c r="L336" s="289"/>
      <c r="M336" s="341"/>
      <c r="N336" s="342"/>
      <c r="O336" s="342"/>
      <c r="P336" s="342"/>
      <c r="Q336" s="342"/>
      <c r="R336" s="342"/>
      <c r="S336" s="342"/>
      <c r="T336" s="343"/>
      <c r="AT336" s="290" t="s">
        <v>159</v>
      </c>
      <c r="AU336" s="290" t="s">
        <v>80</v>
      </c>
      <c r="AV336" s="288" t="s">
        <v>148</v>
      </c>
      <c r="AW336" s="288" t="s">
        <v>30</v>
      </c>
      <c r="AX336" s="288" t="s">
        <v>78</v>
      </c>
      <c r="AY336" s="290" t="s">
        <v>141</v>
      </c>
    </row>
    <row r="337" spans="1:65" s="264" customFormat="1" ht="22.9" customHeight="1">
      <c r="B337" s="265"/>
      <c r="D337" s="266" t="s">
        <v>69</v>
      </c>
      <c r="E337" s="269" t="s">
        <v>175</v>
      </c>
      <c r="F337" s="269" t="s">
        <v>176</v>
      </c>
      <c r="J337" s="270">
        <f>BK337</f>
        <v>0</v>
      </c>
      <c r="L337" s="265"/>
      <c r="M337" s="309"/>
      <c r="N337" s="310"/>
      <c r="O337" s="310"/>
      <c r="P337" s="311">
        <f>SUM(P338:P352)</f>
        <v>194.245172</v>
      </c>
      <c r="Q337" s="310"/>
      <c r="R337" s="311">
        <f>SUM(R338:R352)</f>
        <v>0</v>
      </c>
      <c r="S337" s="310"/>
      <c r="T337" s="312">
        <f>SUM(T338:T352)</f>
        <v>0</v>
      </c>
      <c r="AR337" s="266" t="s">
        <v>78</v>
      </c>
      <c r="AT337" s="313" t="s">
        <v>69</v>
      </c>
      <c r="AU337" s="313" t="s">
        <v>78</v>
      </c>
      <c r="AY337" s="266" t="s">
        <v>141</v>
      </c>
      <c r="BK337" s="314">
        <f>SUM(BK338:BK352)</f>
        <v>0</v>
      </c>
    </row>
    <row r="338" spans="1:65" s="296" customFormat="1" ht="24">
      <c r="A338" s="219"/>
      <c r="B338" s="220"/>
      <c r="C338" s="271" t="s">
        <v>575</v>
      </c>
      <c r="D338" s="271" t="s">
        <v>143</v>
      </c>
      <c r="E338" s="272" t="s">
        <v>902</v>
      </c>
      <c r="F338" s="273" t="s">
        <v>903</v>
      </c>
      <c r="G338" s="274" t="s">
        <v>180</v>
      </c>
      <c r="H338" s="275">
        <v>4414.6629999999996</v>
      </c>
      <c r="I338" s="212"/>
      <c r="J338" s="276">
        <f>ROUND(I338*H338,2)</f>
        <v>0</v>
      </c>
      <c r="K338" s="273" t="s">
        <v>147</v>
      </c>
      <c r="L338" s="220"/>
      <c r="M338" s="315" t="s">
        <v>3</v>
      </c>
      <c r="N338" s="316" t="s">
        <v>41</v>
      </c>
      <c r="O338" s="317">
        <v>3.2000000000000001E-2</v>
      </c>
      <c r="P338" s="317">
        <f>O338*H338</f>
        <v>141.269216</v>
      </c>
      <c r="Q338" s="317">
        <v>0</v>
      </c>
      <c r="R338" s="317">
        <f>Q338*H338</f>
        <v>0</v>
      </c>
      <c r="S338" s="317">
        <v>0</v>
      </c>
      <c r="T338" s="318">
        <f>S338*H338</f>
        <v>0</v>
      </c>
      <c r="U338" s="219"/>
      <c r="V338" s="219"/>
      <c r="W338" s="219"/>
      <c r="X338" s="219"/>
      <c r="Y338" s="219"/>
      <c r="Z338" s="219"/>
      <c r="AA338" s="219"/>
      <c r="AB338" s="219"/>
      <c r="AC338" s="219"/>
      <c r="AD338" s="219"/>
      <c r="AE338" s="219"/>
      <c r="AR338" s="319" t="s">
        <v>148</v>
      </c>
      <c r="AT338" s="319" t="s">
        <v>143</v>
      </c>
      <c r="AU338" s="319" t="s">
        <v>80</v>
      </c>
      <c r="AY338" s="293" t="s">
        <v>141</v>
      </c>
      <c r="BE338" s="320">
        <f>IF(N338="základní",J338,0)</f>
        <v>0</v>
      </c>
      <c r="BF338" s="320">
        <f>IF(N338="snížená",J338,0)</f>
        <v>0</v>
      </c>
      <c r="BG338" s="320">
        <f>IF(N338="zákl. přenesená",J338,0)</f>
        <v>0</v>
      </c>
      <c r="BH338" s="320">
        <f>IF(N338="sníž. přenesená",J338,0)</f>
        <v>0</v>
      </c>
      <c r="BI338" s="320">
        <f>IF(N338="nulová",J338,0)</f>
        <v>0</v>
      </c>
      <c r="BJ338" s="293" t="s">
        <v>78</v>
      </c>
      <c r="BK338" s="320">
        <f>ROUND(I338*H338,2)</f>
        <v>0</v>
      </c>
      <c r="BL338" s="293" t="s">
        <v>148</v>
      </c>
      <c r="BM338" s="319" t="s">
        <v>904</v>
      </c>
    </row>
    <row r="339" spans="1:65" s="296" customFormat="1" ht="78">
      <c r="A339" s="219"/>
      <c r="B339" s="220"/>
      <c r="C339" s="219"/>
      <c r="D339" s="277" t="s">
        <v>150</v>
      </c>
      <c r="E339" s="219"/>
      <c r="F339" s="278" t="s">
        <v>905</v>
      </c>
      <c r="G339" s="219"/>
      <c r="H339" s="219"/>
      <c r="I339" s="219"/>
      <c r="J339" s="219"/>
      <c r="K339" s="219"/>
      <c r="L339" s="220"/>
      <c r="M339" s="334"/>
      <c r="N339" s="335"/>
      <c r="O339" s="336"/>
      <c r="P339" s="336"/>
      <c r="Q339" s="336"/>
      <c r="R339" s="336"/>
      <c r="S339" s="336"/>
      <c r="T339" s="337"/>
      <c r="U339" s="219"/>
      <c r="V339" s="219"/>
      <c r="W339" s="219"/>
      <c r="X339" s="219"/>
      <c r="Y339" s="219"/>
      <c r="Z339" s="219"/>
      <c r="AA339" s="219"/>
      <c r="AB339" s="219"/>
      <c r="AC339" s="219"/>
      <c r="AD339" s="219"/>
      <c r="AE339" s="219"/>
      <c r="AT339" s="293" t="s">
        <v>150</v>
      </c>
      <c r="AU339" s="293" t="s">
        <v>80</v>
      </c>
    </row>
    <row r="340" spans="1:65" s="296" customFormat="1" ht="24">
      <c r="A340" s="219"/>
      <c r="B340" s="220"/>
      <c r="C340" s="271" t="s">
        <v>579</v>
      </c>
      <c r="D340" s="271" t="s">
        <v>143</v>
      </c>
      <c r="E340" s="272" t="s">
        <v>906</v>
      </c>
      <c r="F340" s="273" t="s">
        <v>907</v>
      </c>
      <c r="G340" s="274" t="s">
        <v>180</v>
      </c>
      <c r="H340" s="275">
        <v>17658.651999999998</v>
      </c>
      <c r="I340" s="212"/>
      <c r="J340" s="276">
        <f>ROUND(I340*H340,2)</f>
        <v>0</v>
      </c>
      <c r="K340" s="273" t="s">
        <v>147</v>
      </c>
      <c r="L340" s="220"/>
      <c r="M340" s="315" t="s">
        <v>3</v>
      </c>
      <c r="N340" s="316" t="s">
        <v>41</v>
      </c>
      <c r="O340" s="317">
        <v>3.0000000000000001E-3</v>
      </c>
      <c r="P340" s="317">
        <f>O340*H340</f>
        <v>52.975955999999996</v>
      </c>
      <c r="Q340" s="317">
        <v>0</v>
      </c>
      <c r="R340" s="317">
        <f>Q340*H340</f>
        <v>0</v>
      </c>
      <c r="S340" s="317">
        <v>0</v>
      </c>
      <c r="T340" s="318">
        <f>S340*H340</f>
        <v>0</v>
      </c>
      <c r="U340" s="219"/>
      <c r="V340" s="219"/>
      <c r="W340" s="219"/>
      <c r="X340" s="219"/>
      <c r="Y340" s="219"/>
      <c r="Z340" s="219"/>
      <c r="AA340" s="219"/>
      <c r="AB340" s="219"/>
      <c r="AC340" s="219"/>
      <c r="AD340" s="219"/>
      <c r="AE340" s="219"/>
      <c r="AR340" s="319" t="s">
        <v>148</v>
      </c>
      <c r="AT340" s="319" t="s">
        <v>143</v>
      </c>
      <c r="AU340" s="319" t="s">
        <v>80</v>
      </c>
      <c r="AY340" s="293" t="s">
        <v>141</v>
      </c>
      <c r="BE340" s="320">
        <f>IF(N340="základní",J340,0)</f>
        <v>0</v>
      </c>
      <c r="BF340" s="320">
        <f>IF(N340="snížená",J340,0)</f>
        <v>0</v>
      </c>
      <c r="BG340" s="320">
        <f>IF(N340="zákl. přenesená",J340,0)</f>
        <v>0</v>
      </c>
      <c r="BH340" s="320">
        <f>IF(N340="sníž. přenesená",J340,0)</f>
        <v>0</v>
      </c>
      <c r="BI340" s="320">
        <f>IF(N340="nulová",J340,0)</f>
        <v>0</v>
      </c>
      <c r="BJ340" s="293" t="s">
        <v>78</v>
      </c>
      <c r="BK340" s="320">
        <f>ROUND(I340*H340,2)</f>
        <v>0</v>
      </c>
      <c r="BL340" s="293" t="s">
        <v>148</v>
      </c>
      <c r="BM340" s="319" t="s">
        <v>908</v>
      </c>
    </row>
    <row r="341" spans="1:65" s="296" customFormat="1" ht="78">
      <c r="A341" s="219"/>
      <c r="B341" s="220"/>
      <c r="C341" s="219"/>
      <c r="D341" s="277" t="s">
        <v>150</v>
      </c>
      <c r="E341" s="219"/>
      <c r="F341" s="278" t="s">
        <v>905</v>
      </c>
      <c r="G341" s="219"/>
      <c r="H341" s="219"/>
      <c r="I341" s="219"/>
      <c r="J341" s="219"/>
      <c r="K341" s="219"/>
      <c r="L341" s="220"/>
      <c r="M341" s="334"/>
      <c r="N341" s="335"/>
      <c r="O341" s="336"/>
      <c r="P341" s="336"/>
      <c r="Q341" s="336"/>
      <c r="R341" s="336"/>
      <c r="S341" s="336"/>
      <c r="T341" s="337"/>
      <c r="U341" s="219"/>
      <c r="V341" s="219"/>
      <c r="W341" s="219"/>
      <c r="X341" s="219"/>
      <c r="Y341" s="219"/>
      <c r="Z341" s="219"/>
      <c r="AA341" s="219"/>
      <c r="AB341" s="219"/>
      <c r="AC341" s="219"/>
      <c r="AD341" s="219"/>
      <c r="AE341" s="219"/>
      <c r="AT341" s="293" t="s">
        <v>150</v>
      </c>
      <c r="AU341" s="293" t="s">
        <v>80</v>
      </c>
    </row>
    <row r="342" spans="1:65" s="279" customFormat="1">
      <c r="B342" s="280"/>
      <c r="D342" s="277" t="s">
        <v>159</v>
      </c>
      <c r="F342" s="282" t="s">
        <v>909</v>
      </c>
      <c r="H342" s="283">
        <v>17658.651999999998</v>
      </c>
      <c r="L342" s="280"/>
      <c r="M342" s="338"/>
      <c r="N342" s="339"/>
      <c r="O342" s="339"/>
      <c r="P342" s="339"/>
      <c r="Q342" s="339"/>
      <c r="R342" s="339"/>
      <c r="S342" s="339"/>
      <c r="T342" s="340"/>
      <c r="AT342" s="281" t="s">
        <v>159</v>
      </c>
      <c r="AU342" s="281" t="s">
        <v>80</v>
      </c>
      <c r="AV342" s="279" t="s">
        <v>80</v>
      </c>
      <c r="AW342" s="279" t="s">
        <v>4</v>
      </c>
      <c r="AX342" s="279" t="s">
        <v>78</v>
      </c>
      <c r="AY342" s="281" t="s">
        <v>141</v>
      </c>
    </row>
    <row r="343" spans="1:65" s="296" customFormat="1" ht="24">
      <c r="A343" s="219"/>
      <c r="B343" s="220"/>
      <c r="C343" s="271" t="s">
        <v>583</v>
      </c>
      <c r="D343" s="271" t="s">
        <v>143</v>
      </c>
      <c r="E343" s="272" t="s">
        <v>910</v>
      </c>
      <c r="F343" s="273" t="s">
        <v>911</v>
      </c>
      <c r="G343" s="274" t="s">
        <v>180</v>
      </c>
      <c r="H343" s="275">
        <v>1469.8</v>
      </c>
      <c r="I343" s="212"/>
      <c r="J343" s="276">
        <f>ROUND(I343*H343,2)</f>
        <v>0</v>
      </c>
      <c r="K343" s="273" t="s">
        <v>147</v>
      </c>
      <c r="L343" s="220"/>
      <c r="M343" s="315" t="s">
        <v>3</v>
      </c>
      <c r="N343" s="316" t="s">
        <v>41</v>
      </c>
      <c r="O343" s="317">
        <v>0</v>
      </c>
      <c r="P343" s="317">
        <f>O343*H343</f>
        <v>0</v>
      </c>
      <c r="Q343" s="317">
        <v>0</v>
      </c>
      <c r="R343" s="317">
        <f>Q343*H343</f>
        <v>0</v>
      </c>
      <c r="S343" s="317">
        <v>0</v>
      </c>
      <c r="T343" s="318">
        <f>S343*H343</f>
        <v>0</v>
      </c>
      <c r="U343" s="219"/>
      <c r="V343" s="219"/>
      <c r="W343" s="219"/>
      <c r="X343" s="219"/>
      <c r="Y343" s="219"/>
      <c r="Z343" s="219"/>
      <c r="AA343" s="219"/>
      <c r="AB343" s="219"/>
      <c r="AC343" s="219"/>
      <c r="AD343" s="219"/>
      <c r="AE343" s="219"/>
      <c r="AR343" s="319" t="s">
        <v>148</v>
      </c>
      <c r="AT343" s="319" t="s">
        <v>143</v>
      </c>
      <c r="AU343" s="319" t="s">
        <v>80</v>
      </c>
      <c r="AY343" s="293" t="s">
        <v>141</v>
      </c>
      <c r="BE343" s="320">
        <f>IF(N343="základní",J343,0)</f>
        <v>0</v>
      </c>
      <c r="BF343" s="320">
        <f>IF(N343="snížená",J343,0)</f>
        <v>0</v>
      </c>
      <c r="BG343" s="320">
        <f>IF(N343="zákl. přenesená",J343,0)</f>
        <v>0</v>
      </c>
      <c r="BH343" s="320">
        <f>IF(N343="sníž. přenesená",J343,0)</f>
        <v>0</v>
      </c>
      <c r="BI343" s="320">
        <f>IF(N343="nulová",J343,0)</f>
        <v>0</v>
      </c>
      <c r="BJ343" s="293" t="s">
        <v>78</v>
      </c>
      <c r="BK343" s="320">
        <f>ROUND(I343*H343,2)</f>
        <v>0</v>
      </c>
      <c r="BL343" s="293" t="s">
        <v>148</v>
      </c>
      <c r="BM343" s="319" t="s">
        <v>912</v>
      </c>
    </row>
    <row r="344" spans="1:65" s="296" customFormat="1" ht="68.25">
      <c r="A344" s="219"/>
      <c r="B344" s="220"/>
      <c r="C344" s="219"/>
      <c r="D344" s="277" t="s">
        <v>150</v>
      </c>
      <c r="E344" s="219"/>
      <c r="F344" s="278" t="s">
        <v>913</v>
      </c>
      <c r="G344" s="219"/>
      <c r="H344" s="219"/>
      <c r="I344" s="219"/>
      <c r="J344" s="219"/>
      <c r="K344" s="219"/>
      <c r="L344" s="220"/>
      <c r="M344" s="334"/>
      <c r="N344" s="335"/>
      <c r="O344" s="336"/>
      <c r="P344" s="336"/>
      <c r="Q344" s="336"/>
      <c r="R344" s="336"/>
      <c r="S344" s="336"/>
      <c r="T344" s="337"/>
      <c r="U344" s="219"/>
      <c r="V344" s="219"/>
      <c r="W344" s="219"/>
      <c r="X344" s="219"/>
      <c r="Y344" s="219"/>
      <c r="Z344" s="219"/>
      <c r="AA344" s="219"/>
      <c r="AB344" s="219"/>
      <c r="AC344" s="219"/>
      <c r="AD344" s="219"/>
      <c r="AE344" s="219"/>
      <c r="AT344" s="293" t="s">
        <v>150</v>
      </c>
      <c r="AU344" s="293" t="s">
        <v>80</v>
      </c>
    </row>
    <row r="345" spans="1:65" s="279" customFormat="1">
      <c r="B345" s="280"/>
      <c r="D345" s="277" t="s">
        <v>159</v>
      </c>
      <c r="E345" s="281" t="s">
        <v>3</v>
      </c>
      <c r="F345" s="282" t="s">
        <v>914</v>
      </c>
      <c r="H345" s="283">
        <v>1469.8</v>
      </c>
      <c r="L345" s="280"/>
      <c r="M345" s="338"/>
      <c r="N345" s="339"/>
      <c r="O345" s="339"/>
      <c r="P345" s="339"/>
      <c r="Q345" s="339"/>
      <c r="R345" s="339"/>
      <c r="S345" s="339"/>
      <c r="T345" s="340"/>
      <c r="AT345" s="281" t="s">
        <v>159</v>
      </c>
      <c r="AU345" s="281" t="s">
        <v>80</v>
      </c>
      <c r="AV345" s="279" t="s">
        <v>80</v>
      </c>
      <c r="AW345" s="279" t="s">
        <v>30</v>
      </c>
      <c r="AX345" s="279" t="s">
        <v>78</v>
      </c>
      <c r="AY345" s="281" t="s">
        <v>141</v>
      </c>
    </row>
    <row r="346" spans="1:65" s="296" customFormat="1" ht="24">
      <c r="A346" s="219"/>
      <c r="B346" s="220"/>
      <c r="C346" s="271" t="s">
        <v>587</v>
      </c>
      <c r="D346" s="271" t="s">
        <v>143</v>
      </c>
      <c r="E346" s="272" t="s">
        <v>915</v>
      </c>
      <c r="F346" s="273" t="s">
        <v>916</v>
      </c>
      <c r="G346" s="274" t="s">
        <v>180</v>
      </c>
      <c r="H346" s="275">
        <v>8.0429999999999993</v>
      </c>
      <c r="I346" s="212"/>
      <c r="J346" s="276">
        <f>ROUND(I346*H346,2)</f>
        <v>0</v>
      </c>
      <c r="K346" s="273" t="s">
        <v>147</v>
      </c>
      <c r="L346" s="220"/>
      <c r="M346" s="315" t="s">
        <v>3</v>
      </c>
      <c r="N346" s="316" t="s">
        <v>41</v>
      </c>
      <c r="O346" s="317">
        <v>0</v>
      </c>
      <c r="P346" s="317">
        <f>O346*H346</f>
        <v>0</v>
      </c>
      <c r="Q346" s="317">
        <v>0</v>
      </c>
      <c r="R346" s="317">
        <f>Q346*H346</f>
        <v>0</v>
      </c>
      <c r="S346" s="317">
        <v>0</v>
      </c>
      <c r="T346" s="318">
        <f>S346*H346</f>
        <v>0</v>
      </c>
      <c r="U346" s="219"/>
      <c r="V346" s="219"/>
      <c r="W346" s="219"/>
      <c r="X346" s="219"/>
      <c r="Y346" s="219"/>
      <c r="Z346" s="219"/>
      <c r="AA346" s="219"/>
      <c r="AB346" s="219"/>
      <c r="AC346" s="219"/>
      <c r="AD346" s="219"/>
      <c r="AE346" s="219"/>
      <c r="AR346" s="319" t="s">
        <v>148</v>
      </c>
      <c r="AT346" s="319" t="s">
        <v>143</v>
      </c>
      <c r="AU346" s="319" t="s">
        <v>80</v>
      </c>
      <c r="AY346" s="293" t="s">
        <v>141</v>
      </c>
      <c r="BE346" s="320">
        <f>IF(N346="základní",J346,0)</f>
        <v>0</v>
      </c>
      <c r="BF346" s="320">
        <f>IF(N346="snížená",J346,0)</f>
        <v>0</v>
      </c>
      <c r="BG346" s="320">
        <f>IF(N346="zákl. přenesená",J346,0)</f>
        <v>0</v>
      </c>
      <c r="BH346" s="320">
        <f>IF(N346="sníž. přenesená",J346,0)</f>
        <v>0</v>
      </c>
      <c r="BI346" s="320">
        <f>IF(N346="nulová",J346,0)</f>
        <v>0</v>
      </c>
      <c r="BJ346" s="293" t="s">
        <v>78</v>
      </c>
      <c r="BK346" s="320">
        <f>ROUND(I346*H346,2)</f>
        <v>0</v>
      </c>
      <c r="BL346" s="293" t="s">
        <v>148</v>
      </c>
      <c r="BM346" s="319" t="s">
        <v>917</v>
      </c>
    </row>
    <row r="347" spans="1:65" s="296" customFormat="1" ht="68.25">
      <c r="A347" s="219"/>
      <c r="B347" s="220"/>
      <c r="C347" s="219"/>
      <c r="D347" s="277" t="s">
        <v>150</v>
      </c>
      <c r="E347" s="219"/>
      <c r="F347" s="278" t="s">
        <v>913</v>
      </c>
      <c r="G347" s="219"/>
      <c r="H347" s="219"/>
      <c r="I347" s="219"/>
      <c r="J347" s="219"/>
      <c r="K347" s="219"/>
      <c r="L347" s="220"/>
      <c r="M347" s="334"/>
      <c r="N347" s="335"/>
      <c r="O347" s="336"/>
      <c r="P347" s="336"/>
      <c r="Q347" s="336"/>
      <c r="R347" s="336"/>
      <c r="S347" s="336"/>
      <c r="T347" s="337"/>
      <c r="U347" s="219"/>
      <c r="V347" s="219"/>
      <c r="W347" s="219"/>
      <c r="X347" s="219"/>
      <c r="Y347" s="219"/>
      <c r="Z347" s="219"/>
      <c r="AA347" s="219"/>
      <c r="AB347" s="219"/>
      <c r="AC347" s="219"/>
      <c r="AD347" s="219"/>
      <c r="AE347" s="219"/>
      <c r="AT347" s="293" t="s">
        <v>150</v>
      </c>
      <c r="AU347" s="293" t="s">
        <v>80</v>
      </c>
    </row>
    <row r="348" spans="1:65" s="296" customFormat="1" ht="24">
      <c r="A348" s="219"/>
      <c r="B348" s="220"/>
      <c r="C348" s="271" t="s">
        <v>591</v>
      </c>
      <c r="D348" s="271" t="s">
        <v>143</v>
      </c>
      <c r="E348" s="272" t="s">
        <v>918</v>
      </c>
      <c r="F348" s="273" t="s">
        <v>919</v>
      </c>
      <c r="G348" s="274" t="s">
        <v>180</v>
      </c>
      <c r="H348" s="275">
        <v>946</v>
      </c>
      <c r="I348" s="212"/>
      <c r="J348" s="276">
        <f>ROUND(I348*H348,2)</f>
        <v>0</v>
      </c>
      <c r="K348" s="273" t="s">
        <v>147</v>
      </c>
      <c r="L348" s="220"/>
      <c r="M348" s="315" t="s">
        <v>3</v>
      </c>
      <c r="N348" s="316" t="s">
        <v>41</v>
      </c>
      <c r="O348" s="317">
        <v>0</v>
      </c>
      <c r="P348" s="317">
        <f>O348*H348</f>
        <v>0</v>
      </c>
      <c r="Q348" s="317">
        <v>0</v>
      </c>
      <c r="R348" s="317">
        <f>Q348*H348</f>
        <v>0</v>
      </c>
      <c r="S348" s="317">
        <v>0</v>
      </c>
      <c r="T348" s="318">
        <f>S348*H348</f>
        <v>0</v>
      </c>
      <c r="U348" s="219"/>
      <c r="V348" s="219"/>
      <c r="W348" s="219"/>
      <c r="X348" s="219"/>
      <c r="Y348" s="219"/>
      <c r="Z348" s="219"/>
      <c r="AA348" s="219"/>
      <c r="AB348" s="219"/>
      <c r="AC348" s="219"/>
      <c r="AD348" s="219"/>
      <c r="AE348" s="219"/>
      <c r="AR348" s="319" t="s">
        <v>148</v>
      </c>
      <c r="AT348" s="319" t="s">
        <v>143</v>
      </c>
      <c r="AU348" s="319" t="s">
        <v>80</v>
      </c>
      <c r="AY348" s="293" t="s">
        <v>141</v>
      </c>
      <c r="BE348" s="320">
        <f>IF(N348="základní",J348,0)</f>
        <v>0</v>
      </c>
      <c r="BF348" s="320">
        <f>IF(N348="snížená",J348,0)</f>
        <v>0</v>
      </c>
      <c r="BG348" s="320">
        <f>IF(N348="zákl. přenesená",J348,0)</f>
        <v>0</v>
      </c>
      <c r="BH348" s="320">
        <f>IF(N348="sníž. přenesená",J348,0)</f>
        <v>0</v>
      </c>
      <c r="BI348" s="320">
        <f>IF(N348="nulová",J348,0)</f>
        <v>0</v>
      </c>
      <c r="BJ348" s="293" t="s">
        <v>78</v>
      </c>
      <c r="BK348" s="320">
        <f>ROUND(I348*H348,2)</f>
        <v>0</v>
      </c>
      <c r="BL348" s="293" t="s">
        <v>148</v>
      </c>
      <c r="BM348" s="319" t="s">
        <v>920</v>
      </c>
    </row>
    <row r="349" spans="1:65" s="296" customFormat="1" ht="68.25">
      <c r="A349" s="219"/>
      <c r="B349" s="220"/>
      <c r="C349" s="219"/>
      <c r="D349" s="277" t="s">
        <v>150</v>
      </c>
      <c r="E349" s="219"/>
      <c r="F349" s="278" t="s">
        <v>913</v>
      </c>
      <c r="G349" s="219"/>
      <c r="H349" s="219"/>
      <c r="I349" s="219"/>
      <c r="J349" s="219"/>
      <c r="K349" s="219"/>
      <c r="L349" s="220"/>
      <c r="M349" s="334"/>
      <c r="N349" s="335"/>
      <c r="O349" s="336"/>
      <c r="P349" s="336"/>
      <c r="Q349" s="336"/>
      <c r="R349" s="336"/>
      <c r="S349" s="336"/>
      <c r="T349" s="337"/>
      <c r="U349" s="219"/>
      <c r="V349" s="219"/>
      <c r="W349" s="219"/>
      <c r="X349" s="219"/>
      <c r="Y349" s="219"/>
      <c r="Z349" s="219"/>
      <c r="AA349" s="219"/>
      <c r="AB349" s="219"/>
      <c r="AC349" s="219"/>
      <c r="AD349" s="219"/>
      <c r="AE349" s="219"/>
      <c r="AT349" s="293" t="s">
        <v>150</v>
      </c>
      <c r="AU349" s="293" t="s">
        <v>80</v>
      </c>
    </row>
    <row r="350" spans="1:65" s="296" customFormat="1" ht="24">
      <c r="A350" s="219"/>
      <c r="B350" s="220"/>
      <c r="C350" s="271" t="s">
        <v>595</v>
      </c>
      <c r="D350" s="271" t="s">
        <v>143</v>
      </c>
      <c r="E350" s="272" t="s">
        <v>921</v>
      </c>
      <c r="F350" s="273" t="s">
        <v>666</v>
      </c>
      <c r="G350" s="274" t="s">
        <v>180</v>
      </c>
      <c r="H350" s="275">
        <v>1990.82</v>
      </c>
      <c r="I350" s="212"/>
      <c r="J350" s="276">
        <f>ROUND(I350*H350,2)</f>
        <v>0</v>
      </c>
      <c r="K350" s="273" t="s">
        <v>147</v>
      </c>
      <c r="L350" s="220"/>
      <c r="M350" s="315" t="s">
        <v>3</v>
      </c>
      <c r="N350" s="316" t="s">
        <v>41</v>
      </c>
      <c r="O350" s="317">
        <v>0</v>
      </c>
      <c r="P350" s="317">
        <f>O350*H350</f>
        <v>0</v>
      </c>
      <c r="Q350" s="317">
        <v>0</v>
      </c>
      <c r="R350" s="317">
        <f>Q350*H350</f>
        <v>0</v>
      </c>
      <c r="S350" s="317">
        <v>0</v>
      </c>
      <c r="T350" s="318">
        <f>S350*H350</f>
        <v>0</v>
      </c>
      <c r="U350" s="219"/>
      <c r="V350" s="219"/>
      <c r="W350" s="219"/>
      <c r="X350" s="219"/>
      <c r="Y350" s="219"/>
      <c r="Z350" s="219"/>
      <c r="AA350" s="219"/>
      <c r="AB350" s="219"/>
      <c r="AC350" s="219"/>
      <c r="AD350" s="219"/>
      <c r="AE350" s="219"/>
      <c r="AR350" s="319" t="s">
        <v>148</v>
      </c>
      <c r="AT350" s="319" t="s">
        <v>143</v>
      </c>
      <c r="AU350" s="319" t="s">
        <v>80</v>
      </c>
      <c r="AY350" s="293" t="s">
        <v>141</v>
      </c>
      <c r="BE350" s="320">
        <f>IF(N350="základní",J350,0)</f>
        <v>0</v>
      </c>
      <c r="BF350" s="320">
        <f>IF(N350="snížená",J350,0)</f>
        <v>0</v>
      </c>
      <c r="BG350" s="320">
        <f>IF(N350="zákl. přenesená",J350,0)</f>
        <v>0</v>
      </c>
      <c r="BH350" s="320">
        <f>IF(N350="sníž. přenesená",J350,0)</f>
        <v>0</v>
      </c>
      <c r="BI350" s="320">
        <f>IF(N350="nulová",J350,0)</f>
        <v>0</v>
      </c>
      <c r="BJ350" s="293" t="s">
        <v>78</v>
      </c>
      <c r="BK350" s="320">
        <f>ROUND(I350*H350,2)</f>
        <v>0</v>
      </c>
      <c r="BL350" s="293" t="s">
        <v>148</v>
      </c>
      <c r="BM350" s="319" t="s">
        <v>922</v>
      </c>
    </row>
    <row r="351" spans="1:65" s="296" customFormat="1" ht="68.25">
      <c r="A351" s="219"/>
      <c r="B351" s="220"/>
      <c r="C351" s="219"/>
      <c r="D351" s="277" t="s">
        <v>150</v>
      </c>
      <c r="E351" s="219"/>
      <c r="F351" s="278" t="s">
        <v>913</v>
      </c>
      <c r="G351" s="219"/>
      <c r="H351" s="219"/>
      <c r="I351" s="219"/>
      <c r="J351" s="219"/>
      <c r="K351" s="219"/>
      <c r="L351" s="220"/>
      <c r="M351" s="334"/>
      <c r="N351" s="335"/>
      <c r="O351" s="336"/>
      <c r="P351" s="336"/>
      <c r="Q351" s="336"/>
      <c r="R351" s="336"/>
      <c r="S351" s="336"/>
      <c r="T351" s="337"/>
      <c r="U351" s="219"/>
      <c r="V351" s="219"/>
      <c r="W351" s="219"/>
      <c r="X351" s="219"/>
      <c r="Y351" s="219"/>
      <c r="Z351" s="219"/>
      <c r="AA351" s="219"/>
      <c r="AB351" s="219"/>
      <c r="AC351" s="219"/>
      <c r="AD351" s="219"/>
      <c r="AE351" s="219"/>
      <c r="AT351" s="293" t="s">
        <v>150</v>
      </c>
      <c r="AU351" s="293" t="s">
        <v>80</v>
      </c>
    </row>
    <row r="352" spans="1:65" s="279" customFormat="1">
      <c r="B352" s="280"/>
      <c r="D352" s="277" t="s">
        <v>159</v>
      </c>
      <c r="E352" s="281" t="s">
        <v>3</v>
      </c>
      <c r="F352" s="282" t="s">
        <v>923</v>
      </c>
      <c r="H352" s="283">
        <v>1990.82</v>
      </c>
      <c r="L352" s="280"/>
      <c r="M352" s="338"/>
      <c r="N352" s="339"/>
      <c r="O352" s="339"/>
      <c r="P352" s="339"/>
      <c r="Q352" s="339"/>
      <c r="R352" s="339"/>
      <c r="S352" s="339"/>
      <c r="T352" s="340"/>
      <c r="AT352" s="281" t="s">
        <v>159</v>
      </c>
      <c r="AU352" s="281" t="s">
        <v>80</v>
      </c>
      <c r="AV352" s="279" t="s">
        <v>80</v>
      </c>
      <c r="AW352" s="279" t="s">
        <v>30</v>
      </c>
      <c r="AX352" s="279" t="s">
        <v>78</v>
      </c>
      <c r="AY352" s="281" t="s">
        <v>141</v>
      </c>
    </row>
    <row r="353" spans="1:65" s="264" customFormat="1" ht="22.9" customHeight="1">
      <c r="B353" s="265"/>
      <c r="D353" s="266" t="s">
        <v>69</v>
      </c>
      <c r="E353" s="269" t="s">
        <v>924</v>
      </c>
      <c r="F353" s="269" t="s">
        <v>925</v>
      </c>
      <c r="J353" s="270">
        <f>BK353</f>
        <v>0</v>
      </c>
      <c r="L353" s="265"/>
      <c r="M353" s="309"/>
      <c r="N353" s="310"/>
      <c r="O353" s="310"/>
      <c r="P353" s="311">
        <f>SUM(P354:P355)</f>
        <v>708.85568999999998</v>
      </c>
      <c r="Q353" s="310"/>
      <c r="R353" s="311">
        <f>SUM(R354:R355)</f>
        <v>0</v>
      </c>
      <c r="S353" s="310"/>
      <c r="T353" s="312">
        <f>SUM(T354:T355)</f>
        <v>0</v>
      </c>
      <c r="AR353" s="266" t="s">
        <v>78</v>
      </c>
      <c r="AT353" s="313" t="s">
        <v>69</v>
      </c>
      <c r="AU353" s="313" t="s">
        <v>78</v>
      </c>
      <c r="AY353" s="266" t="s">
        <v>141</v>
      </c>
      <c r="BK353" s="314">
        <f>SUM(BK354:BK355)</f>
        <v>0</v>
      </c>
    </row>
    <row r="354" spans="1:65" s="296" customFormat="1" ht="24">
      <c r="A354" s="219"/>
      <c r="B354" s="220"/>
      <c r="C354" s="271" t="s">
        <v>599</v>
      </c>
      <c r="D354" s="271" t="s">
        <v>143</v>
      </c>
      <c r="E354" s="272" t="s">
        <v>926</v>
      </c>
      <c r="F354" s="273" t="s">
        <v>927</v>
      </c>
      <c r="G354" s="274" t="s">
        <v>180</v>
      </c>
      <c r="H354" s="275">
        <v>1708.086</v>
      </c>
      <c r="I354" s="212"/>
      <c r="J354" s="276">
        <f>ROUND(I354*H354,2)</f>
        <v>0</v>
      </c>
      <c r="K354" s="273" t="s">
        <v>147</v>
      </c>
      <c r="L354" s="220"/>
      <c r="M354" s="315" t="s">
        <v>3</v>
      </c>
      <c r="N354" s="316" t="s">
        <v>41</v>
      </c>
      <c r="O354" s="317">
        <v>0.39700000000000002</v>
      </c>
      <c r="P354" s="317">
        <f>O354*H354</f>
        <v>678.110142</v>
      </c>
      <c r="Q354" s="317">
        <v>0</v>
      </c>
      <c r="R354" s="317">
        <f>Q354*H354</f>
        <v>0</v>
      </c>
      <c r="S354" s="317">
        <v>0</v>
      </c>
      <c r="T354" s="318">
        <f>S354*H354</f>
        <v>0</v>
      </c>
      <c r="U354" s="219"/>
      <c r="V354" s="219"/>
      <c r="W354" s="219"/>
      <c r="X354" s="219"/>
      <c r="Y354" s="219"/>
      <c r="Z354" s="219"/>
      <c r="AA354" s="219"/>
      <c r="AB354" s="219"/>
      <c r="AC354" s="219"/>
      <c r="AD354" s="219"/>
      <c r="AE354" s="219"/>
      <c r="AR354" s="319" t="s">
        <v>148</v>
      </c>
      <c r="AT354" s="319" t="s">
        <v>143</v>
      </c>
      <c r="AU354" s="319" t="s">
        <v>80</v>
      </c>
      <c r="AY354" s="293" t="s">
        <v>141</v>
      </c>
      <c r="BE354" s="320">
        <f>IF(N354="základní",J354,0)</f>
        <v>0</v>
      </c>
      <c r="BF354" s="320">
        <f>IF(N354="snížená",J354,0)</f>
        <v>0</v>
      </c>
      <c r="BG354" s="320">
        <f>IF(N354="zákl. přenesená",J354,0)</f>
        <v>0</v>
      </c>
      <c r="BH354" s="320">
        <f>IF(N354="sníž. přenesená",J354,0)</f>
        <v>0</v>
      </c>
      <c r="BI354" s="320">
        <f>IF(N354="nulová",J354,0)</f>
        <v>0</v>
      </c>
      <c r="BJ354" s="293" t="s">
        <v>78</v>
      </c>
      <c r="BK354" s="320">
        <f>ROUND(I354*H354,2)</f>
        <v>0</v>
      </c>
      <c r="BL354" s="293" t="s">
        <v>148</v>
      </c>
      <c r="BM354" s="319" t="s">
        <v>928</v>
      </c>
    </row>
    <row r="355" spans="1:65" s="296" customFormat="1" ht="24">
      <c r="A355" s="219"/>
      <c r="B355" s="220"/>
      <c r="C355" s="271" t="s">
        <v>603</v>
      </c>
      <c r="D355" s="271" t="s">
        <v>143</v>
      </c>
      <c r="E355" s="272" t="s">
        <v>929</v>
      </c>
      <c r="F355" s="273" t="s">
        <v>930</v>
      </c>
      <c r="G355" s="274" t="s">
        <v>180</v>
      </c>
      <c r="H355" s="275">
        <v>1708.086</v>
      </c>
      <c r="I355" s="212"/>
      <c r="J355" s="276">
        <f>ROUND(I355*H355,2)</f>
        <v>0</v>
      </c>
      <c r="K355" s="273" t="s">
        <v>147</v>
      </c>
      <c r="L355" s="220"/>
      <c r="M355" s="330" t="s">
        <v>3</v>
      </c>
      <c r="N355" s="331" t="s">
        <v>41</v>
      </c>
      <c r="O355" s="332">
        <v>1.7999999999999999E-2</v>
      </c>
      <c r="P355" s="332">
        <f>O355*H355</f>
        <v>30.745547999999999</v>
      </c>
      <c r="Q355" s="332">
        <v>0</v>
      </c>
      <c r="R355" s="332">
        <f>Q355*H355</f>
        <v>0</v>
      </c>
      <c r="S355" s="332">
        <v>0</v>
      </c>
      <c r="T355" s="333">
        <f>S355*H355</f>
        <v>0</v>
      </c>
      <c r="U355" s="219"/>
      <c r="V355" s="219"/>
      <c r="W355" s="219"/>
      <c r="X355" s="219"/>
      <c r="Y355" s="219"/>
      <c r="Z355" s="219"/>
      <c r="AA355" s="219"/>
      <c r="AB355" s="219"/>
      <c r="AC355" s="219"/>
      <c r="AD355" s="219"/>
      <c r="AE355" s="219"/>
      <c r="AR355" s="319" t="s">
        <v>148</v>
      </c>
      <c r="AT355" s="319" t="s">
        <v>143</v>
      </c>
      <c r="AU355" s="319" t="s">
        <v>80</v>
      </c>
      <c r="AY355" s="293" t="s">
        <v>141</v>
      </c>
      <c r="BE355" s="320">
        <f>IF(N355="základní",J355,0)</f>
        <v>0</v>
      </c>
      <c r="BF355" s="320">
        <f>IF(N355="snížená",J355,0)</f>
        <v>0</v>
      </c>
      <c r="BG355" s="320">
        <f>IF(N355="zákl. přenesená",J355,0)</f>
        <v>0</v>
      </c>
      <c r="BH355" s="320">
        <f>IF(N355="sníž. přenesená",J355,0)</f>
        <v>0</v>
      </c>
      <c r="BI355" s="320">
        <f>IF(N355="nulová",J355,0)</f>
        <v>0</v>
      </c>
      <c r="BJ355" s="293" t="s">
        <v>78</v>
      </c>
      <c r="BK355" s="320">
        <f>ROUND(I355*H355,2)</f>
        <v>0</v>
      </c>
      <c r="BL355" s="293" t="s">
        <v>148</v>
      </c>
      <c r="BM355" s="319" t="s">
        <v>931</v>
      </c>
    </row>
    <row r="356" spans="1:65" s="296" customFormat="1" ht="6.95" customHeight="1">
      <c r="A356" s="219"/>
      <c r="B356" s="239"/>
      <c r="C356" s="240"/>
      <c r="D356" s="240"/>
      <c r="E356" s="240"/>
      <c r="F356" s="240"/>
      <c r="G356" s="240"/>
      <c r="H356" s="240"/>
      <c r="I356" s="240"/>
      <c r="J356" s="240"/>
      <c r="K356" s="240"/>
      <c r="L356" s="220"/>
      <c r="M356" s="219"/>
      <c r="O356" s="219"/>
      <c r="P356" s="219"/>
      <c r="Q356" s="219"/>
      <c r="R356" s="219"/>
      <c r="S356" s="219"/>
      <c r="T356" s="219"/>
      <c r="U356" s="219"/>
      <c r="V356" s="219"/>
      <c r="W356" s="219"/>
      <c r="X356" s="219"/>
      <c r="Y356" s="219"/>
      <c r="Z356" s="219"/>
      <c r="AA356" s="219"/>
      <c r="AB356" s="219"/>
      <c r="AC356" s="219"/>
      <c r="AD356" s="219"/>
      <c r="AE356" s="219"/>
    </row>
  </sheetData>
  <sheetProtection password="CC12" sheet="1" objects="1" scenarios="1"/>
  <autoFilter ref="C87:K355"/>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2"/>
  <sheetViews>
    <sheetView windowProtection="1" showGridLines="0" topLeftCell="A71" zoomScaleNormal="100" workbookViewId="0">
      <selection activeCell="I90" sqref="I90"/>
    </sheetView>
  </sheetViews>
  <sheetFormatPr defaultRowHeight="11.25"/>
  <cols>
    <col min="1" max="1" width="8.33203125" style="74" customWidth="1"/>
    <col min="2" max="2" width="1.1640625" style="74" customWidth="1"/>
    <col min="3" max="3" width="4.1640625" style="74" customWidth="1"/>
    <col min="4" max="4" width="4.33203125" style="74" customWidth="1"/>
    <col min="5" max="5" width="17.1640625" style="74" customWidth="1"/>
    <col min="6" max="6" width="100.83203125" style="74" customWidth="1"/>
    <col min="7" max="7" width="7.5" style="74" customWidth="1"/>
    <col min="8" max="8" width="14" style="74" customWidth="1"/>
    <col min="9" max="9" width="15.83203125" style="74" customWidth="1"/>
    <col min="10" max="11" width="22.33203125" style="74" customWidth="1"/>
    <col min="12" max="12" width="9.33203125" style="74" customWidth="1"/>
    <col min="13" max="13" width="10.83203125" style="74" hidden="1" customWidth="1"/>
    <col min="14" max="14" width="9.33203125" style="74" hidden="1"/>
    <col min="15" max="20" width="14.1640625" style="74" hidden="1" customWidth="1"/>
    <col min="21" max="21" width="16.33203125" style="74" hidden="1" customWidth="1"/>
    <col min="22" max="22" width="12.33203125" style="74" customWidth="1"/>
    <col min="23" max="23" width="16.33203125" style="74" customWidth="1"/>
    <col min="24" max="24" width="12.33203125" style="74" customWidth="1"/>
    <col min="25" max="25" width="15" style="74" customWidth="1"/>
    <col min="26" max="26" width="11" style="74" customWidth="1"/>
    <col min="27" max="27" width="15" style="74" customWidth="1"/>
    <col min="28" max="28" width="16.33203125" style="74" customWidth="1"/>
    <col min="29" max="29" width="11" style="74" customWidth="1"/>
    <col min="30" max="30" width="15" style="74" customWidth="1"/>
    <col min="31" max="31" width="16.33203125" style="74" customWidth="1"/>
    <col min="32" max="43" width="9.33203125" style="74"/>
    <col min="44" max="65" width="9.33203125" style="74" hidden="1"/>
    <col min="66" max="16384" width="9.33203125" style="74"/>
  </cols>
  <sheetData>
    <row r="2" spans="1:46" ht="36.950000000000003" customHeight="1">
      <c r="L2" s="405" t="s">
        <v>6</v>
      </c>
      <c r="M2" s="406"/>
      <c r="N2" s="406"/>
      <c r="O2" s="406"/>
      <c r="P2" s="406"/>
      <c r="Q2" s="406"/>
      <c r="R2" s="406"/>
      <c r="S2" s="406"/>
      <c r="T2" s="406"/>
      <c r="U2" s="406"/>
      <c r="V2" s="406"/>
      <c r="AT2" s="293" t="s">
        <v>89</v>
      </c>
    </row>
    <row r="3" spans="1:46" ht="6.95" customHeight="1">
      <c r="B3" s="214"/>
      <c r="C3" s="215"/>
      <c r="D3" s="215"/>
      <c r="E3" s="215"/>
      <c r="F3" s="215"/>
      <c r="G3" s="215"/>
      <c r="H3" s="215"/>
      <c r="I3" s="215"/>
      <c r="J3" s="215"/>
      <c r="K3" s="215"/>
      <c r="L3" s="216"/>
      <c r="AT3" s="293" t="s">
        <v>80</v>
      </c>
    </row>
    <row r="4" spans="1:46" ht="24.95" customHeight="1">
      <c r="B4" s="216"/>
      <c r="D4" s="217" t="s">
        <v>108</v>
      </c>
      <c r="L4" s="216"/>
      <c r="M4" s="294" t="s">
        <v>11</v>
      </c>
      <c r="AT4" s="293" t="s">
        <v>4</v>
      </c>
    </row>
    <row r="5" spans="1:46" ht="6.95" customHeight="1">
      <c r="B5" s="216"/>
      <c r="L5" s="216"/>
    </row>
    <row r="6" spans="1:46" ht="12" customHeight="1">
      <c r="B6" s="216"/>
      <c r="D6" s="218" t="s">
        <v>15</v>
      </c>
      <c r="L6" s="216"/>
    </row>
    <row r="7" spans="1:46" ht="16.5" customHeight="1">
      <c r="B7" s="216"/>
      <c r="E7" s="401" t="str">
        <f>'Rekapitulace zakázky'!K6</f>
        <v>Revitalizace Chaplinova náměstí, sídliště Barrandov</v>
      </c>
      <c r="F7" s="402"/>
      <c r="G7" s="402"/>
      <c r="H7" s="402"/>
      <c r="L7" s="216"/>
    </row>
    <row r="8" spans="1:46" s="296" customFormat="1" ht="12" customHeight="1">
      <c r="A8" s="219"/>
      <c r="B8" s="220"/>
      <c r="C8" s="219"/>
      <c r="D8" s="218" t="s">
        <v>109</v>
      </c>
      <c r="E8" s="219"/>
      <c r="F8" s="219"/>
      <c r="G8" s="219"/>
      <c r="H8" s="219"/>
      <c r="I8" s="219"/>
      <c r="J8" s="219"/>
      <c r="K8" s="219"/>
      <c r="L8" s="295"/>
      <c r="S8" s="219"/>
      <c r="T8" s="219"/>
      <c r="U8" s="219"/>
      <c r="V8" s="219"/>
      <c r="W8" s="219"/>
      <c r="X8" s="219"/>
      <c r="Y8" s="219"/>
      <c r="Z8" s="219"/>
      <c r="AA8" s="219"/>
      <c r="AB8" s="219"/>
      <c r="AC8" s="219"/>
      <c r="AD8" s="219"/>
      <c r="AE8" s="219"/>
    </row>
    <row r="9" spans="1:46" s="296" customFormat="1" ht="16.5" customHeight="1">
      <c r="A9" s="219"/>
      <c r="B9" s="220"/>
      <c r="C9" s="219"/>
      <c r="D9" s="219"/>
      <c r="E9" s="399" t="s">
        <v>932</v>
      </c>
      <c r="F9" s="400"/>
      <c r="G9" s="400"/>
      <c r="H9" s="400"/>
      <c r="I9" s="219"/>
      <c r="J9" s="219"/>
      <c r="K9" s="219"/>
      <c r="L9" s="295"/>
      <c r="S9" s="219"/>
      <c r="T9" s="219"/>
      <c r="U9" s="219"/>
      <c r="V9" s="219"/>
      <c r="W9" s="219"/>
      <c r="X9" s="219"/>
      <c r="Y9" s="219"/>
      <c r="Z9" s="219"/>
      <c r="AA9" s="219"/>
      <c r="AB9" s="219"/>
      <c r="AC9" s="219"/>
      <c r="AD9" s="219"/>
      <c r="AE9" s="219"/>
    </row>
    <row r="10" spans="1:46" s="296" customFormat="1">
      <c r="A10" s="219"/>
      <c r="B10" s="220"/>
      <c r="C10" s="219"/>
      <c r="D10" s="219"/>
      <c r="E10" s="219"/>
      <c r="F10" s="219"/>
      <c r="G10" s="219"/>
      <c r="H10" s="219"/>
      <c r="I10" s="219"/>
      <c r="J10" s="219"/>
      <c r="K10" s="219"/>
      <c r="L10" s="295"/>
      <c r="S10" s="219"/>
      <c r="T10" s="219"/>
      <c r="U10" s="219"/>
      <c r="V10" s="219"/>
      <c r="W10" s="219"/>
      <c r="X10" s="219"/>
      <c r="Y10" s="219"/>
      <c r="Z10" s="219"/>
      <c r="AA10" s="219"/>
      <c r="AB10" s="219"/>
      <c r="AC10" s="219"/>
      <c r="AD10" s="219"/>
      <c r="AE10" s="219"/>
    </row>
    <row r="11" spans="1:46" s="296" customFormat="1" ht="12" customHeight="1">
      <c r="A11" s="219"/>
      <c r="B11" s="220"/>
      <c r="C11" s="219"/>
      <c r="D11" s="218" t="s">
        <v>17</v>
      </c>
      <c r="E11" s="219"/>
      <c r="F11" s="221" t="s">
        <v>3</v>
      </c>
      <c r="G11" s="219"/>
      <c r="H11" s="219"/>
      <c r="I11" s="218" t="s">
        <v>18</v>
      </c>
      <c r="J11" s="221" t="s">
        <v>3</v>
      </c>
      <c r="K11" s="219"/>
      <c r="L11" s="295"/>
      <c r="S11" s="219"/>
      <c r="T11" s="219"/>
      <c r="U11" s="219"/>
      <c r="V11" s="219"/>
      <c r="W11" s="219"/>
      <c r="X11" s="219"/>
      <c r="Y11" s="219"/>
      <c r="Z11" s="219"/>
      <c r="AA11" s="219"/>
      <c r="AB11" s="219"/>
      <c r="AC11" s="219"/>
      <c r="AD11" s="219"/>
      <c r="AE11" s="219"/>
    </row>
    <row r="12" spans="1:46" s="296" customFormat="1" ht="12" customHeight="1">
      <c r="A12" s="219"/>
      <c r="B12" s="220"/>
      <c r="C12" s="219"/>
      <c r="D12" s="218" t="s">
        <v>19</v>
      </c>
      <c r="E12" s="219"/>
      <c r="F12" s="221" t="s">
        <v>20</v>
      </c>
      <c r="G12" s="219"/>
      <c r="H12" s="219"/>
      <c r="I12" s="218" t="s">
        <v>21</v>
      </c>
      <c r="J12" s="222">
        <f>'Rekapitulace zakázky'!AN8</f>
        <v>44391</v>
      </c>
      <c r="K12" s="219"/>
      <c r="L12" s="295"/>
      <c r="S12" s="219"/>
      <c r="T12" s="219"/>
      <c r="U12" s="219"/>
      <c r="V12" s="219"/>
      <c r="W12" s="219"/>
      <c r="X12" s="219"/>
      <c r="Y12" s="219"/>
      <c r="Z12" s="219"/>
      <c r="AA12" s="219"/>
      <c r="AB12" s="219"/>
      <c r="AC12" s="219"/>
      <c r="AD12" s="219"/>
      <c r="AE12" s="219"/>
    </row>
    <row r="13" spans="1:46" s="296" customFormat="1" ht="10.9" customHeight="1">
      <c r="A13" s="219"/>
      <c r="B13" s="220"/>
      <c r="C13" s="219"/>
      <c r="D13" s="219"/>
      <c r="E13" s="219"/>
      <c r="F13" s="219"/>
      <c r="G13" s="219"/>
      <c r="H13" s="219"/>
      <c r="I13" s="219"/>
      <c r="J13" s="219"/>
      <c r="K13" s="219"/>
      <c r="L13" s="295"/>
      <c r="S13" s="219"/>
      <c r="T13" s="219"/>
      <c r="U13" s="219"/>
      <c r="V13" s="219"/>
      <c r="W13" s="219"/>
      <c r="X13" s="219"/>
      <c r="Y13" s="219"/>
      <c r="Z13" s="219"/>
      <c r="AA13" s="219"/>
      <c r="AB13" s="219"/>
      <c r="AC13" s="219"/>
      <c r="AD13" s="219"/>
      <c r="AE13" s="219"/>
    </row>
    <row r="14" spans="1:46" s="296" customFormat="1" ht="12" customHeight="1">
      <c r="A14" s="219"/>
      <c r="B14" s="220"/>
      <c r="C14" s="219"/>
      <c r="D14" s="218" t="s">
        <v>22</v>
      </c>
      <c r="E14" s="219"/>
      <c r="F14" s="219"/>
      <c r="G14" s="219"/>
      <c r="H14" s="219"/>
      <c r="I14" s="218" t="s">
        <v>23</v>
      </c>
      <c r="J14" s="221" t="s">
        <v>3</v>
      </c>
      <c r="K14" s="219"/>
      <c r="L14" s="295"/>
      <c r="S14" s="219"/>
      <c r="T14" s="219"/>
      <c r="U14" s="219"/>
      <c r="V14" s="219"/>
      <c r="W14" s="219"/>
      <c r="X14" s="219"/>
      <c r="Y14" s="219"/>
      <c r="Z14" s="219"/>
      <c r="AA14" s="219"/>
      <c r="AB14" s="219"/>
      <c r="AC14" s="219"/>
      <c r="AD14" s="219"/>
      <c r="AE14" s="219"/>
    </row>
    <row r="15" spans="1:46" s="296" customFormat="1" ht="18" customHeight="1">
      <c r="A15" s="219"/>
      <c r="B15" s="220"/>
      <c r="C15" s="219"/>
      <c r="D15" s="219"/>
      <c r="E15" s="221" t="s">
        <v>24</v>
      </c>
      <c r="F15" s="219"/>
      <c r="G15" s="219"/>
      <c r="H15" s="219"/>
      <c r="I15" s="218" t="s">
        <v>25</v>
      </c>
      <c r="J15" s="221" t="s">
        <v>3</v>
      </c>
      <c r="K15" s="219"/>
      <c r="L15" s="295"/>
      <c r="S15" s="219"/>
      <c r="T15" s="219"/>
      <c r="U15" s="219"/>
      <c r="V15" s="219"/>
      <c r="W15" s="219"/>
      <c r="X15" s="219"/>
      <c r="Y15" s="219"/>
      <c r="Z15" s="219"/>
      <c r="AA15" s="219"/>
      <c r="AB15" s="219"/>
      <c r="AC15" s="219"/>
      <c r="AD15" s="219"/>
      <c r="AE15" s="219"/>
    </row>
    <row r="16" spans="1:46" s="296" customFormat="1" ht="6.95" customHeight="1">
      <c r="A16" s="219"/>
      <c r="B16" s="220"/>
      <c r="C16" s="219"/>
      <c r="D16" s="219"/>
      <c r="E16" s="219"/>
      <c r="F16" s="219"/>
      <c r="G16" s="219"/>
      <c r="H16" s="219"/>
      <c r="I16" s="219"/>
      <c r="J16" s="219"/>
      <c r="K16" s="219"/>
      <c r="L16" s="295"/>
      <c r="S16" s="219"/>
      <c r="T16" s="219"/>
      <c r="U16" s="219"/>
      <c r="V16" s="219"/>
      <c r="W16" s="219"/>
      <c r="X16" s="219"/>
      <c r="Y16" s="219"/>
      <c r="Z16" s="219"/>
      <c r="AA16" s="219"/>
      <c r="AB16" s="219"/>
      <c r="AC16" s="219"/>
      <c r="AD16" s="219"/>
      <c r="AE16" s="219"/>
    </row>
    <row r="17" spans="1:31" s="296" customFormat="1" ht="12" customHeight="1">
      <c r="A17" s="219"/>
      <c r="B17" s="220"/>
      <c r="C17" s="219"/>
      <c r="D17" s="218" t="s">
        <v>26</v>
      </c>
      <c r="E17" s="219"/>
      <c r="F17" s="219"/>
      <c r="G17" s="219"/>
      <c r="H17" s="219"/>
      <c r="I17" s="218" t="s">
        <v>23</v>
      </c>
      <c r="J17" s="221" t="str">
        <f>'Rekapitulace zakázky'!AN13</f>
        <v/>
      </c>
      <c r="K17" s="219"/>
      <c r="L17" s="295"/>
      <c r="S17" s="219"/>
      <c r="T17" s="219"/>
      <c r="U17" s="219"/>
      <c r="V17" s="219"/>
      <c r="W17" s="219"/>
      <c r="X17" s="219"/>
      <c r="Y17" s="219"/>
      <c r="Z17" s="219"/>
      <c r="AA17" s="219"/>
      <c r="AB17" s="219"/>
      <c r="AC17" s="219"/>
      <c r="AD17" s="219"/>
      <c r="AE17" s="219"/>
    </row>
    <row r="18" spans="1:31" s="296" customFormat="1" ht="18" customHeight="1">
      <c r="A18" s="219"/>
      <c r="B18" s="220"/>
      <c r="C18" s="219"/>
      <c r="D18" s="219"/>
      <c r="E18" s="403" t="str">
        <f>'Rekapitulace zakázky'!E14</f>
        <v xml:space="preserve"> </v>
      </c>
      <c r="F18" s="403"/>
      <c r="G18" s="403"/>
      <c r="H18" s="403"/>
      <c r="I18" s="218" t="s">
        <v>25</v>
      </c>
      <c r="J18" s="221" t="str">
        <f>'Rekapitulace zakázky'!AN14</f>
        <v/>
      </c>
      <c r="K18" s="219"/>
      <c r="L18" s="295"/>
      <c r="S18" s="219"/>
      <c r="T18" s="219"/>
      <c r="U18" s="219"/>
      <c r="V18" s="219"/>
      <c r="W18" s="219"/>
      <c r="X18" s="219"/>
      <c r="Y18" s="219"/>
      <c r="Z18" s="219"/>
      <c r="AA18" s="219"/>
      <c r="AB18" s="219"/>
      <c r="AC18" s="219"/>
      <c r="AD18" s="219"/>
      <c r="AE18" s="219"/>
    </row>
    <row r="19" spans="1:31" s="296" customFormat="1" ht="6.95" customHeight="1">
      <c r="A19" s="219"/>
      <c r="B19" s="220"/>
      <c r="C19" s="219"/>
      <c r="D19" s="219"/>
      <c r="E19" s="219"/>
      <c r="F19" s="219"/>
      <c r="G19" s="219"/>
      <c r="H19" s="219"/>
      <c r="I19" s="219"/>
      <c r="J19" s="219"/>
      <c r="K19" s="219"/>
      <c r="L19" s="295"/>
      <c r="S19" s="219"/>
      <c r="T19" s="219"/>
      <c r="U19" s="219"/>
      <c r="V19" s="219"/>
      <c r="W19" s="219"/>
      <c r="X19" s="219"/>
      <c r="Y19" s="219"/>
      <c r="Z19" s="219"/>
      <c r="AA19" s="219"/>
      <c r="AB19" s="219"/>
      <c r="AC19" s="219"/>
      <c r="AD19" s="219"/>
      <c r="AE19" s="219"/>
    </row>
    <row r="20" spans="1:31" s="296" customFormat="1" ht="12" customHeight="1">
      <c r="A20" s="219"/>
      <c r="B20" s="220"/>
      <c r="C20" s="219"/>
      <c r="D20" s="218" t="s">
        <v>28</v>
      </c>
      <c r="E20" s="219"/>
      <c r="F20" s="219"/>
      <c r="G20" s="219"/>
      <c r="H20" s="219"/>
      <c r="I20" s="218" t="s">
        <v>23</v>
      </c>
      <c r="J20" s="221" t="s">
        <v>3</v>
      </c>
      <c r="K20" s="219"/>
      <c r="L20" s="295"/>
      <c r="S20" s="219"/>
      <c r="T20" s="219"/>
      <c r="U20" s="219"/>
      <c r="V20" s="219"/>
      <c r="W20" s="219"/>
      <c r="X20" s="219"/>
      <c r="Y20" s="219"/>
      <c r="Z20" s="219"/>
      <c r="AA20" s="219"/>
      <c r="AB20" s="219"/>
      <c r="AC20" s="219"/>
      <c r="AD20" s="219"/>
      <c r="AE20" s="219"/>
    </row>
    <row r="21" spans="1:31" s="296" customFormat="1" ht="18" customHeight="1">
      <c r="A21" s="219"/>
      <c r="B21" s="220"/>
      <c r="C21" s="219"/>
      <c r="D21" s="219"/>
      <c r="E21" s="221" t="s">
        <v>29</v>
      </c>
      <c r="F21" s="219"/>
      <c r="G21" s="219"/>
      <c r="H21" s="219"/>
      <c r="I21" s="218" t="s">
        <v>25</v>
      </c>
      <c r="J21" s="221" t="s">
        <v>3</v>
      </c>
      <c r="K21" s="219"/>
      <c r="L21" s="295"/>
      <c r="S21" s="219"/>
      <c r="T21" s="219"/>
      <c r="U21" s="219"/>
      <c r="V21" s="219"/>
      <c r="W21" s="219"/>
      <c r="X21" s="219"/>
      <c r="Y21" s="219"/>
      <c r="Z21" s="219"/>
      <c r="AA21" s="219"/>
      <c r="AB21" s="219"/>
      <c r="AC21" s="219"/>
      <c r="AD21" s="219"/>
      <c r="AE21" s="219"/>
    </row>
    <row r="22" spans="1:31" s="296" customFormat="1" ht="6.95" customHeight="1">
      <c r="A22" s="219"/>
      <c r="B22" s="220"/>
      <c r="C22" s="219"/>
      <c r="D22" s="219"/>
      <c r="E22" s="219"/>
      <c r="F22" s="219"/>
      <c r="G22" s="219"/>
      <c r="H22" s="219"/>
      <c r="I22" s="219"/>
      <c r="J22" s="219"/>
      <c r="K22" s="219"/>
      <c r="L22" s="295"/>
      <c r="S22" s="219"/>
      <c r="T22" s="219"/>
      <c r="U22" s="219"/>
      <c r="V22" s="219"/>
      <c r="W22" s="219"/>
      <c r="X22" s="219"/>
      <c r="Y22" s="219"/>
      <c r="Z22" s="219"/>
      <c r="AA22" s="219"/>
      <c r="AB22" s="219"/>
      <c r="AC22" s="219"/>
      <c r="AD22" s="219"/>
      <c r="AE22" s="219"/>
    </row>
    <row r="23" spans="1:31" s="296" customFormat="1" ht="12" customHeight="1">
      <c r="A23" s="219"/>
      <c r="B23" s="220"/>
      <c r="C23" s="219"/>
      <c r="D23" s="218" t="s">
        <v>31</v>
      </c>
      <c r="E23" s="219"/>
      <c r="F23" s="219"/>
      <c r="G23" s="219"/>
      <c r="H23" s="219"/>
      <c r="I23" s="218" t="s">
        <v>23</v>
      </c>
      <c r="J23" s="221" t="s">
        <v>32</v>
      </c>
      <c r="K23" s="219"/>
      <c r="L23" s="295"/>
      <c r="S23" s="219"/>
      <c r="T23" s="219"/>
      <c r="U23" s="219"/>
      <c r="V23" s="219"/>
      <c r="W23" s="219"/>
      <c r="X23" s="219"/>
      <c r="Y23" s="219"/>
      <c r="Z23" s="219"/>
      <c r="AA23" s="219"/>
      <c r="AB23" s="219"/>
      <c r="AC23" s="219"/>
      <c r="AD23" s="219"/>
      <c r="AE23" s="219"/>
    </row>
    <row r="24" spans="1:31" s="296" customFormat="1" ht="18" customHeight="1">
      <c r="A24" s="219"/>
      <c r="B24" s="220"/>
      <c r="C24" s="219"/>
      <c r="D24" s="219"/>
      <c r="E24" s="221" t="s">
        <v>33</v>
      </c>
      <c r="F24" s="219"/>
      <c r="G24" s="219"/>
      <c r="H24" s="219"/>
      <c r="I24" s="218" t="s">
        <v>25</v>
      </c>
      <c r="J24" s="221" t="s">
        <v>34</v>
      </c>
      <c r="K24" s="219"/>
      <c r="L24" s="295"/>
      <c r="S24" s="219"/>
      <c r="T24" s="219"/>
      <c r="U24" s="219"/>
      <c r="V24" s="219"/>
      <c r="W24" s="219"/>
      <c r="X24" s="219"/>
      <c r="Y24" s="219"/>
      <c r="Z24" s="219"/>
      <c r="AA24" s="219"/>
      <c r="AB24" s="219"/>
      <c r="AC24" s="219"/>
      <c r="AD24" s="219"/>
      <c r="AE24" s="219"/>
    </row>
    <row r="25" spans="1:31" s="296" customFormat="1" ht="6.95" customHeight="1">
      <c r="A25" s="219"/>
      <c r="B25" s="220"/>
      <c r="C25" s="219"/>
      <c r="D25" s="219"/>
      <c r="E25" s="219"/>
      <c r="F25" s="219"/>
      <c r="G25" s="219"/>
      <c r="H25" s="219"/>
      <c r="I25" s="219"/>
      <c r="J25" s="219"/>
      <c r="K25" s="219"/>
      <c r="L25" s="295"/>
      <c r="S25" s="219"/>
      <c r="T25" s="219"/>
      <c r="U25" s="219"/>
      <c r="V25" s="219"/>
      <c r="W25" s="219"/>
      <c r="X25" s="219"/>
      <c r="Y25" s="219"/>
      <c r="Z25" s="219"/>
      <c r="AA25" s="219"/>
      <c r="AB25" s="219"/>
      <c r="AC25" s="219"/>
      <c r="AD25" s="219"/>
      <c r="AE25" s="219"/>
    </row>
    <row r="26" spans="1:31" s="296" customFormat="1" ht="12" customHeight="1">
      <c r="A26" s="219"/>
      <c r="B26" s="220"/>
      <c r="C26" s="219"/>
      <c r="D26" s="218" t="s">
        <v>35</v>
      </c>
      <c r="E26" s="219"/>
      <c r="F26" s="219"/>
      <c r="G26" s="219"/>
      <c r="H26" s="219"/>
      <c r="I26" s="219"/>
      <c r="J26" s="219"/>
      <c r="K26" s="219"/>
      <c r="L26" s="295"/>
      <c r="S26" s="219"/>
      <c r="T26" s="219"/>
      <c r="U26" s="219"/>
      <c r="V26" s="219"/>
      <c r="W26" s="219"/>
      <c r="X26" s="219"/>
      <c r="Y26" s="219"/>
      <c r="Z26" s="219"/>
      <c r="AA26" s="219"/>
      <c r="AB26" s="219"/>
      <c r="AC26" s="219"/>
      <c r="AD26" s="219"/>
      <c r="AE26" s="219"/>
    </row>
    <row r="27" spans="1:31" s="298" customFormat="1" ht="16.5" customHeight="1">
      <c r="A27" s="223"/>
      <c r="B27" s="224"/>
      <c r="C27" s="223"/>
      <c r="D27" s="223"/>
      <c r="E27" s="404" t="s">
        <v>3</v>
      </c>
      <c r="F27" s="404"/>
      <c r="G27" s="404"/>
      <c r="H27" s="404"/>
      <c r="I27" s="223"/>
      <c r="J27" s="223"/>
      <c r="K27" s="223"/>
      <c r="L27" s="297"/>
      <c r="S27" s="223"/>
      <c r="T27" s="223"/>
      <c r="U27" s="223"/>
      <c r="V27" s="223"/>
      <c r="W27" s="223"/>
      <c r="X27" s="223"/>
      <c r="Y27" s="223"/>
      <c r="Z27" s="223"/>
      <c r="AA27" s="223"/>
      <c r="AB27" s="223"/>
      <c r="AC27" s="223"/>
      <c r="AD27" s="223"/>
      <c r="AE27" s="223"/>
    </row>
    <row r="28" spans="1:31" s="296" customFormat="1" ht="6.95" customHeight="1">
      <c r="A28" s="219"/>
      <c r="B28" s="220"/>
      <c r="C28" s="219"/>
      <c r="D28" s="219"/>
      <c r="E28" s="219"/>
      <c r="F28" s="219"/>
      <c r="G28" s="219"/>
      <c r="H28" s="219"/>
      <c r="I28" s="219"/>
      <c r="J28" s="219"/>
      <c r="K28" s="219"/>
      <c r="L28" s="295"/>
      <c r="S28" s="219"/>
      <c r="T28" s="219"/>
      <c r="U28" s="219"/>
      <c r="V28" s="219"/>
      <c r="W28" s="219"/>
      <c r="X28" s="219"/>
      <c r="Y28" s="219"/>
      <c r="Z28" s="219"/>
      <c r="AA28" s="219"/>
      <c r="AB28" s="219"/>
      <c r="AC28" s="219"/>
      <c r="AD28" s="219"/>
      <c r="AE28" s="219"/>
    </row>
    <row r="29" spans="1:31" s="296" customFormat="1" ht="6.95" customHeight="1">
      <c r="A29" s="219"/>
      <c r="B29" s="220"/>
      <c r="C29" s="219"/>
      <c r="D29" s="225"/>
      <c r="E29" s="225"/>
      <c r="F29" s="225"/>
      <c r="G29" s="225"/>
      <c r="H29" s="225"/>
      <c r="I29" s="225"/>
      <c r="J29" s="225"/>
      <c r="K29" s="225"/>
      <c r="L29" s="295"/>
      <c r="S29" s="219"/>
      <c r="T29" s="219"/>
      <c r="U29" s="219"/>
      <c r="V29" s="219"/>
      <c r="W29" s="219"/>
      <c r="X29" s="219"/>
      <c r="Y29" s="219"/>
      <c r="Z29" s="219"/>
      <c r="AA29" s="219"/>
      <c r="AB29" s="219"/>
      <c r="AC29" s="219"/>
      <c r="AD29" s="219"/>
      <c r="AE29" s="219"/>
    </row>
    <row r="30" spans="1:31" s="296" customFormat="1" ht="25.35" customHeight="1">
      <c r="A30" s="219"/>
      <c r="B30" s="220"/>
      <c r="C30" s="219"/>
      <c r="D30" s="226" t="s">
        <v>36</v>
      </c>
      <c r="E30" s="219"/>
      <c r="F30" s="219"/>
      <c r="G30" s="219"/>
      <c r="H30" s="219"/>
      <c r="I30" s="219"/>
      <c r="J30" s="227">
        <f>ROUND(J85, 2)</f>
        <v>0</v>
      </c>
      <c r="K30" s="219"/>
      <c r="L30" s="295"/>
      <c r="S30" s="219"/>
      <c r="T30" s="219"/>
      <c r="U30" s="219"/>
      <c r="V30" s="219"/>
      <c r="W30" s="219"/>
      <c r="X30" s="219"/>
      <c r="Y30" s="219"/>
      <c r="Z30" s="219"/>
      <c r="AA30" s="219"/>
      <c r="AB30" s="219"/>
      <c r="AC30" s="219"/>
      <c r="AD30" s="219"/>
      <c r="AE30" s="219"/>
    </row>
    <row r="31" spans="1:31" s="296" customFormat="1" ht="6.95" customHeight="1">
      <c r="A31" s="219"/>
      <c r="B31" s="220"/>
      <c r="C31" s="219"/>
      <c r="D31" s="225"/>
      <c r="E31" s="225"/>
      <c r="F31" s="225"/>
      <c r="G31" s="225"/>
      <c r="H31" s="225"/>
      <c r="I31" s="225"/>
      <c r="J31" s="225"/>
      <c r="K31" s="225"/>
      <c r="L31" s="295"/>
      <c r="S31" s="219"/>
      <c r="T31" s="219"/>
      <c r="U31" s="219"/>
      <c r="V31" s="219"/>
      <c r="W31" s="219"/>
      <c r="X31" s="219"/>
      <c r="Y31" s="219"/>
      <c r="Z31" s="219"/>
      <c r="AA31" s="219"/>
      <c r="AB31" s="219"/>
      <c r="AC31" s="219"/>
      <c r="AD31" s="219"/>
      <c r="AE31" s="219"/>
    </row>
    <row r="32" spans="1:31" s="296" customFormat="1" ht="14.45" customHeight="1">
      <c r="A32" s="219"/>
      <c r="B32" s="220"/>
      <c r="C32" s="219"/>
      <c r="D32" s="219"/>
      <c r="E32" s="219"/>
      <c r="F32" s="228" t="s">
        <v>38</v>
      </c>
      <c r="G32" s="219"/>
      <c r="H32" s="219"/>
      <c r="I32" s="228" t="s">
        <v>37</v>
      </c>
      <c r="J32" s="228" t="s">
        <v>39</v>
      </c>
      <c r="K32" s="219"/>
      <c r="L32" s="295"/>
      <c r="S32" s="219"/>
      <c r="T32" s="219"/>
      <c r="U32" s="219"/>
      <c r="V32" s="219"/>
      <c r="W32" s="219"/>
      <c r="X32" s="219"/>
      <c r="Y32" s="219"/>
      <c r="Z32" s="219"/>
      <c r="AA32" s="219"/>
      <c r="AB32" s="219"/>
      <c r="AC32" s="219"/>
      <c r="AD32" s="219"/>
      <c r="AE32" s="219"/>
    </row>
    <row r="33" spans="1:31" s="296" customFormat="1" ht="14.45" customHeight="1">
      <c r="A33" s="219"/>
      <c r="B33" s="220"/>
      <c r="C33" s="219"/>
      <c r="D33" s="229" t="s">
        <v>40</v>
      </c>
      <c r="E33" s="218" t="s">
        <v>41</v>
      </c>
      <c r="F33" s="230">
        <f>ROUND((SUM(BE85:BE341)),  2)</f>
        <v>0</v>
      </c>
      <c r="G33" s="219"/>
      <c r="H33" s="219"/>
      <c r="I33" s="231">
        <v>0.21</v>
      </c>
      <c r="J33" s="230">
        <f>ROUND(((SUM(BE85:BE341))*I33),  2)</f>
        <v>0</v>
      </c>
      <c r="K33" s="219"/>
      <c r="L33" s="295"/>
      <c r="S33" s="219"/>
      <c r="T33" s="219"/>
      <c r="U33" s="219"/>
      <c r="V33" s="219"/>
      <c r="W33" s="219"/>
      <c r="X33" s="219"/>
      <c r="Y33" s="219"/>
      <c r="Z33" s="219"/>
      <c r="AA33" s="219"/>
      <c r="AB33" s="219"/>
      <c r="AC33" s="219"/>
      <c r="AD33" s="219"/>
      <c r="AE33" s="219"/>
    </row>
    <row r="34" spans="1:31" s="296" customFormat="1" ht="14.45" customHeight="1">
      <c r="A34" s="219"/>
      <c r="B34" s="220"/>
      <c r="C34" s="219"/>
      <c r="D34" s="219"/>
      <c r="E34" s="218" t="s">
        <v>42</v>
      </c>
      <c r="F34" s="230">
        <f>ROUND((SUM(BF85:BF341)),  2)</f>
        <v>0</v>
      </c>
      <c r="G34" s="219"/>
      <c r="H34" s="219"/>
      <c r="I34" s="231">
        <v>0.15</v>
      </c>
      <c r="J34" s="230">
        <f>ROUND(((SUM(BF85:BF341))*I34),  2)</f>
        <v>0</v>
      </c>
      <c r="K34" s="219"/>
      <c r="L34" s="295"/>
      <c r="S34" s="219"/>
      <c r="T34" s="219"/>
      <c r="U34" s="219"/>
      <c r="V34" s="219"/>
      <c r="W34" s="219"/>
      <c r="X34" s="219"/>
      <c r="Y34" s="219"/>
      <c r="Z34" s="219"/>
      <c r="AA34" s="219"/>
      <c r="AB34" s="219"/>
      <c r="AC34" s="219"/>
      <c r="AD34" s="219"/>
      <c r="AE34" s="219"/>
    </row>
    <row r="35" spans="1:31" s="296" customFormat="1" ht="14.45" hidden="1" customHeight="1">
      <c r="A35" s="219"/>
      <c r="B35" s="220"/>
      <c r="C35" s="219"/>
      <c r="D35" s="219"/>
      <c r="E35" s="218" t="s">
        <v>43</v>
      </c>
      <c r="F35" s="230">
        <f>ROUND((SUM(BG85:BG341)),  2)</f>
        <v>0</v>
      </c>
      <c r="G35" s="219"/>
      <c r="H35" s="219"/>
      <c r="I35" s="231">
        <v>0.21</v>
      </c>
      <c r="J35" s="230">
        <f>0</f>
        <v>0</v>
      </c>
      <c r="K35" s="219"/>
      <c r="L35" s="295"/>
      <c r="S35" s="219"/>
      <c r="T35" s="219"/>
      <c r="U35" s="219"/>
      <c r="V35" s="219"/>
      <c r="W35" s="219"/>
      <c r="X35" s="219"/>
      <c r="Y35" s="219"/>
      <c r="Z35" s="219"/>
      <c r="AA35" s="219"/>
      <c r="AB35" s="219"/>
      <c r="AC35" s="219"/>
      <c r="AD35" s="219"/>
      <c r="AE35" s="219"/>
    </row>
    <row r="36" spans="1:31" s="296" customFormat="1" ht="14.45" hidden="1" customHeight="1">
      <c r="A36" s="219"/>
      <c r="B36" s="220"/>
      <c r="C36" s="219"/>
      <c r="D36" s="219"/>
      <c r="E36" s="218" t="s">
        <v>44</v>
      </c>
      <c r="F36" s="230">
        <f>ROUND((SUM(BH85:BH341)),  2)</f>
        <v>0</v>
      </c>
      <c r="G36" s="219"/>
      <c r="H36" s="219"/>
      <c r="I36" s="231">
        <v>0.15</v>
      </c>
      <c r="J36" s="230">
        <f>0</f>
        <v>0</v>
      </c>
      <c r="K36" s="219"/>
      <c r="L36" s="295"/>
      <c r="S36" s="219"/>
      <c r="T36" s="219"/>
      <c r="U36" s="219"/>
      <c r="V36" s="219"/>
      <c r="W36" s="219"/>
      <c r="X36" s="219"/>
      <c r="Y36" s="219"/>
      <c r="Z36" s="219"/>
      <c r="AA36" s="219"/>
      <c r="AB36" s="219"/>
      <c r="AC36" s="219"/>
      <c r="AD36" s="219"/>
      <c r="AE36" s="219"/>
    </row>
    <row r="37" spans="1:31" s="296" customFormat="1" ht="14.45" hidden="1" customHeight="1">
      <c r="A37" s="219"/>
      <c r="B37" s="220"/>
      <c r="C37" s="219"/>
      <c r="D37" s="219"/>
      <c r="E37" s="218" t="s">
        <v>45</v>
      </c>
      <c r="F37" s="230">
        <f>ROUND((SUM(BI85:BI341)),  2)</f>
        <v>0</v>
      </c>
      <c r="G37" s="219"/>
      <c r="H37" s="219"/>
      <c r="I37" s="231">
        <v>0</v>
      </c>
      <c r="J37" s="230">
        <f>0</f>
        <v>0</v>
      </c>
      <c r="K37" s="219"/>
      <c r="L37" s="295"/>
      <c r="S37" s="219"/>
      <c r="T37" s="219"/>
      <c r="U37" s="219"/>
      <c r="V37" s="219"/>
      <c r="W37" s="219"/>
      <c r="X37" s="219"/>
      <c r="Y37" s="219"/>
      <c r="Z37" s="219"/>
      <c r="AA37" s="219"/>
      <c r="AB37" s="219"/>
      <c r="AC37" s="219"/>
      <c r="AD37" s="219"/>
      <c r="AE37" s="219"/>
    </row>
    <row r="38" spans="1:31" s="296" customFormat="1" ht="6.95" customHeight="1">
      <c r="A38" s="219"/>
      <c r="B38" s="220"/>
      <c r="C38" s="219"/>
      <c r="D38" s="219"/>
      <c r="E38" s="219"/>
      <c r="F38" s="219"/>
      <c r="G38" s="219"/>
      <c r="H38" s="219"/>
      <c r="I38" s="219"/>
      <c r="J38" s="219"/>
      <c r="K38" s="219"/>
      <c r="L38" s="295"/>
      <c r="S38" s="219"/>
      <c r="T38" s="219"/>
      <c r="U38" s="219"/>
      <c r="V38" s="219"/>
      <c r="W38" s="219"/>
      <c r="X38" s="219"/>
      <c r="Y38" s="219"/>
      <c r="Z38" s="219"/>
      <c r="AA38" s="219"/>
      <c r="AB38" s="219"/>
      <c r="AC38" s="219"/>
      <c r="AD38" s="219"/>
      <c r="AE38" s="219"/>
    </row>
    <row r="39" spans="1:31" s="296" customFormat="1" ht="25.35" customHeight="1">
      <c r="A39" s="219"/>
      <c r="B39" s="220"/>
      <c r="C39" s="232"/>
      <c r="D39" s="233" t="s">
        <v>46</v>
      </c>
      <c r="E39" s="234"/>
      <c r="F39" s="234"/>
      <c r="G39" s="235" t="s">
        <v>47</v>
      </c>
      <c r="H39" s="236" t="s">
        <v>48</v>
      </c>
      <c r="I39" s="234"/>
      <c r="J39" s="237">
        <f>SUM(J30:J37)</f>
        <v>0</v>
      </c>
      <c r="K39" s="238"/>
      <c r="L39" s="295"/>
      <c r="S39" s="219"/>
      <c r="T39" s="219"/>
      <c r="U39" s="219"/>
      <c r="V39" s="219"/>
      <c r="W39" s="219"/>
      <c r="X39" s="219"/>
      <c r="Y39" s="219"/>
      <c r="Z39" s="219"/>
      <c r="AA39" s="219"/>
      <c r="AB39" s="219"/>
      <c r="AC39" s="219"/>
      <c r="AD39" s="219"/>
      <c r="AE39" s="219"/>
    </row>
    <row r="40" spans="1:31" s="296" customFormat="1" ht="14.45" customHeight="1">
      <c r="A40" s="219"/>
      <c r="B40" s="239"/>
      <c r="C40" s="240"/>
      <c r="D40" s="240"/>
      <c r="E40" s="240"/>
      <c r="F40" s="240"/>
      <c r="G40" s="240"/>
      <c r="H40" s="240"/>
      <c r="I40" s="240"/>
      <c r="J40" s="240"/>
      <c r="K40" s="240"/>
      <c r="L40" s="295"/>
      <c r="S40" s="219"/>
      <c r="T40" s="219"/>
      <c r="U40" s="219"/>
      <c r="V40" s="219"/>
      <c r="W40" s="219"/>
      <c r="X40" s="219"/>
      <c r="Y40" s="219"/>
      <c r="Z40" s="219"/>
      <c r="AA40" s="219"/>
      <c r="AB40" s="219"/>
      <c r="AC40" s="219"/>
      <c r="AD40" s="219"/>
      <c r="AE40" s="219"/>
    </row>
    <row r="44" spans="1:31" s="296" customFormat="1" ht="6.95" customHeight="1">
      <c r="A44" s="219"/>
      <c r="B44" s="241"/>
      <c r="C44" s="242"/>
      <c r="D44" s="242"/>
      <c r="E44" s="242"/>
      <c r="F44" s="242"/>
      <c r="G44" s="242"/>
      <c r="H44" s="242"/>
      <c r="I44" s="242"/>
      <c r="J44" s="242"/>
      <c r="K44" s="242"/>
      <c r="L44" s="295"/>
      <c r="S44" s="219"/>
      <c r="T44" s="219"/>
      <c r="U44" s="219"/>
      <c r="V44" s="219"/>
      <c r="W44" s="219"/>
      <c r="X44" s="219"/>
      <c r="Y44" s="219"/>
      <c r="Z44" s="219"/>
      <c r="AA44" s="219"/>
      <c r="AB44" s="219"/>
      <c r="AC44" s="219"/>
      <c r="AD44" s="219"/>
      <c r="AE44" s="219"/>
    </row>
    <row r="45" spans="1:31" s="296" customFormat="1" ht="24.95" customHeight="1">
      <c r="A45" s="219"/>
      <c r="B45" s="220"/>
      <c r="C45" s="217" t="s">
        <v>111</v>
      </c>
      <c r="D45" s="219"/>
      <c r="E45" s="219"/>
      <c r="F45" s="219"/>
      <c r="G45" s="219"/>
      <c r="H45" s="219"/>
      <c r="I45" s="219"/>
      <c r="J45" s="219"/>
      <c r="K45" s="219"/>
      <c r="L45" s="295"/>
      <c r="S45" s="219"/>
      <c r="T45" s="219"/>
      <c r="U45" s="219"/>
      <c r="V45" s="219"/>
      <c r="W45" s="219"/>
      <c r="X45" s="219"/>
      <c r="Y45" s="219"/>
      <c r="Z45" s="219"/>
      <c r="AA45" s="219"/>
      <c r="AB45" s="219"/>
      <c r="AC45" s="219"/>
      <c r="AD45" s="219"/>
      <c r="AE45" s="219"/>
    </row>
    <row r="46" spans="1:31" s="296" customFormat="1" ht="6.95" customHeight="1">
      <c r="A46" s="219"/>
      <c r="B46" s="220"/>
      <c r="C46" s="219"/>
      <c r="D46" s="219"/>
      <c r="E46" s="219"/>
      <c r="F46" s="219"/>
      <c r="G46" s="219"/>
      <c r="H46" s="219"/>
      <c r="I46" s="219"/>
      <c r="J46" s="219"/>
      <c r="K46" s="219"/>
      <c r="L46" s="295"/>
      <c r="S46" s="219"/>
      <c r="T46" s="219"/>
      <c r="U46" s="219"/>
      <c r="V46" s="219"/>
      <c r="W46" s="219"/>
      <c r="X46" s="219"/>
      <c r="Y46" s="219"/>
      <c r="Z46" s="219"/>
      <c r="AA46" s="219"/>
      <c r="AB46" s="219"/>
      <c r="AC46" s="219"/>
      <c r="AD46" s="219"/>
      <c r="AE46" s="219"/>
    </row>
    <row r="47" spans="1:31" s="296" customFormat="1" ht="12" customHeight="1">
      <c r="A47" s="219"/>
      <c r="B47" s="220"/>
      <c r="C47" s="218" t="s">
        <v>15</v>
      </c>
      <c r="D47" s="219"/>
      <c r="E47" s="219"/>
      <c r="F47" s="219"/>
      <c r="G47" s="219"/>
      <c r="H47" s="219"/>
      <c r="I47" s="219"/>
      <c r="J47" s="219"/>
      <c r="K47" s="219"/>
      <c r="L47" s="295"/>
      <c r="S47" s="219"/>
      <c r="T47" s="219"/>
      <c r="U47" s="219"/>
      <c r="V47" s="219"/>
      <c r="W47" s="219"/>
      <c r="X47" s="219"/>
      <c r="Y47" s="219"/>
      <c r="Z47" s="219"/>
      <c r="AA47" s="219"/>
      <c r="AB47" s="219"/>
      <c r="AC47" s="219"/>
      <c r="AD47" s="219"/>
      <c r="AE47" s="219"/>
    </row>
    <row r="48" spans="1:31" s="296" customFormat="1" ht="16.5" customHeight="1">
      <c r="A48" s="219"/>
      <c r="B48" s="220"/>
      <c r="C48" s="219"/>
      <c r="D48" s="219"/>
      <c r="E48" s="401" t="str">
        <f>E7</f>
        <v>Revitalizace Chaplinova náměstí, sídliště Barrandov</v>
      </c>
      <c r="F48" s="402"/>
      <c r="G48" s="402"/>
      <c r="H48" s="402"/>
      <c r="I48" s="219"/>
      <c r="J48" s="219"/>
      <c r="K48" s="219"/>
      <c r="L48" s="295"/>
      <c r="S48" s="219"/>
      <c r="T48" s="219"/>
      <c r="U48" s="219"/>
      <c r="V48" s="219"/>
      <c r="W48" s="219"/>
      <c r="X48" s="219"/>
      <c r="Y48" s="219"/>
      <c r="Z48" s="219"/>
      <c r="AA48" s="219"/>
      <c r="AB48" s="219"/>
      <c r="AC48" s="219"/>
      <c r="AD48" s="219"/>
      <c r="AE48" s="219"/>
    </row>
    <row r="49" spans="1:47" s="296" customFormat="1" ht="12" customHeight="1">
      <c r="A49" s="219"/>
      <c r="B49" s="220"/>
      <c r="C49" s="218" t="s">
        <v>109</v>
      </c>
      <c r="D49" s="219"/>
      <c r="E49" s="219"/>
      <c r="F49" s="219"/>
      <c r="G49" s="219"/>
      <c r="H49" s="219"/>
      <c r="I49" s="219"/>
      <c r="J49" s="219"/>
      <c r="K49" s="219"/>
      <c r="L49" s="295"/>
      <c r="S49" s="219"/>
      <c r="T49" s="219"/>
      <c r="U49" s="219"/>
      <c r="V49" s="219"/>
      <c r="W49" s="219"/>
      <c r="X49" s="219"/>
      <c r="Y49" s="219"/>
      <c r="Z49" s="219"/>
      <c r="AA49" s="219"/>
      <c r="AB49" s="219"/>
      <c r="AC49" s="219"/>
      <c r="AD49" s="219"/>
      <c r="AE49" s="219"/>
    </row>
    <row r="50" spans="1:47" s="296" customFormat="1" ht="16.5" customHeight="1">
      <c r="A50" s="219"/>
      <c r="B50" s="220"/>
      <c r="C50" s="219"/>
      <c r="D50" s="219"/>
      <c r="E50" s="399" t="str">
        <f>E9</f>
        <v>IO 04 - Odvodnění a vsakování</v>
      </c>
      <c r="F50" s="400"/>
      <c r="G50" s="400"/>
      <c r="H50" s="400"/>
      <c r="I50" s="219"/>
      <c r="J50" s="219"/>
      <c r="K50" s="219"/>
      <c r="L50" s="295"/>
      <c r="S50" s="219"/>
      <c r="T50" s="219"/>
      <c r="U50" s="219"/>
      <c r="V50" s="219"/>
      <c r="W50" s="219"/>
      <c r="X50" s="219"/>
      <c r="Y50" s="219"/>
      <c r="Z50" s="219"/>
      <c r="AA50" s="219"/>
      <c r="AB50" s="219"/>
      <c r="AC50" s="219"/>
      <c r="AD50" s="219"/>
      <c r="AE50" s="219"/>
    </row>
    <row r="51" spans="1:47" s="296" customFormat="1" ht="6.95" customHeight="1">
      <c r="A51" s="219"/>
      <c r="B51" s="220"/>
      <c r="C51" s="219"/>
      <c r="D51" s="219"/>
      <c r="E51" s="219"/>
      <c r="F51" s="219"/>
      <c r="G51" s="219"/>
      <c r="H51" s="219"/>
      <c r="I51" s="219"/>
      <c r="J51" s="219"/>
      <c r="K51" s="219"/>
      <c r="L51" s="295"/>
      <c r="S51" s="219"/>
      <c r="T51" s="219"/>
      <c r="U51" s="219"/>
      <c r="V51" s="219"/>
      <c r="W51" s="219"/>
      <c r="X51" s="219"/>
      <c r="Y51" s="219"/>
      <c r="Z51" s="219"/>
      <c r="AA51" s="219"/>
      <c r="AB51" s="219"/>
      <c r="AC51" s="219"/>
      <c r="AD51" s="219"/>
      <c r="AE51" s="219"/>
    </row>
    <row r="52" spans="1:47" s="296" customFormat="1" ht="12" customHeight="1">
      <c r="A52" s="219"/>
      <c r="B52" s="220"/>
      <c r="C52" s="218" t="s">
        <v>19</v>
      </c>
      <c r="D52" s="219"/>
      <c r="E52" s="219"/>
      <c r="F52" s="221" t="str">
        <f>F12</f>
        <v>k.ú. Hlubočepy</v>
      </c>
      <c r="G52" s="219"/>
      <c r="H52" s="219"/>
      <c r="I52" s="218" t="s">
        <v>21</v>
      </c>
      <c r="J52" s="222">
        <f>IF(J12="","",J12)</f>
        <v>44391</v>
      </c>
      <c r="K52" s="219"/>
      <c r="L52" s="295"/>
      <c r="S52" s="219"/>
      <c r="T52" s="219"/>
      <c r="U52" s="219"/>
      <c r="V52" s="219"/>
      <c r="W52" s="219"/>
      <c r="X52" s="219"/>
      <c r="Y52" s="219"/>
      <c r="Z52" s="219"/>
      <c r="AA52" s="219"/>
      <c r="AB52" s="219"/>
      <c r="AC52" s="219"/>
      <c r="AD52" s="219"/>
      <c r="AE52" s="219"/>
    </row>
    <row r="53" spans="1:47" s="296" customFormat="1" ht="6.95" customHeight="1">
      <c r="A53" s="219"/>
      <c r="B53" s="220"/>
      <c r="C53" s="219"/>
      <c r="D53" s="219"/>
      <c r="E53" s="219"/>
      <c r="F53" s="219"/>
      <c r="G53" s="219"/>
      <c r="H53" s="219"/>
      <c r="I53" s="219"/>
      <c r="J53" s="219"/>
      <c r="K53" s="219"/>
      <c r="L53" s="295"/>
      <c r="S53" s="219"/>
      <c r="T53" s="219"/>
      <c r="U53" s="219"/>
      <c r="V53" s="219"/>
      <c r="W53" s="219"/>
      <c r="X53" s="219"/>
      <c r="Y53" s="219"/>
      <c r="Z53" s="219"/>
      <c r="AA53" s="219"/>
      <c r="AB53" s="219"/>
      <c r="AC53" s="219"/>
      <c r="AD53" s="219"/>
      <c r="AE53" s="219"/>
    </row>
    <row r="54" spans="1:47" s="296" customFormat="1" ht="15.2" customHeight="1">
      <c r="A54" s="219"/>
      <c r="B54" s="220"/>
      <c r="C54" s="218" t="s">
        <v>22</v>
      </c>
      <c r="D54" s="219"/>
      <c r="E54" s="219"/>
      <c r="F54" s="221" t="str">
        <f>E15</f>
        <v>Městská část Praha 5</v>
      </c>
      <c r="G54" s="219"/>
      <c r="H54" s="219"/>
      <c r="I54" s="218" t="s">
        <v>28</v>
      </c>
      <c r="J54" s="243" t="str">
        <f>E21</f>
        <v xml:space="preserve">AND, spol. s r.o. </v>
      </c>
      <c r="K54" s="219"/>
      <c r="L54" s="295"/>
      <c r="S54" s="219"/>
      <c r="T54" s="219"/>
      <c r="U54" s="219"/>
      <c r="V54" s="219"/>
      <c r="W54" s="219"/>
      <c r="X54" s="219"/>
      <c r="Y54" s="219"/>
      <c r="Z54" s="219"/>
      <c r="AA54" s="219"/>
      <c r="AB54" s="219"/>
      <c r="AC54" s="219"/>
      <c r="AD54" s="219"/>
      <c r="AE54" s="219"/>
    </row>
    <row r="55" spans="1:47" s="296" customFormat="1" ht="25.7" customHeight="1">
      <c r="A55" s="219"/>
      <c r="B55" s="220"/>
      <c r="C55" s="218" t="s">
        <v>26</v>
      </c>
      <c r="D55" s="219"/>
      <c r="E55" s="219"/>
      <c r="F55" s="221" t="str">
        <f>IF(E18="","",E18)</f>
        <v xml:space="preserve"> </v>
      </c>
      <c r="G55" s="219"/>
      <c r="H55" s="219"/>
      <c r="I55" s="218" t="s">
        <v>31</v>
      </c>
      <c r="J55" s="243" t="str">
        <f>E24</f>
        <v>STAVEBNÍ ROZPOČTY s.r.o.</v>
      </c>
      <c r="K55" s="219"/>
      <c r="L55" s="295"/>
      <c r="S55" s="219"/>
      <c r="T55" s="219"/>
      <c r="U55" s="219"/>
      <c r="V55" s="219"/>
      <c r="W55" s="219"/>
      <c r="X55" s="219"/>
      <c r="Y55" s="219"/>
      <c r="Z55" s="219"/>
      <c r="AA55" s="219"/>
      <c r="AB55" s="219"/>
      <c r="AC55" s="219"/>
      <c r="AD55" s="219"/>
      <c r="AE55" s="219"/>
    </row>
    <row r="56" spans="1:47" s="296" customFormat="1" ht="10.35" customHeight="1">
      <c r="A56" s="219"/>
      <c r="B56" s="220"/>
      <c r="C56" s="219"/>
      <c r="D56" s="219"/>
      <c r="E56" s="219"/>
      <c r="F56" s="219"/>
      <c r="G56" s="219"/>
      <c r="H56" s="219"/>
      <c r="I56" s="219"/>
      <c r="J56" s="219"/>
      <c r="K56" s="219"/>
      <c r="L56" s="295"/>
      <c r="S56" s="219"/>
      <c r="T56" s="219"/>
      <c r="U56" s="219"/>
      <c r="V56" s="219"/>
      <c r="W56" s="219"/>
      <c r="X56" s="219"/>
      <c r="Y56" s="219"/>
      <c r="Z56" s="219"/>
      <c r="AA56" s="219"/>
      <c r="AB56" s="219"/>
      <c r="AC56" s="219"/>
      <c r="AD56" s="219"/>
      <c r="AE56" s="219"/>
    </row>
    <row r="57" spans="1:47" s="296" customFormat="1" ht="29.25" customHeight="1">
      <c r="A57" s="219"/>
      <c r="B57" s="220"/>
      <c r="C57" s="244" t="s">
        <v>112</v>
      </c>
      <c r="D57" s="232"/>
      <c r="E57" s="232"/>
      <c r="F57" s="232"/>
      <c r="G57" s="232"/>
      <c r="H57" s="232"/>
      <c r="I57" s="232"/>
      <c r="J57" s="245" t="s">
        <v>113</v>
      </c>
      <c r="K57" s="232"/>
      <c r="L57" s="295"/>
      <c r="S57" s="219"/>
      <c r="T57" s="219"/>
      <c r="U57" s="219"/>
      <c r="V57" s="219"/>
      <c r="W57" s="219"/>
      <c r="X57" s="219"/>
      <c r="Y57" s="219"/>
      <c r="Z57" s="219"/>
      <c r="AA57" s="219"/>
      <c r="AB57" s="219"/>
      <c r="AC57" s="219"/>
      <c r="AD57" s="219"/>
      <c r="AE57" s="219"/>
    </row>
    <row r="58" spans="1:47" s="296" customFormat="1" ht="10.35" customHeight="1">
      <c r="A58" s="219"/>
      <c r="B58" s="220"/>
      <c r="C58" s="219"/>
      <c r="D58" s="219"/>
      <c r="E58" s="219"/>
      <c r="F58" s="219"/>
      <c r="G58" s="219"/>
      <c r="H58" s="219"/>
      <c r="I58" s="219"/>
      <c r="J58" s="219"/>
      <c r="K58" s="219"/>
      <c r="L58" s="295"/>
      <c r="S58" s="219"/>
      <c r="T58" s="219"/>
      <c r="U58" s="219"/>
      <c r="V58" s="219"/>
      <c r="W58" s="219"/>
      <c r="X58" s="219"/>
      <c r="Y58" s="219"/>
      <c r="Z58" s="219"/>
      <c r="AA58" s="219"/>
      <c r="AB58" s="219"/>
      <c r="AC58" s="219"/>
      <c r="AD58" s="219"/>
      <c r="AE58" s="219"/>
    </row>
    <row r="59" spans="1:47" s="296" customFormat="1" ht="22.9" customHeight="1">
      <c r="A59" s="219"/>
      <c r="B59" s="220"/>
      <c r="C59" s="246" t="s">
        <v>68</v>
      </c>
      <c r="D59" s="219"/>
      <c r="E59" s="219"/>
      <c r="F59" s="219"/>
      <c r="G59" s="219"/>
      <c r="H59" s="219"/>
      <c r="I59" s="219"/>
      <c r="J59" s="227">
        <f>J85</f>
        <v>0</v>
      </c>
      <c r="K59" s="219"/>
      <c r="L59" s="295"/>
      <c r="S59" s="219"/>
      <c r="T59" s="219"/>
      <c r="U59" s="219"/>
      <c r="V59" s="219"/>
      <c r="W59" s="219"/>
      <c r="X59" s="219"/>
      <c r="Y59" s="219"/>
      <c r="Z59" s="219"/>
      <c r="AA59" s="219"/>
      <c r="AB59" s="219"/>
      <c r="AC59" s="219"/>
      <c r="AD59" s="219"/>
      <c r="AE59" s="219"/>
      <c r="AU59" s="293" t="s">
        <v>114</v>
      </c>
    </row>
    <row r="60" spans="1:47" s="247" customFormat="1" ht="24.95" customHeight="1">
      <c r="B60" s="248"/>
      <c r="D60" s="249" t="s">
        <v>115</v>
      </c>
      <c r="E60" s="250"/>
      <c r="F60" s="250"/>
      <c r="G60" s="250"/>
      <c r="H60" s="250"/>
      <c r="I60" s="250"/>
      <c r="J60" s="251">
        <f>J86</f>
        <v>0</v>
      </c>
      <c r="L60" s="248"/>
    </row>
    <row r="61" spans="1:47" s="252" customFormat="1" ht="19.899999999999999" customHeight="1">
      <c r="B61" s="253"/>
      <c r="D61" s="254" t="s">
        <v>116</v>
      </c>
      <c r="E61" s="255"/>
      <c r="F61" s="255"/>
      <c r="G61" s="255"/>
      <c r="H61" s="255"/>
      <c r="I61" s="255"/>
      <c r="J61" s="256">
        <f>J87</f>
        <v>0</v>
      </c>
      <c r="L61" s="253"/>
    </row>
    <row r="62" spans="1:47" s="252" customFormat="1" ht="19.899999999999999" customHeight="1">
      <c r="B62" s="253"/>
      <c r="D62" s="254" t="s">
        <v>612</v>
      </c>
      <c r="E62" s="255"/>
      <c r="F62" s="255"/>
      <c r="G62" s="255"/>
      <c r="H62" s="255"/>
      <c r="I62" s="255"/>
      <c r="J62" s="256">
        <f>J169</f>
        <v>0</v>
      </c>
      <c r="L62" s="253"/>
    </row>
    <row r="63" spans="1:47" s="252" customFormat="1" ht="19.899999999999999" customHeight="1">
      <c r="B63" s="253"/>
      <c r="D63" s="254" t="s">
        <v>613</v>
      </c>
      <c r="E63" s="255"/>
      <c r="F63" s="255"/>
      <c r="G63" s="255"/>
      <c r="H63" s="255"/>
      <c r="I63" s="255"/>
      <c r="J63" s="256">
        <f>J208</f>
        <v>0</v>
      </c>
      <c r="L63" s="253"/>
    </row>
    <row r="64" spans="1:47" s="252" customFormat="1" ht="19.899999999999999" customHeight="1">
      <c r="B64" s="253"/>
      <c r="D64" s="254" t="s">
        <v>615</v>
      </c>
      <c r="E64" s="255"/>
      <c r="F64" s="255"/>
      <c r="G64" s="255"/>
      <c r="H64" s="255"/>
      <c r="I64" s="255"/>
      <c r="J64" s="256">
        <f>J234</f>
        <v>0</v>
      </c>
      <c r="L64" s="253"/>
    </row>
    <row r="65" spans="1:31" s="252" customFormat="1" ht="19.899999999999999" customHeight="1">
      <c r="B65" s="253"/>
      <c r="D65" s="254" t="s">
        <v>616</v>
      </c>
      <c r="E65" s="255"/>
      <c r="F65" s="255"/>
      <c r="G65" s="255"/>
      <c r="H65" s="255"/>
      <c r="I65" s="255"/>
      <c r="J65" s="256">
        <f>J339</f>
        <v>0</v>
      </c>
      <c r="L65" s="253"/>
    </row>
    <row r="66" spans="1:31" s="296" customFormat="1" ht="21.75" customHeight="1">
      <c r="A66" s="219"/>
      <c r="B66" s="220"/>
      <c r="C66" s="219"/>
      <c r="D66" s="219"/>
      <c r="E66" s="219"/>
      <c r="F66" s="219"/>
      <c r="G66" s="219"/>
      <c r="H66" s="219"/>
      <c r="I66" s="219"/>
      <c r="J66" s="219"/>
      <c r="K66" s="219"/>
      <c r="L66" s="295"/>
      <c r="S66" s="219"/>
      <c r="T66" s="219"/>
      <c r="U66" s="219"/>
      <c r="V66" s="219"/>
      <c r="W66" s="219"/>
      <c r="X66" s="219"/>
      <c r="Y66" s="219"/>
      <c r="Z66" s="219"/>
      <c r="AA66" s="219"/>
      <c r="AB66" s="219"/>
      <c r="AC66" s="219"/>
      <c r="AD66" s="219"/>
      <c r="AE66" s="219"/>
    </row>
    <row r="67" spans="1:31" s="296" customFormat="1" ht="6.95" customHeight="1">
      <c r="A67" s="219"/>
      <c r="B67" s="239"/>
      <c r="C67" s="240"/>
      <c r="D67" s="240"/>
      <c r="E67" s="240"/>
      <c r="F67" s="240"/>
      <c r="G67" s="240"/>
      <c r="H67" s="240"/>
      <c r="I67" s="240"/>
      <c r="J67" s="240"/>
      <c r="K67" s="240"/>
      <c r="L67" s="295"/>
      <c r="S67" s="219"/>
      <c r="T67" s="219"/>
      <c r="U67" s="219"/>
      <c r="V67" s="219"/>
      <c r="W67" s="219"/>
      <c r="X67" s="219"/>
      <c r="Y67" s="219"/>
      <c r="Z67" s="219"/>
      <c r="AA67" s="219"/>
      <c r="AB67" s="219"/>
      <c r="AC67" s="219"/>
      <c r="AD67" s="219"/>
      <c r="AE67" s="219"/>
    </row>
    <row r="71" spans="1:31" s="296" customFormat="1" ht="6.95" customHeight="1">
      <c r="A71" s="219"/>
      <c r="B71" s="241"/>
      <c r="C71" s="242"/>
      <c r="D71" s="242"/>
      <c r="E71" s="242"/>
      <c r="F71" s="242"/>
      <c r="G71" s="242"/>
      <c r="H71" s="242"/>
      <c r="I71" s="242"/>
      <c r="J71" s="242"/>
      <c r="K71" s="242"/>
      <c r="L71" s="295"/>
      <c r="S71" s="219"/>
      <c r="T71" s="219"/>
      <c r="U71" s="219"/>
      <c r="V71" s="219"/>
      <c r="W71" s="219"/>
      <c r="X71" s="219"/>
      <c r="Y71" s="219"/>
      <c r="Z71" s="219"/>
      <c r="AA71" s="219"/>
      <c r="AB71" s="219"/>
      <c r="AC71" s="219"/>
      <c r="AD71" s="219"/>
      <c r="AE71" s="219"/>
    </row>
    <row r="72" spans="1:31" s="296" customFormat="1" ht="24.95" customHeight="1">
      <c r="A72" s="219"/>
      <c r="B72" s="220"/>
      <c r="C72" s="217" t="s">
        <v>126</v>
      </c>
      <c r="D72" s="219"/>
      <c r="E72" s="219"/>
      <c r="F72" s="219"/>
      <c r="G72" s="219"/>
      <c r="H72" s="219"/>
      <c r="I72" s="219"/>
      <c r="J72" s="219"/>
      <c r="K72" s="219"/>
      <c r="L72" s="295"/>
      <c r="S72" s="219"/>
      <c r="T72" s="219"/>
      <c r="U72" s="219"/>
      <c r="V72" s="219"/>
      <c r="W72" s="219"/>
      <c r="X72" s="219"/>
      <c r="Y72" s="219"/>
      <c r="Z72" s="219"/>
      <c r="AA72" s="219"/>
      <c r="AB72" s="219"/>
      <c r="AC72" s="219"/>
      <c r="AD72" s="219"/>
      <c r="AE72" s="219"/>
    </row>
    <row r="73" spans="1:31" s="296" customFormat="1" ht="6.95" customHeight="1">
      <c r="A73" s="219"/>
      <c r="B73" s="220"/>
      <c r="C73" s="219"/>
      <c r="D73" s="219"/>
      <c r="E73" s="219"/>
      <c r="F73" s="219"/>
      <c r="G73" s="219"/>
      <c r="H73" s="219"/>
      <c r="I73" s="219"/>
      <c r="J73" s="219"/>
      <c r="K73" s="219"/>
      <c r="L73" s="295"/>
      <c r="S73" s="219"/>
      <c r="T73" s="219"/>
      <c r="U73" s="219"/>
      <c r="V73" s="219"/>
      <c r="W73" s="219"/>
      <c r="X73" s="219"/>
      <c r="Y73" s="219"/>
      <c r="Z73" s="219"/>
      <c r="AA73" s="219"/>
      <c r="AB73" s="219"/>
      <c r="AC73" s="219"/>
      <c r="AD73" s="219"/>
      <c r="AE73" s="219"/>
    </row>
    <row r="74" spans="1:31" s="296" customFormat="1" ht="12" customHeight="1">
      <c r="A74" s="219"/>
      <c r="B74" s="220"/>
      <c r="C74" s="218" t="s">
        <v>15</v>
      </c>
      <c r="D74" s="219"/>
      <c r="E74" s="219"/>
      <c r="F74" s="219"/>
      <c r="G74" s="219"/>
      <c r="H74" s="219"/>
      <c r="I74" s="219"/>
      <c r="J74" s="219"/>
      <c r="K74" s="219"/>
      <c r="L74" s="295"/>
      <c r="S74" s="219"/>
      <c r="T74" s="219"/>
      <c r="U74" s="219"/>
      <c r="V74" s="219"/>
      <c r="W74" s="219"/>
      <c r="X74" s="219"/>
      <c r="Y74" s="219"/>
      <c r="Z74" s="219"/>
      <c r="AA74" s="219"/>
      <c r="AB74" s="219"/>
      <c r="AC74" s="219"/>
      <c r="AD74" s="219"/>
      <c r="AE74" s="219"/>
    </row>
    <row r="75" spans="1:31" s="296" customFormat="1" ht="16.5" customHeight="1">
      <c r="A75" s="219"/>
      <c r="B75" s="220"/>
      <c r="C75" s="219"/>
      <c r="D75" s="219"/>
      <c r="E75" s="401" t="str">
        <f>E7</f>
        <v>Revitalizace Chaplinova náměstí, sídliště Barrandov</v>
      </c>
      <c r="F75" s="402"/>
      <c r="G75" s="402"/>
      <c r="H75" s="402"/>
      <c r="I75" s="219"/>
      <c r="J75" s="219"/>
      <c r="K75" s="219"/>
      <c r="L75" s="295"/>
      <c r="S75" s="219"/>
      <c r="T75" s="219"/>
      <c r="U75" s="219"/>
      <c r="V75" s="219"/>
      <c r="W75" s="219"/>
      <c r="X75" s="219"/>
      <c r="Y75" s="219"/>
      <c r="Z75" s="219"/>
      <c r="AA75" s="219"/>
      <c r="AB75" s="219"/>
      <c r="AC75" s="219"/>
      <c r="AD75" s="219"/>
      <c r="AE75" s="219"/>
    </row>
    <row r="76" spans="1:31" s="296" customFormat="1" ht="12" customHeight="1">
      <c r="A76" s="219"/>
      <c r="B76" s="220"/>
      <c r="C76" s="218" t="s">
        <v>109</v>
      </c>
      <c r="D76" s="219"/>
      <c r="E76" s="219"/>
      <c r="F76" s="219"/>
      <c r="G76" s="219"/>
      <c r="H76" s="219"/>
      <c r="I76" s="219"/>
      <c r="J76" s="219"/>
      <c r="K76" s="219"/>
      <c r="L76" s="295"/>
      <c r="S76" s="219"/>
      <c r="T76" s="219"/>
      <c r="U76" s="219"/>
      <c r="V76" s="219"/>
      <c r="W76" s="219"/>
      <c r="X76" s="219"/>
      <c r="Y76" s="219"/>
      <c r="Z76" s="219"/>
      <c r="AA76" s="219"/>
      <c r="AB76" s="219"/>
      <c r="AC76" s="219"/>
      <c r="AD76" s="219"/>
      <c r="AE76" s="219"/>
    </row>
    <row r="77" spans="1:31" s="296" customFormat="1" ht="16.5" customHeight="1">
      <c r="A77" s="219"/>
      <c r="B77" s="220"/>
      <c r="C77" s="219"/>
      <c r="D77" s="219"/>
      <c r="E77" s="399" t="str">
        <f>E9</f>
        <v>IO 04 - Odvodnění a vsakování</v>
      </c>
      <c r="F77" s="400"/>
      <c r="G77" s="400"/>
      <c r="H77" s="400"/>
      <c r="I77" s="219"/>
      <c r="J77" s="219"/>
      <c r="K77" s="219"/>
      <c r="L77" s="295"/>
      <c r="S77" s="219"/>
      <c r="T77" s="219"/>
      <c r="U77" s="219"/>
      <c r="V77" s="219"/>
      <c r="W77" s="219"/>
      <c r="X77" s="219"/>
      <c r="Y77" s="219"/>
      <c r="Z77" s="219"/>
      <c r="AA77" s="219"/>
      <c r="AB77" s="219"/>
      <c r="AC77" s="219"/>
      <c r="AD77" s="219"/>
      <c r="AE77" s="219"/>
    </row>
    <row r="78" spans="1:31" s="296" customFormat="1" ht="6.95" customHeight="1">
      <c r="A78" s="219"/>
      <c r="B78" s="220"/>
      <c r="C78" s="219"/>
      <c r="D78" s="219"/>
      <c r="E78" s="219"/>
      <c r="F78" s="219"/>
      <c r="G78" s="219"/>
      <c r="H78" s="219"/>
      <c r="I78" s="219"/>
      <c r="J78" s="219"/>
      <c r="K78" s="219"/>
      <c r="L78" s="295"/>
      <c r="S78" s="219"/>
      <c r="T78" s="219"/>
      <c r="U78" s="219"/>
      <c r="V78" s="219"/>
      <c r="W78" s="219"/>
      <c r="X78" s="219"/>
      <c r="Y78" s="219"/>
      <c r="Z78" s="219"/>
      <c r="AA78" s="219"/>
      <c r="AB78" s="219"/>
      <c r="AC78" s="219"/>
      <c r="AD78" s="219"/>
      <c r="AE78" s="219"/>
    </row>
    <row r="79" spans="1:31" s="296" customFormat="1" ht="12" customHeight="1">
      <c r="A79" s="219"/>
      <c r="B79" s="220"/>
      <c r="C79" s="218" t="s">
        <v>19</v>
      </c>
      <c r="D79" s="219"/>
      <c r="E79" s="219"/>
      <c r="F79" s="221" t="str">
        <f>F12</f>
        <v>k.ú. Hlubočepy</v>
      </c>
      <c r="G79" s="219"/>
      <c r="H79" s="219"/>
      <c r="I79" s="218" t="s">
        <v>21</v>
      </c>
      <c r="J79" s="222">
        <f>IF(J12="","",J12)</f>
        <v>44391</v>
      </c>
      <c r="K79" s="219"/>
      <c r="L79" s="295"/>
      <c r="S79" s="219"/>
      <c r="T79" s="219"/>
      <c r="U79" s="219"/>
      <c r="V79" s="219"/>
      <c r="W79" s="219"/>
      <c r="X79" s="219"/>
      <c r="Y79" s="219"/>
      <c r="Z79" s="219"/>
      <c r="AA79" s="219"/>
      <c r="AB79" s="219"/>
      <c r="AC79" s="219"/>
      <c r="AD79" s="219"/>
      <c r="AE79" s="219"/>
    </row>
    <row r="80" spans="1:31" s="296" customFormat="1" ht="6.95" customHeight="1">
      <c r="A80" s="219"/>
      <c r="B80" s="220"/>
      <c r="C80" s="219"/>
      <c r="D80" s="219"/>
      <c r="E80" s="219"/>
      <c r="F80" s="219"/>
      <c r="G80" s="219"/>
      <c r="H80" s="219"/>
      <c r="I80" s="219"/>
      <c r="J80" s="219"/>
      <c r="K80" s="219"/>
      <c r="L80" s="295"/>
      <c r="S80" s="219"/>
      <c r="T80" s="219"/>
      <c r="U80" s="219"/>
      <c r="V80" s="219"/>
      <c r="W80" s="219"/>
      <c r="X80" s="219"/>
      <c r="Y80" s="219"/>
      <c r="Z80" s="219"/>
      <c r="AA80" s="219"/>
      <c r="AB80" s="219"/>
      <c r="AC80" s="219"/>
      <c r="AD80" s="219"/>
      <c r="AE80" s="219"/>
    </row>
    <row r="81" spans="1:65" s="296" customFormat="1" ht="15.2" customHeight="1">
      <c r="A81" s="219"/>
      <c r="B81" s="220"/>
      <c r="C81" s="218" t="s">
        <v>22</v>
      </c>
      <c r="D81" s="219"/>
      <c r="E81" s="219"/>
      <c r="F81" s="221" t="str">
        <f>E15</f>
        <v>Městská část Praha 5</v>
      </c>
      <c r="G81" s="219"/>
      <c r="H81" s="219"/>
      <c r="I81" s="218" t="s">
        <v>28</v>
      </c>
      <c r="J81" s="243" t="str">
        <f>E21</f>
        <v xml:space="preserve">AND, spol. s r.o. </v>
      </c>
      <c r="K81" s="219"/>
      <c r="L81" s="295"/>
      <c r="S81" s="219"/>
      <c r="T81" s="219"/>
      <c r="U81" s="219"/>
      <c r="V81" s="219"/>
      <c r="W81" s="219"/>
      <c r="X81" s="219"/>
      <c r="Y81" s="219"/>
      <c r="Z81" s="219"/>
      <c r="AA81" s="219"/>
      <c r="AB81" s="219"/>
      <c r="AC81" s="219"/>
      <c r="AD81" s="219"/>
      <c r="AE81" s="219"/>
    </row>
    <row r="82" spans="1:65" s="296" customFormat="1" ht="25.7" customHeight="1">
      <c r="A82" s="219"/>
      <c r="B82" s="220"/>
      <c r="C82" s="218" t="s">
        <v>26</v>
      </c>
      <c r="D82" s="219"/>
      <c r="E82" s="219"/>
      <c r="F82" s="221" t="str">
        <f>IF(E18="","",E18)</f>
        <v xml:space="preserve"> </v>
      </c>
      <c r="G82" s="219"/>
      <c r="H82" s="219"/>
      <c r="I82" s="218" t="s">
        <v>31</v>
      </c>
      <c r="J82" s="243" t="str">
        <f>E24</f>
        <v>STAVEBNÍ ROZPOČTY s.r.o.</v>
      </c>
      <c r="K82" s="219"/>
      <c r="L82" s="295"/>
      <c r="S82" s="219"/>
      <c r="T82" s="219"/>
      <c r="U82" s="219"/>
      <c r="V82" s="219"/>
      <c r="W82" s="219"/>
      <c r="X82" s="219"/>
      <c r="Y82" s="219"/>
      <c r="Z82" s="219"/>
      <c r="AA82" s="219"/>
      <c r="AB82" s="219"/>
      <c r="AC82" s="219"/>
      <c r="AD82" s="219"/>
      <c r="AE82" s="219"/>
    </row>
    <row r="83" spans="1:65" s="296" customFormat="1" ht="10.35" customHeight="1">
      <c r="A83" s="219"/>
      <c r="B83" s="220"/>
      <c r="C83" s="219"/>
      <c r="D83" s="219"/>
      <c r="E83" s="219"/>
      <c r="F83" s="219"/>
      <c r="G83" s="219"/>
      <c r="H83" s="219"/>
      <c r="I83" s="219"/>
      <c r="J83" s="219"/>
      <c r="K83" s="219"/>
      <c r="L83" s="295"/>
      <c r="S83" s="219"/>
      <c r="T83" s="219"/>
      <c r="U83" s="219"/>
      <c r="V83" s="219"/>
      <c r="W83" s="219"/>
      <c r="X83" s="219"/>
      <c r="Y83" s="219"/>
      <c r="Z83" s="219"/>
      <c r="AA83" s="219"/>
      <c r="AB83" s="219"/>
      <c r="AC83" s="219"/>
      <c r="AD83" s="219"/>
      <c r="AE83" s="219"/>
    </row>
    <row r="84" spans="1:65" s="303" customFormat="1" ht="29.25" customHeight="1">
      <c r="A84" s="257"/>
      <c r="B84" s="258"/>
      <c r="C84" s="259" t="s">
        <v>127</v>
      </c>
      <c r="D84" s="260" t="s">
        <v>55</v>
      </c>
      <c r="E84" s="260" t="s">
        <v>51</v>
      </c>
      <c r="F84" s="260" t="s">
        <v>52</v>
      </c>
      <c r="G84" s="260" t="s">
        <v>128</v>
      </c>
      <c r="H84" s="260" t="s">
        <v>129</v>
      </c>
      <c r="I84" s="260" t="s">
        <v>130</v>
      </c>
      <c r="J84" s="260" t="s">
        <v>113</v>
      </c>
      <c r="K84" s="261" t="s">
        <v>131</v>
      </c>
      <c r="L84" s="299"/>
      <c r="M84" s="300" t="s">
        <v>3</v>
      </c>
      <c r="N84" s="301" t="s">
        <v>40</v>
      </c>
      <c r="O84" s="301" t="s">
        <v>132</v>
      </c>
      <c r="P84" s="301" t="s">
        <v>133</v>
      </c>
      <c r="Q84" s="301" t="s">
        <v>134</v>
      </c>
      <c r="R84" s="301" t="s">
        <v>135</v>
      </c>
      <c r="S84" s="301" t="s">
        <v>136</v>
      </c>
      <c r="T84" s="302" t="s">
        <v>137</v>
      </c>
      <c r="U84" s="257"/>
      <c r="V84" s="257"/>
      <c r="W84" s="257"/>
      <c r="X84" s="257"/>
      <c r="Y84" s="257"/>
      <c r="Z84" s="257"/>
      <c r="AA84" s="257"/>
      <c r="AB84" s="257"/>
      <c r="AC84" s="257"/>
      <c r="AD84" s="257"/>
      <c r="AE84" s="257"/>
    </row>
    <row r="85" spans="1:65" s="296" customFormat="1" ht="22.9" customHeight="1">
      <c r="A85" s="219"/>
      <c r="B85" s="220"/>
      <c r="C85" s="262" t="s">
        <v>138</v>
      </c>
      <c r="D85" s="219"/>
      <c r="E85" s="219"/>
      <c r="F85" s="219"/>
      <c r="G85" s="219"/>
      <c r="H85" s="219"/>
      <c r="I85" s="219"/>
      <c r="J85" s="263">
        <f>BK85</f>
        <v>0</v>
      </c>
      <c r="K85" s="219"/>
      <c r="L85" s="220"/>
      <c r="M85" s="304"/>
      <c r="N85" s="305"/>
      <c r="O85" s="225"/>
      <c r="P85" s="306">
        <f>P86</f>
        <v>0</v>
      </c>
      <c r="Q85" s="225"/>
      <c r="R85" s="306">
        <f>R86</f>
        <v>0</v>
      </c>
      <c r="S85" s="225"/>
      <c r="T85" s="307">
        <f>T86</f>
        <v>0</v>
      </c>
      <c r="U85" s="219"/>
      <c r="V85" s="219"/>
      <c r="W85" s="219"/>
      <c r="X85" s="219"/>
      <c r="Y85" s="219"/>
      <c r="Z85" s="219"/>
      <c r="AA85" s="219"/>
      <c r="AB85" s="219"/>
      <c r="AC85" s="219"/>
      <c r="AD85" s="219"/>
      <c r="AE85" s="219"/>
      <c r="AT85" s="293" t="s">
        <v>69</v>
      </c>
      <c r="AU85" s="293" t="s">
        <v>114</v>
      </c>
      <c r="BK85" s="308">
        <f>BK86</f>
        <v>0</v>
      </c>
    </row>
    <row r="86" spans="1:65" s="264" customFormat="1" ht="25.9" customHeight="1">
      <c r="B86" s="265"/>
      <c r="D86" s="266" t="s">
        <v>69</v>
      </c>
      <c r="E86" s="267" t="s">
        <v>139</v>
      </c>
      <c r="F86" s="267" t="s">
        <v>140</v>
      </c>
      <c r="J86" s="268">
        <f>BK86</f>
        <v>0</v>
      </c>
      <c r="L86" s="265"/>
      <c r="M86" s="309"/>
      <c r="N86" s="310"/>
      <c r="O86" s="310"/>
      <c r="P86" s="311">
        <f>P87+P169+P208+P234+P339</f>
        <v>0</v>
      </c>
      <c r="Q86" s="310"/>
      <c r="R86" s="311">
        <f>R87+R169+R208+R234+R339</f>
        <v>0</v>
      </c>
      <c r="S86" s="310"/>
      <c r="T86" s="312">
        <f>T87+T169+T208+T234+T339</f>
        <v>0</v>
      </c>
      <c r="AR86" s="266" t="s">
        <v>78</v>
      </c>
      <c r="AT86" s="313" t="s">
        <v>69</v>
      </c>
      <c r="AU86" s="313" t="s">
        <v>70</v>
      </c>
      <c r="AY86" s="266" t="s">
        <v>141</v>
      </c>
      <c r="BK86" s="314">
        <f>BK87+BK169+BK208+BK234+BK339</f>
        <v>0</v>
      </c>
    </row>
    <row r="87" spans="1:65" s="264" customFormat="1" ht="22.9" customHeight="1">
      <c r="B87" s="265"/>
      <c r="D87" s="266" t="s">
        <v>69</v>
      </c>
      <c r="E87" s="269" t="s">
        <v>78</v>
      </c>
      <c r="F87" s="269" t="s">
        <v>142</v>
      </c>
      <c r="J87" s="270">
        <f>BK87</f>
        <v>0</v>
      </c>
      <c r="L87" s="265"/>
      <c r="M87" s="309"/>
      <c r="N87" s="310"/>
      <c r="O87" s="310"/>
      <c r="P87" s="311">
        <f>SUM(P88:P168)</f>
        <v>0</v>
      </c>
      <c r="Q87" s="310"/>
      <c r="R87" s="311">
        <f>SUM(R88:R168)</f>
        <v>0</v>
      </c>
      <c r="S87" s="310"/>
      <c r="T87" s="312">
        <f>SUM(T88:T168)</f>
        <v>0</v>
      </c>
      <c r="AR87" s="266" t="s">
        <v>78</v>
      </c>
      <c r="AT87" s="313" t="s">
        <v>69</v>
      </c>
      <c r="AU87" s="313" t="s">
        <v>78</v>
      </c>
      <c r="AY87" s="266" t="s">
        <v>141</v>
      </c>
      <c r="BK87" s="314">
        <f>SUM(BK88:BK168)</f>
        <v>0</v>
      </c>
    </row>
    <row r="88" spans="1:65" s="296" customFormat="1" ht="48">
      <c r="A88" s="219"/>
      <c r="B88" s="220"/>
      <c r="C88" s="271" t="s">
        <v>78</v>
      </c>
      <c r="D88" s="271" t="s">
        <v>143</v>
      </c>
      <c r="E88" s="272" t="s">
        <v>933</v>
      </c>
      <c r="F88" s="273" t="s">
        <v>934</v>
      </c>
      <c r="G88" s="274" t="s">
        <v>199</v>
      </c>
      <c r="H88" s="275">
        <v>20</v>
      </c>
      <c r="I88" s="212"/>
      <c r="J88" s="276">
        <f>ROUND(I88*H88,2)</f>
        <v>0</v>
      </c>
      <c r="K88" s="273" t="s">
        <v>3</v>
      </c>
      <c r="L88" s="220"/>
      <c r="M88" s="315" t="s">
        <v>3</v>
      </c>
      <c r="N88" s="316" t="s">
        <v>41</v>
      </c>
      <c r="O88" s="317">
        <v>0</v>
      </c>
      <c r="P88" s="317">
        <f>O88*H88</f>
        <v>0</v>
      </c>
      <c r="Q88" s="317">
        <v>0</v>
      </c>
      <c r="R88" s="317">
        <f>Q88*H88</f>
        <v>0</v>
      </c>
      <c r="S88" s="317">
        <v>0</v>
      </c>
      <c r="T88" s="318">
        <f>S88*H88</f>
        <v>0</v>
      </c>
      <c r="U88" s="219"/>
      <c r="V88" s="219"/>
      <c r="W88" s="219"/>
      <c r="X88" s="219"/>
      <c r="Y88" s="219"/>
      <c r="Z88" s="219"/>
      <c r="AA88" s="219"/>
      <c r="AB88" s="219"/>
      <c r="AC88" s="219"/>
      <c r="AD88" s="219"/>
      <c r="AE88" s="219"/>
      <c r="AR88" s="319" t="s">
        <v>148</v>
      </c>
      <c r="AT88" s="319" t="s">
        <v>143</v>
      </c>
      <c r="AU88" s="319" t="s">
        <v>80</v>
      </c>
      <c r="AY88" s="293" t="s">
        <v>141</v>
      </c>
      <c r="BE88" s="320">
        <f>IF(N88="základní",J88,0)</f>
        <v>0</v>
      </c>
      <c r="BF88" s="320">
        <f>IF(N88="snížená",J88,0)</f>
        <v>0</v>
      </c>
      <c r="BG88" s="320">
        <f>IF(N88="zákl. přenesená",J88,0)</f>
        <v>0</v>
      </c>
      <c r="BH88" s="320">
        <f>IF(N88="sníž. přenesená",J88,0)</f>
        <v>0</v>
      </c>
      <c r="BI88" s="320">
        <f>IF(N88="nulová",J88,0)</f>
        <v>0</v>
      </c>
      <c r="BJ88" s="293" t="s">
        <v>78</v>
      </c>
      <c r="BK88" s="320">
        <f>ROUND(I88*H88,2)</f>
        <v>0</v>
      </c>
      <c r="BL88" s="293" t="s">
        <v>148</v>
      </c>
      <c r="BM88" s="319" t="s">
        <v>935</v>
      </c>
    </row>
    <row r="89" spans="1:65" s="296" customFormat="1" ht="39">
      <c r="A89" s="219"/>
      <c r="B89" s="220"/>
      <c r="C89" s="219"/>
      <c r="D89" s="277" t="s">
        <v>150</v>
      </c>
      <c r="E89" s="219"/>
      <c r="F89" s="278" t="s">
        <v>936</v>
      </c>
      <c r="G89" s="219"/>
      <c r="H89" s="219"/>
      <c r="I89" s="219"/>
      <c r="J89" s="219"/>
      <c r="K89" s="219"/>
      <c r="L89" s="220"/>
      <c r="M89" s="334"/>
      <c r="N89" s="335"/>
      <c r="O89" s="336"/>
      <c r="P89" s="336"/>
      <c r="Q89" s="336"/>
      <c r="R89" s="336"/>
      <c r="S89" s="336"/>
      <c r="T89" s="337"/>
      <c r="U89" s="219"/>
      <c r="V89" s="219"/>
      <c r="W89" s="219"/>
      <c r="X89" s="219"/>
      <c r="Y89" s="219"/>
      <c r="Z89" s="219"/>
      <c r="AA89" s="219"/>
      <c r="AB89" s="219"/>
      <c r="AC89" s="219"/>
      <c r="AD89" s="219"/>
      <c r="AE89" s="219"/>
      <c r="AT89" s="293" t="s">
        <v>150</v>
      </c>
      <c r="AU89" s="293" t="s">
        <v>80</v>
      </c>
    </row>
    <row r="90" spans="1:65" s="296" customFormat="1" ht="48">
      <c r="A90" s="219"/>
      <c r="B90" s="220"/>
      <c r="C90" s="271" t="s">
        <v>80</v>
      </c>
      <c r="D90" s="271" t="s">
        <v>143</v>
      </c>
      <c r="E90" s="272" t="s">
        <v>937</v>
      </c>
      <c r="F90" s="273" t="s">
        <v>938</v>
      </c>
      <c r="G90" s="274" t="s">
        <v>199</v>
      </c>
      <c r="H90" s="275">
        <v>10</v>
      </c>
      <c r="I90" s="212"/>
      <c r="J90" s="276">
        <f>ROUND(I90*H90,2)</f>
        <v>0</v>
      </c>
      <c r="K90" s="273" t="s">
        <v>3</v>
      </c>
      <c r="L90" s="220"/>
      <c r="M90" s="315" t="s">
        <v>3</v>
      </c>
      <c r="N90" s="316" t="s">
        <v>41</v>
      </c>
      <c r="O90" s="317">
        <v>0</v>
      </c>
      <c r="P90" s="317">
        <f>O90*H90</f>
        <v>0</v>
      </c>
      <c r="Q90" s="317">
        <v>0</v>
      </c>
      <c r="R90" s="317">
        <f>Q90*H90</f>
        <v>0</v>
      </c>
      <c r="S90" s="317">
        <v>0</v>
      </c>
      <c r="T90" s="318">
        <f>S90*H90</f>
        <v>0</v>
      </c>
      <c r="U90" s="219"/>
      <c r="V90" s="219"/>
      <c r="W90" s="219"/>
      <c r="X90" s="219"/>
      <c r="Y90" s="219"/>
      <c r="Z90" s="219"/>
      <c r="AA90" s="219"/>
      <c r="AB90" s="219"/>
      <c r="AC90" s="219"/>
      <c r="AD90" s="219"/>
      <c r="AE90" s="219"/>
      <c r="AR90" s="319" t="s">
        <v>148</v>
      </c>
      <c r="AT90" s="319" t="s">
        <v>143</v>
      </c>
      <c r="AU90" s="319" t="s">
        <v>80</v>
      </c>
      <c r="AY90" s="293" t="s">
        <v>141</v>
      </c>
      <c r="BE90" s="320">
        <f>IF(N90="základní",J90,0)</f>
        <v>0</v>
      </c>
      <c r="BF90" s="320">
        <f>IF(N90="snížená",J90,0)</f>
        <v>0</v>
      </c>
      <c r="BG90" s="320">
        <f>IF(N90="zákl. přenesená",J90,0)</f>
        <v>0</v>
      </c>
      <c r="BH90" s="320">
        <f>IF(N90="sníž. přenesená",J90,0)</f>
        <v>0</v>
      </c>
      <c r="BI90" s="320">
        <f>IF(N90="nulová",J90,0)</f>
        <v>0</v>
      </c>
      <c r="BJ90" s="293" t="s">
        <v>78</v>
      </c>
      <c r="BK90" s="320">
        <f>ROUND(I90*H90,2)</f>
        <v>0</v>
      </c>
      <c r="BL90" s="293" t="s">
        <v>148</v>
      </c>
      <c r="BM90" s="319" t="s">
        <v>939</v>
      </c>
    </row>
    <row r="91" spans="1:65" s="296" customFormat="1" ht="39">
      <c r="A91" s="219"/>
      <c r="B91" s="220"/>
      <c r="C91" s="219"/>
      <c r="D91" s="277" t="s">
        <v>150</v>
      </c>
      <c r="E91" s="219"/>
      <c r="F91" s="278" t="s">
        <v>936</v>
      </c>
      <c r="G91" s="219"/>
      <c r="H91" s="219"/>
      <c r="I91" s="219"/>
      <c r="J91" s="219"/>
      <c r="K91" s="219"/>
      <c r="L91" s="220"/>
      <c r="M91" s="334"/>
      <c r="N91" s="335"/>
      <c r="O91" s="336"/>
      <c r="P91" s="336"/>
      <c r="Q91" s="336"/>
      <c r="R91" s="336"/>
      <c r="S91" s="336"/>
      <c r="T91" s="337"/>
      <c r="U91" s="219"/>
      <c r="V91" s="219"/>
      <c r="W91" s="219"/>
      <c r="X91" s="219"/>
      <c r="Y91" s="219"/>
      <c r="Z91" s="219"/>
      <c r="AA91" s="219"/>
      <c r="AB91" s="219"/>
      <c r="AC91" s="219"/>
      <c r="AD91" s="219"/>
      <c r="AE91" s="219"/>
      <c r="AT91" s="293" t="s">
        <v>150</v>
      </c>
      <c r="AU91" s="293" t="s">
        <v>80</v>
      </c>
    </row>
    <row r="92" spans="1:65" s="296" customFormat="1" ht="48">
      <c r="A92" s="219"/>
      <c r="B92" s="220"/>
      <c r="C92" s="271" t="s">
        <v>161</v>
      </c>
      <c r="D92" s="271" t="s">
        <v>143</v>
      </c>
      <c r="E92" s="272" t="s">
        <v>940</v>
      </c>
      <c r="F92" s="273" t="s">
        <v>941</v>
      </c>
      <c r="G92" s="274" t="s">
        <v>199</v>
      </c>
      <c r="H92" s="275">
        <v>30</v>
      </c>
      <c r="I92" s="212"/>
      <c r="J92" s="276">
        <f>ROUND(I92*H92,2)</f>
        <v>0</v>
      </c>
      <c r="K92" s="273" t="s">
        <v>3</v>
      </c>
      <c r="L92" s="220"/>
      <c r="M92" s="315" t="s">
        <v>3</v>
      </c>
      <c r="N92" s="316" t="s">
        <v>41</v>
      </c>
      <c r="O92" s="317">
        <v>0</v>
      </c>
      <c r="P92" s="317">
        <f>O92*H92</f>
        <v>0</v>
      </c>
      <c r="Q92" s="317">
        <v>0</v>
      </c>
      <c r="R92" s="317">
        <f>Q92*H92</f>
        <v>0</v>
      </c>
      <c r="S92" s="317">
        <v>0</v>
      </c>
      <c r="T92" s="318">
        <f>S92*H92</f>
        <v>0</v>
      </c>
      <c r="U92" s="219"/>
      <c r="V92" s="219"/>
      <c r="W92" s="219"/>
      <c r="X92" s="219"/>
      <c r="Y92" s="219"/>
      <c r="Z92" s="219"/>
      <c r="AA92" s="219"/>
      <c r="AB92" s="219"/>
      <c r="AC92" s="219"/>
      <c r="AD92" s="219"/>
      <c r="AE92" s="219"/>
      <c r="AR92" s="319" t="s">
        <v>148</v>
      </c>
      <c r="AT92" s="319" t="s">
        <v>143</v>
      </c>
      <c r="AU92" s="319" t="s">
        <v>80</v>
      </c>
      <c r="AY92" s="293" t="s">
        <v>141</v>
      </c>
      <c r="BE92" s="320">
        <f>IF(N92="základní",J92,0)</f>
        <v>0</v>
      </c>
      <c r="BF92" s="320">
        <f>IF(N92="snížená",J92,0)</f>
        <v>0</v>
      </c>
      <c r="BG92" s="320">
        <f>IF(N92="zákl. přenesená",J92,0)</f>
        <v>0</v>
      </c>
      <c r="BH92" s="320">
        <f>IF(N92="sníž. přenesená",J92,0)</f>
        <v>0</v>
      </c>
      <c r="BI92" s="320">
        <f>IF(N92="nulová",J92,0)</f>
        <v>0</v>
      </c>
      <c r="BJ92" s="293" t="s">
        <v>78</v>
      </c>
      <c r="BK92" s="320">
        <f>ROUND(I92*H92,2)</f>
        <v>0</v>
      </c>
      <c r="BL92" s="293" t="s">
        <v>148</v>
      </c>
      <c r="BM92" s="319" t="s">
        <v>942</v>
      </c>
    </row>
    <row r="93" spans="1:65" s="296" customFormat="1" ht="39">
      <c r="A93" s="219"/>
      <c r="B93" s="220"/>
      <c r="C93" s="219"/>
      <c r="D93" s="277" t="s">
        <v>150</v>
      </c>
      <c r="E93" s="219"/>
      <c r="F93" s="278" t="s">
        <v>936</v>
      </c>
      <c r="G93" s="219"/>
      <c r="H93" s="219"/>
      <c r="I93" s="219"/>
      <c r="J93" s="219"/>
      <c r="K93" s="219"/>
      <c r="L93" s="220"/>
      <c r="M93" s="334"/>
      <c r="N93" s="335"/>
      <c r="O93" s="336"/>
      <c r="P93" s="336"/>
      <c r="Q93" s="336"/>
      <c r="R93" s="336"/>
      <c r="S93" s="336"/>
      <c r="T93" s="337"/>
      <c r="U93" s="219"/>
      <c r="V93" s="219"/>
      <c r="W93" s="219"/>
      <c r="X93" s="219"/>
      <c r="Y93" s="219"/>
      <c r="Z93" s="219"/>
      <c r="AA93" s="219"/>
      <c r="AB93" s="219"/>
      <c r="AC93" s="219"/>
      <c r="AD93" s="219"/>
      <c r="AE93" s="219"/>
      <c r="AT93" s="293" t="s">
        <v>150</v>
      </c>
      <c r="AU93" s="293" t="s">
        <v>80</v>
      </c>
    </row>
    <row r="94" spans="1:65" s="296" customFormat="1" ht="24">
      <c r="A94" s="219"/>
      <c r="B94" s="220"/>
      <c r="C94" s="271" t="s">
        <v>148</v>
      </c>
      <c r="D94" s="271" t="s">
        <v>143</v>
      </c>
      <c r="E94" s="272" t="s">
        <v>648</v>
      </c>
      <c r="F94" s="273" t="s">
        <v>649</v>
      </c>
      <c r="G94" s="274" t="s">
        <v>333</v>
      </c>
      <c r="H94" s="275">
        <v>100</v>
      </c>
      <c r="I94" s="212"/>
      <c r="J94" s="276">
        <f>ROUND(I94*H94,2)</f>
        <v>0</v>
      </c>
      <c r="K94" s="273" t="s">
        <v>3</v>
      </c>
      <c r="L94" s="220"/>
      <c r="M94" s="315" t="s">
        <v>3</v>
      </c>
      <c r="N94" s="316" t="s">
        <v>41</v>
      </c>
      <c r="O94" s="317">
        <v>0</v>
      </c>
      <c r="P94" s="317">
        <f>O94*H94</f>
        <v>0</v>
      </c>
      <c r="Q94" s="317">
        <v>0</v>
      </c>
      <c r="R94" s="317">
        <f>Q94*H94</f>
        <v>0</v>
      </c>
      <c r="S94" s="317">
        <v>0</v>
      </c>
      <c r="T94" s="318">
        <f>S94*H94</f>
        <v>0</v>
      </c>
      <c r="U94" s="219"/>
      <c r="V94" s="219"/>
      <c r="W94" s="219"/>
      <c r="X94" s="219"/>
      <c r="Y94" s="219"/>
      <c r="Z94" s="219"/>
      <c r="AA94" s="219"/>
      <c r="AB94" s="219"/>
      <c r="AC94" s="219"/>
      <c r="AD94" s="219"/>
      <c r="AE94" s="219"/>
      <c r="AR94" s="319" t="s">
        <v>148</v>
      </c>
      <c r="AT94" s="319" t="s">
        <v>143</v>
      </c>
      <c r="AU94" s="319" t="s">
        <v>80</v>
      </c>
      <c r="AY94" s="293" t="s">
        <v>141</v>
      </c>
      <c r="BE94" s="320">
        <f>IF(N94="základní",J94,0)</f>
        <v>0</v>
      </c>
      <c r="BF94" s="320">
        <f>IF(N94="snížená",J94,0)</f>
        <v>0</v>
      </c>
      <c r="BG94" s="320">
        <f>IF(N94="zákl. přenesená",J94,0)</f>
        <v>0</v>
      </c>
      <c r="BH94" s="320">
        <f>IF(N94="sníž. přenesená",J94,0)</f>
        <v>0</v>
      </c>
      <c r="BI94" s="320">
        <f>IF(N94="nulová",J94,0)</f>
        <v>0</v>
      </c>
      <c r="BJ94" s="293" t="s">
        <v>78</v>
      </c>
      <c r="BK94" s="320">
        <f>ROUND(I94*H94,2)</f>
        <v>0</v>
      </c>
      <c r="BL94" s="293" t="s">
        <v>148</v>
      </c>
      <c r="BM94" s="319" t="s">
        <v>943</v>
      </c>
    </row>
    <row r="95" spans="1:65" s="296" customFormat="1" ht="185.25">
      <c r="A95" s="219"/>
      <c r="B95" s="220"/>
      <c r="C95" s="219"/>
      <c r="D95" s="277" t="s">
        <v>150</v>
      </c>
      <c r="E95" s="219"/>
      <c r="F95" s="278" t="s">
        <v>944</v>
      </c>
      <c r="G95" s="219"/>
      <c r="H95" s="219"/>
      <c r="I95" s="219"/>
      <c r="J95" s="219"/>
      <c r="K95" s="219"/>
      <c r="L95" s="220"/>
      <c r="M95" s="334"/>
      <c r="N95" s="335"/>
      <c r="O95" s="336"/>
      <c r="P95" s="336"/>
      <c r="Q95" s="336"/>
      <c r="R95" s="336"/>
      <c r="S95" s="336"/>
      <c r="T95" s="337"/>
      <c r="U95" s="219"/>
      <c r="V95" s="219"/>
      <c r="W95" s="219"/>
      <c r="X95" s="219"/>
      <c r="Y95" s="219"/>
      <c r="Z95" s="219"/>
      <c r="AA95" s="219"/>
      <c r="AB95" s="219"/>
      <c r="AC95" s="219"/>
      <c r="AD95" s="219"/>
      <c r="AE95" s="219"/>
      <c r="AT95" s="293" t="s">
        <v>150</v>
      </c>
      <c r="AU95" s="293" t="s">
        <v>80</v>
      </c>
    </row>
    <row r="96" spans="1:65" s="296" customFormat="1" ht="24">
      <c r="A96" s="219"/>
      <c r="B96" s="220"/>
      <c r="C96" s="271" t="s">
        <v>170</v>
      </c>
      <c r="D96" s="271" t="s">
        <v>143</v>
      </c>
      <c r="E96" s="272" t="s">
        <v>945</v>
      </c>
      <c r="F96" s="273" t="s">
        <v>946</v>
      </c>
      <c r="G96" s="274" t="s">
        <v>333</v>
      </c>
      <c r="H96" s="275">
        <v>352.19499999999999</v>
      </c>
      <c r="I96" s="212"/>
      <c r="J96" s="276">
        <f>ROUND(I96*H96,2)</f>
        <v>0</v>
      </c>
      <c r="K96" s="273" t="s">
        <v>3</v>
      </c>
      <c r="L96" s="220"/>
      <c r="M96" s="315" t="s">
        <v>3</v>
      </c>
      <c r="N96" s="316" t="s">
        <v>41</v>
      </c>
      <c r="O96" s="317">
        <v>0</v>
      </c>
      <c r="P96" s="317">
        <f>O96*H96</f>
        <v>0</v>
      </c>
      <c r="Q96" s="317">
        <v>0</v>
      </c>
      <c r="R96" s="317">
        <f>Q96*H96</f>
        <v>0</v>
      </c>
      <c r="S96" s="317">
        <v>0</v>
      </c>
      <c r="T96" s="318">
        <f>S96*H96</f>
        <v>0</v>
      </c>
      <c r="U96" s="219"/>
      <c r="V96" s="219"/>
      <c r="W96" s="219"/>
      <c r="X96" s="219"/>
      <c r="Y96" s="219"/>
      <c r="Z96" s="219"/>
      <c r="AA96" s="219"/>
      <c r="AB96" s="219"/>
      <c r="AC96" s="219"/>
      <c r="AD96" s="219"/>
      <c r="AE96" s="219"/>
      <c r="AR96" s="319" t="s">
        <v>148</v>
      </c>
      <c r="AT96" s="319" t="s">
        <v>143</v>
      </c>
      <c r="AU96" s="319" t="s">
        <v>80</v>
      </c>
      <c r="AY96" s="293" t="s">
        <v>141</v>
      </c>
      <c r="BE96" s="320">
        <f>IF(N96="základní",J96,0)</f>
        <v>0</v>
      </c>
      <c r="BF96" s="320">
        <f>IF(N96="snížená",J96,0)</f>
        <v>0</v>
      </c>
      <c r="BG96" s="320">
        <f>IF(N96="zákl. přenesená",J96,0)</f>
        <v>0</v>
      </c>
      <c r="BH96" s="320">
        <f>IF(N96="sníž. přenesená",J96,0)</f>
        <v>0</v>
      </c>
      <c r="BI96" s="320">
        <f>IF(N96="nulová",J96,0)</f>
        <v>0</v>
      </c>
      <c r="BJ96" s="293" t="s">
        <v>78</v>
      </c>
      <c r="BK96" s="320">
        <f>ROUND(I96*H96,2)</f>
        <v>0</v>
      </c>
      <c r="BL96" s="293" t="s">
        <v>148</v>
      </c>
      <c r="BM96" s="319" t="s">
        <v>947</v>
      </c>
    </row>
    <row r="97" spans="1:65" s="296" customFormat="1" ht="39">
      <c r="A97" s="219"/>
      <c r="B97" s="220"/>
      <c r="C97" s="219"/>
      <c r="D97" s="277" t="s">
        <v>150</v>
      </c>
      <c r="E97" s="219"/>
      <c r="F97" s="278" t="s">
        <v>948</v>
      </c>
      <c r="G97" s="219"/>
      <c r="H97" s="219"/>
      <c r="I97" s="219"/>
      <c r="J97" s="219"/>
      <c r="K97" s="219"/>
      <c r="L97" s="220"/>
      <c r="M97" s="334"/>
      <c r="N97" s="335"/>
      <c r="O97" s="336"/>
      <c r="P97" s="336"/>
      <c r="Q97" s="336"/>
      <c r="R97" s="336"/>
      <c r="S97" s="336"/>
      <c r="T97" s="337"/>
      <c r="U97" s="219"/>
      <c r="V97" s="219"/>
      <c r="W97" s="219"/>
      <c r="X97" s="219"/>
      <c r="Y97" s="219"/>
      <c r="Z97" s="219"/>
      <c r="AA97" s="219"/>
      <c r="AB97" s="219"/>
      <c r="AC97" s="219"/>
      <c r="AD97" s="219"/>
      <c r="AE97" s="219"/>
      <c r="AT97" s="293" t="s">
        <v>150</v>
      </c>
      <c r="AU97" s="293" t="s">
        <v>80</v>
      </c>
    </row>
    <row r="98" spans="1:65" s="296" customFormat="1" ht="24">
      <c r="A98" s="219"/>
      <c r="B98" s="220"/>
      <c r="C98" s="271" t="s">
        <v>177</v>
      </c>
      <c r="D98" s="271" t="s">
        <v>143</v>
      </c>
      <c r="E98" s="272" t="s">
        <v>949</v>
      </c>
      <c r="F98" s="273" t="s">
        <v>950</v>
      </c>
      <c r="G98" s="274" t="s">
        <v>333</v>
      </c>
      <c r="H98" s="275">
        <v>39.133000000000003</v>
      </c>
      <c r="I98" s="212"/>
      <c r="J98" s="276">
        <f>ROUND(I98*H98,2)</f>
        <v>0</v>
      </c>
      <c r="K98" s="273" t="s">
        <v>3</v>
      </c>
      <c r="L98" s="220"/>
      <c r="M98" s="315" t="s">
        <v>3</v>
      </c>
      <c r="N98" s="316" t="s">
        <v>41</v>
      </c>
      <c r="O98" s="317">
        <v>0</v>
      </c>
      <c r="P98" s="317">
        <f>O98*H98</f>
        <v>0</v>
      </c>
      <c r="Q98" s="317">
        <v>0</v>
      </c>
      <c r="R98" s="317">
        <f>Q98*H98</f>
        <v>0</v>
      </c>
      <c r="S98" s="317">
        <v>0</v>
      </c>
      <c r="T98" s="318">
        <f>S98*H98</f>
        <v>0</v>
      </c>
      <c r="U98" s="219"/>
      <c r="V98" s="219"/>
      <c r="W98" s="219"/>
      <c r="X98" s="219"/>
      <c r="Y98" s="219"/>
      <c r="Z98" s="219"/>
      <c r="AA98" s="219"/>
      <c r="AB98" s="219"/>
      <c r="AC98" s="219"/>
      <c r="AD98" s="219"/>
      <c r="AE98" s="219"/>
      <c r="AR98" s="319" t="s">
        <v>148</v>
      </c>
      <c r="AT98" s="319" t="s">
        <v>143</v>
      </c>
      <c r="AU98" s="319" t="s">
        <v>80</v>
      </c>
      <c r="AY98" s="293" t="s">
        <v>141</v>
      </c>
      <c r="BE98" s="320">
        <f>IF(N98="základní",J98,0)</f>
        <v>0</v>
      </c>
      <c r="BF98" s="320">
        <f>IF(N98="snížená",J98,0)</f>
        <v>0</v>
      </c>
      <c r="BG98" s="320">
        <f>IF(N98="zákl. přenesená",J98,0)</f>
        <v>0</v>
      </c>
      <c r="BH98" s="320">
        <f>IF(N98="sníž. přenesená",J98,0)</f>
        <v>0</v>
      </c>
      <c r="BI98" s="320">
        <f>IF(N98="nulová",J98,0)</f>
        <v>0</v>
      </c>
      <c r="BJ98" s="293" t="s">
        <v>78</v>
      </c>
      <c r="BK98" s="320">
        <f>ROUND(I98*H98,2)</f>
        <v>0</v>
      </c>
      <c r="BL98" s="293" t="s">
        <v>148</v>
      </c>
      <c r="BM98" s="319" t="s">
        <v>951</v>
      </c>
    </row>
    <row r="99" spans="1:65" s="296" customFormat="1" ht="39">
      <c r="A99" s="219"/>
      <c r="B99" s="220"/>
      <c r="C99" s="219"/>
      <c r="D99" s="277" t="s">
        <v>150</v>
      </c>
      <c r="E99" s="219"/>
      <c r="F99" s="278" t="s">
        <v>948</v>
      </c>
      <c r="G99" s="219"/>
      <c r="H99" s="219"/>
      <c r="I99" s="219"/>
      <c r="J99" s="219"/>
      <c r="K99" s="219"/>
      <c r="L99" s="220"/>
      <c r="M99" s="334"/>
      <c r="N99" s="335"/>
      <c r="O99" s="336"/>
      <c r="P99" s="336"/>
      <c r="Q99" s="336"/>
      <c r="R99" s="336"/>
      <c r="S99" s="336"/>
      <c r="T99" s="337"/>
      <c r="U99" s="219"/>
      <c r="V99" s="219"/>
      <c r="W99" s="219"/>
      <c r="X99" s="219"/>
      <c r="Y99" s="219"/>
      <c r="Z99" s="219"/>
      <c r="AA99" s="219"/>
      <c r="AB99" s="219"/>
      <c r="AC99" s="219"/>
      <c r="AD99" s="219"/>
      <c r="AE99" s="219"/>
      <c r="AT99" s="293" t="s">
        <v>150</v>
      </c>
      <c r="AU99" s="293" t="s">
        <v>80</v>
      </c>
    </row>
    <row r="100" spans="1:65" s="279" customFormat="1">
      <c r="B100" s="280"/>
      <c r="D100" s="277" t="s">
        <v>159</v>
      </c>
      <c r="E100" s="281" t="s">
        <v>3</v>
      </c>
      <c r="F100" s="282" t="s">
        <v>952</v>
      </c>
      <c r="H100" s="283">
        <v>39.133000000000003</v>
      </c>
      <c r="L100" s="280"/>
      <c r="M100" s="338"/>
      <c r="N100" s="339"/>
      <c r="O100" s="339"/>
      <c r="P100" s="339"/>
      <c r="Q100" s="339"/>
      <c r="R100" s="339"/>
      <c r="S100" s="339"/>
      <c r="T100" s="340"/>
      <c r="AT100" s="281" t="s">
        <v>159</v>
      </c>
      <c r="AU100" s="281" t="s">
        <v>80</v>
      </c>
      <c r="AV100" s="279" t="s">
        <v>80</v>
      </c>
      <c r="AW100" s="279" t="s">
        <v>30</v>
      </c>
      <c r="AX100" s="279" t="s">
        <v>70</v>
      </c>
      <c r="AY100" s="281" t="s">
        <v>141</v>
      </c>
    </row>
    <row r="101" spans="1:65" s="288" customFormat="1">
      <c r="B101" s="289"/>
      <c r="D101" s="277" t="s">
        <v>159</v>
      </c>
      <c r="E101" s="290" t="s">
        <v>3</v>
      </c>
      <c r="F101" s="291" t="s">
        <v>230</v>
      </c>
      <c r="H101" s="292">
        <v>39.133000000000003</v>
      </c>
      <c r="L101" s="289"/>
      <c r="M101" s="341"/>
      <c r="N101" s="342"/>
      <c r="O101" s="342"/>
      <c r="P101" s="342"/>
      <c r="Q101" s="342"/>
      <c r="R101" s="342"/>
      <c r="S101" s="342"/>
      <c r="T101" s="343"/>
      <c r="AT101" s="290" t="s">
        <v>159</v>
      </c>
      <c r="AU101" s="290" t="s">
        <v>80</v>
      </c>
      <c r="AV101" s="288" t="s">
        <v>148</v>
      </c>
      <c r="AW101" s="288" t="s">
        <v>30</v>
      </c>
      <c r="AX101" s="288" t="s">
        <v>78</v>
      </c>
      <c r="AY101" s="290" t="s">
        <v>141</v>
      </c>
    </row>
    <row r="102" spans="1:65" s="296" customFormat="1" ht="24">
      <c r="A102" s="219"/>
      <c r="B102" s="220"/>
      <c r="C102" s="271" t="s">
        <v>183</v>
      </c>
      <c r="D102" s="271" t="s">
        <v>143</v>
      </c>
      <c r="E102" s="272" t="s">
        <v>953</v>
      </c>
      <c r="F102" s="273" t="s">
        <v>954</v>
      </c>
      <c r="G102" s="274" t="s">
        <v>333</v>
      </c>
      <c r="H102" s="275">
        <v>119.708</v>
      </c>
      <c r="I102" s="212"/>
      <c r="J102" s="276">
        <f>ROUND(I102*H102,2)</f>
        <v>0</v>
      </c>
      <c r="K102" s="273" t="s">
        <v>3</v>
      </c>
      <c r="L102" s="220"/>
      <c r="M102" s="315" t="s">
        <v>3</v>
      </c>
      <c r="N102" s="316" t="s">
        <v>41</v>
      </c>
      <c r="O102" s="317">
        <v>0</v>
      </c>
      <c r="P102" s="317">
        <f>O102*H102</f>
        <v>0</v>
      </c>
      <c r="Q102" s="317">
        <v>0</v>
      </c>
      <c r="R102" s="317">
        <f>Q102*H102</f>
        <v>0</v>
      </c>
      <c r="S102" s="317">
        <v>0</v>
      </c>
      <c r="T102" s="318">
        <f>S102*H102</f>
        <v>0</v>
      </c>
      <c r="U102" s="219"/>
      <c r="V102" s="219"/>
      <c r="W102" s="219"/>
      <c r="X102" s="219"/>
      <c r="Y102" s="219"/>
      <c r="Z102" s="219"/>
      <c r="AA102" s="219"/>
      <c r="AB102" s="219"/>
      <c r="AC102" s="219"/>
      <c r="AD102" s="219"/>
      <c r="AE102" s="219"/>
      <c r="AR102" s="319" t="s">
        <v>148</v>
      </c>
      <c r="AT102" s="319" t="s">
        <v>143</v>
      </c>
      <c r="AU102" s="319" t="s">
        <v>80</v>
      </c>
      <c r="AY102" s="293" t="s">
        <v>141</v>
      </c>
      <c r="BE102" s="320">
        <f>IF(N102="základní",J102,0)</f>
        <v>0</v>
      </c>
      <c r="BF102" s="320">
        <f>IF(N102="snížená",J102,0)</f>
        <v>0</v>
      </c>
      <c r="BG102" s="320">
        <f>IF(N102="zákl. přenesená",J102,0)</f>
        <v>0</v>
      </c>
      <c r="BH102" s="320">
        <f>IF(N102="sníž. přenesená",J102,0)</f>
        <v>0</v>
      </c>
      <c r="BI102" s="320">
        <f>IF(N102="nulová",J102,0)</f>
        <v>0</v>
      </c>
      <c r="BJ102" s="293" t="s">
        <v>78</v>
      </c>
      <c r="BK102" s="320">
        <f>ROUND(I102*H102,2)</f>
        <v>0</v>
      </c>
      <c r="BL102" s="293" t="s">
        <v>148</v>
      </c>
      <c r="BM102" s="319" t="s">
        <v>955</v>
      </c>
    </row>
    <row r="103" spans="1:65" s="296" customFormat="1" ht="29.25">
      <c r="A103" s="219"/>
      <c r="B103" s="220"/>
      <c r="C103" s="219"/>
      <c r="D103" s="277" t="s">
        <v>150</v>
      </c>
      <c r="E103" s="219"/>
      <c r="F103" s="278" t="s">
        <v>956</v>
      </c>
      <c r="G103" s="219"/>
      <c r="H103" s="219"/>
      <c r="I103" s="219"/>
      <c r="J103" s="219"/>
      <c r="K103" s="219"/>
      <c r="L103" s="220"/>
      <c r="M103" s="334"/>
      <c r="N103" s="335"/>
      <c r="O103" s="336"/>
      <c r="P103" s="336"/>
      <c r="Q103" s="336"/>
      <c r="R103" s="336"/>
      <c r="S103" s="336"/>
      <c r="T103" s="337"/>
      <c r="U103" s="219"/>
      <c r="V103" s="219"/>
      <c r="W103" s="219"/>
      <c r="X103" s="219"/>
      <c r="Y103" s="219"/>
      <c r="Z103" s="219"/>
      <c r="AA103" s="219"/>
      <c r="AB103" s="219"/>
      <c r="AC103" s="219"/>
      <c r="AD103" s="219"/>
      <c r="AE103" s="219"/>
      <c r="AT103" s="293" t="s">
        <v>150</v>
      </c>
      <c r="AU103" s="293" t="s">
        <v>80</v>
      </c>
    </row>
    <row r="104" spans="1:65" s="284" customFormat="1" ht="22.5">
      <c r="B104" s="285"/>
      <c r="D104" s="277" t="s">
        <v>159</v>
      </c>
      <c r="E104" s="286" t="s">
        <v>3</v>
      </c>
      <c r="F104" s="287" t="s">
        <v>957</v>
      </c>
      <c r="H104" s="286" t="s">
        <v>3</v>
      </c>
      <c r="L104" s="285"/>
      <c r="M104" s="344"/>
      <c r="N104" s="345"/>
      <c r="O104" s="345"/>
      <c r="P104" s="345"/>
      <c r="Q104" s="345"/>
      <c r="R104" s="345"/>
      <c r="S104" s="345"/>
      <c r="T104" s="346"/>
      <c r="AT104" s="286" t="s">
        <v>159</v>
      </c>
      <c r="AU104" s="286" t="s">
        <v>80</v>
      </c>
      <c r="AV104" s="284" t="s">
        <v>78</v>
      </c>
      <c r="AW104" s="284" t="s">
        <v>30</v>
      </c>
      <c r="AX104" s="284" t="s">
        <v>70</v>
      </c>
      <c r="AY104" s="286" t="s">
        <v>141</v>
      </c>
    </row>
    <row r="105" spans="1:65" s="279" customFormat="1">
      <c r="B105" s="280"/>
      <c r="D105" s="277" t="s">
        <v>159</v>
      </c>
      <c r="E105" s="281" t="s">
        <v>3</v>
      </c>
      <c r="F105" s="282" t="s">
        <v>958</v>
      </c>
      <c r="H105" s="283">
        <v>27.135999999999999</v>
      </c>
      <c r="L105" s="280"/>
      <c r="M105" s="338"/>
      <c r="N105" s="339"/>
      <c r="O105" s="339"/>
      <c r="P105" s="339"/>
      <c r="Q105" s="339"/>
      <c r="R105" s="339"/>
      <c r="S105" s="339"/>
      <c r="T105" s="340"/>
      <c r="AT105" s="281" t="s">
        <v>159</v>
      </c>
      <c r="AU105" s="281" t="s">
        <v>80</v>
      </c>
      <c r="AV105" s="279" t="s">
        <v>80</v>
      </c>
      <c r="AW105" s="279" t="s">
        <v>30</v>
      </c>
      <c r="AX105" s="279" t="s">
        <v>70</v>
      </c>
      <c r="AY105" s="281" t="s">
        <v>141</v>
      </c>
    </row>
    <row r="106" spans="1:65" s="279" customFormat="1">
      <c r="B106" s="280"/>
      <c r="D106" s="277" t="s">
        <v>159</v>
      </c>
      <c r="E106" s="281" t="s">
        <v>3</v>
      </c>
      <c r="F106" s="282" t="s">
        <v>959</v>
      </c>
      <c r="H106" s="283">
        <v>24.423999999999999</v>
      </c>
      <c r="L106" s="280"/>
      <c r="M106" s="338"/>
      <c r="N106" s="339"/>
      <c r="O106" s="339"/>
      <c r="P106" s="339"/>
      <c r="Q106" s="339"/>
      <c r="R106" s="339"/>
      <c r="S106" s="339"/>
      <c r="T106" s="340"/>
      <c r="AT106" s="281" t="s">
        <v>159</v>
      </c>
      <c r="AU106" s="281" t="s">
        <v>80</v>
      </c>
      <c r="AV106" s="279" t="s">
        <v>80</v>
      </c>
      <c r="AW106" s="279" t="s">
        <v>30</v>
      </c>
      <c r="AX106" s="279" t="s">
        <v>70</v>
      </c>
      <c r="AY106" s="281" t="s">
        <v>141</v>
      </c>
    </row>
    <row r="107" spans="1:65" s="279" customFormat="1">
      <c r="B107" s="280"/>
      <c r="D107" s="277" t="s">
        <v>159</v>
      </c>
      <c r="E107" s="281" t="s">
        <v>3</v>
      </c>
      <c r="F107" s="282" t="s">
        <v>960</v>
      </c>
      <c r="H107" s="283">
        <v>32.5</v>
      </c>
      <c r="L107" s="280"/>
      <c r="M107" s="338"/>
      <c r="N107" s="339"/>
      <c r="O107" s="339"/>
      <c r="P107" s="339"/>
      <c r="Q107" s="339"/>
      <c r="R107" s="339"/>
      <c r="S107" s="339"/>
      <c r="T107" s="340"/>
      <c r="AT107" s="281" t="s">
        <v>159</v>
      </c>
      <c r="AU107" s="281" t="s">
        <v>80</v>
      </c>
      <c r="AV107" s="279" t="s">
        <v>80</v>
      </c>
      <c r="AW107" s="279" t="s">
        <v>30</v>
      </c>
      <c r="AX107" s="279" t="s">
        <v>70</v>
      </c>
      <c r="AY107" s="281" t="s">
        <v>141</v>
      </c>
    </row>
    <row r="108" spans="1:65" s="279" customFormat="1">
      <c r="B108" s="280"/>
      <c r="D108" s="277" t="s">
        <v>159</v>
      </c>
      <c r="E108" s="281" t="s">
        <v>3</v>
      </c>
      <c r="F108" s="282" t="s">
        <v>961</v>
      </c>
      <c r="H108" s="283">
        <v>19.295999999999999</v>
      </c>
      <c r="L108" s="280"/>
      <c r="M108" s="338"/>
      <c r="N108" s="339"/>
      <c r="O108" s="339"/>
      <c r="P108" s="339"/>
      <c r="Q108" s="339"/>
      <c r="R108" s="339"/>
      <c r="S108" s="339"/>
      <c r="T108" s="340"/>
      <c r="AT108" s="281" t="s">
        <v>159</v>
      </c>
      <c r="AU108" s="281" t="s">
        <v>80</v>
      </c>
      <c r="AV108" s="279" t="s">
        <v>80</v>
      </c>
      <c r="AW108" s="279" t="s">
        <v>30</v>
      </c>
      <c r="AX108" s="279" t="s">
        <v>70</v>
      </c>
      <c r="AY108" s="281" t="s">
        <v>141</v>
      </c>
    </row>
    <row r="109" spans="1:65" s="279" customFormat="1">
      <c r="B109" s="280"/>
      <c r="D109" s="277" t="s">
        <v>159</v>
      </c>
      <c r="E109" s="281" t="s">
        <v>3</v>
      </c>
      <c r="F109" s="282" t="s">
        <v>962</v>
      </c>
      <c r="H109" s="283">
        <v>16.352</v>
      </c>
      <c r="L109" s="280"/>
      <c r="M109" s="338"/>
      <c r="N109" s="339"/>
      <c r="O109" s="339"/>
      <c r="P109" s="339"/>
      <c r="Q109" s="339"/>
      <c r="R109" s="339"/>
      <c r="S109" s="339"/>
      <c r="T109" s="340"/>
      <c r="AT109" s="281" t="s">
        <v>159</v>
      </c>
      <c r="AU109" s="281" t="s">
        <v>80</v>
      </c>
      <c r="AV109" s="279" t="s">
        <v>80</v>
      </c>
      <c r="AW109" s="279" t="s">
        <v>30</v>
      </c>
      <c r="AX109" s="279" t="s">
        <v>70</v>
      </c>
      <c r="AY109" s="281" t="s">
        <v>141</v>
      </c>
    </row>
    <row r="110" spans="1:65" s="288" customFormat="1">
      <c r="B110" s="289"/>
      <c r="D110" s="277" t="s">
        <v>159</v>
      </c>
      <c r="E110" s="290" t="s">
        <v>3</v>
      </c>
      <c r="F110" s="291" t="s">
        <v>230</v>
      </c>
      <c r="H110" s="292">
        <v>119.708</v>
      </c>
      <c r="L110" s="289"/>
      <c r="M110" s="341"/>
      <c r="N110" s="342"/>
      <c r="O110" s="342"/>
      <c r="P110" s="342"/>
      <c r="Q110" s="342"/>
      <c r="R110" s="342"/>
      <c r="S110" s="342"/>
      <c r="T110" s="343"/>
      <c r="AT110" s="290" t="s">
        <v>159</v>
      </c>
      <c r="AU110" s="290" t="s">
        <v>80</v>
      </c>
      <c r="AV110" s="288" t="s">
        <v>148</v>
      </c>
      <c r="AW110" s="288" t="s">
        <v>30</v>
      </c>
      <c r="AX110" s="288" t="s">
        <v>78</v>
      </c>
      <c r="AY110" s="290" t="s">
        <v>141</v>
      </c>
    </row>
    <row r="111" spans="1:65" s="296" customFormat="1" ht="16.5" customHeight="1">
      <c r="A111" s="219"/>
      <c r="B111" s="220"/>
      <c r="C111" s="271" t="s">
        <v>188</v>
      </c>
      <c r="D111" s="271" t="s">
        <v>143</v>
      </c>
      <c r="E111" s="272" t="s">
        <v>963</v>
      </c>
      <c r="F111" s="273" t="s">
        <v>964</v>
      </c>
      <c r="G111" s="274" t="s">
        <v>333</v>
      </c>
      <c r="H111" s="275">
        <v>21</v>
      </c>
      <c r="I111" s="212"/>
      <c r="J111" s="276">
        <f>ROUND(I111*H111,2)</f>
        <v>0</v>
      </c>
      <c r="K111" s="273" t="s">
        <v>3</v>
      </c>
      <c r="L111" s="220"/>
      <c r="M111" s="315" t="s">
        <v>3</v>
      </c>
      <c r="N111" s="316" t="s">
        <v>41</v>
      </c>
      <c r="O111" s="317">
        <v>0</v>
      </c>
      <c r="P111" s="317">
        <f>O111*H111</f>
        <v>0</v>
      </c>
      <c r="Q111" s="317">
        <v>0</v>
      </c>
      <c r="R111" s="317">
        <f>Q111*H111</f>
        <v>0</v>
      </c>
      <c r="S111" s="317">
        <v>0</v>
      </c>
      <c r="T111" s="318">
        <f>S111*H111</f>
        <v>0</v>
      </c>
      <c r="U111" s="219"/>
      <c r="V111" s="219"/>
      <c r="W111" s="219"/>
      <c r="X111" s="219"/>
      <c r="Y111" s="219"/>
      <c r="Z111" s="219"/>
      <c r="AA111" s="219"/>
      <c r="AB111" s="219"/>
      <c r="AC111" s="219"/>
      <c r="AD111" s="219"/>
      <c r="AE111" s="219"/>
      <c r="AR111" s="319" t="s">
        <v>148</v>
      </c>
      <c r="AT111" s="319" t="s">
        <v>143</v>
      </c>
      <c r="AU111" s="319" t="s">
        <v>80</v>
      </c>
      <c r="AY111" s="293" t="s">
        <v>141</v>
      </c>
      <c r="BE111" s="320">
        <f>IF(N111="základní",J111,0)</f>
        <v>0</v>
      </c>
      <c r="BF111" s="320">
        <f>IF(N111="snížená",J111,0)</f>
        <v>0</v>
      </c>
      <c r="BG111" s="320">
        <f>IF(N111="zákl. přenesená",J111,0)</f>
        <v>0</v>
      </c>
      <c r="BH111" s="320">
        <f>IF(N111="sníž. přenesená",J111,0)</f>
        <v>0</v>
      </c>
      <c r="BI111" s="320">
        <f>IF(N111="nulová",J111,0)</f>
        <v>0</v>
      </c>
      <c r="BJ111" s="293" t="s">
        <v>78</v>
      </c>
      <c r="BK111" s="320">
        <f>ROUND(I111*H111,2)</f>
        <v>0</v>
      </c>
      <c r="BL111" s="293" t="s">
        <v>148</v>
      </c>
      <c r="BM111" s="319" t="s">
        <v>965</v>
      </c>
    </row>
    <row r="112" spans="1:65" s="296" customFormat="1" ht="39">
      <c r="A112" s="219"/>
      <c r="B112" s="220"/>
      <c r="C112" s="219"/>
      <c r="D112" s="277" t="s">
        <v>150</v>
      </c>
      <c r="E112" s="219"/>
      <c r="F112" s="278" t="s">
        <v>966</v>
      </c>
      <c r="G112" s="219"/>
      <c r="H112" s="219"/>
      <c r="I112" s="219"/>
      <c r="J112" s="219"/>
      <c r="K112" s="219"/>
      <c r="L112" s="220"/>
      <c r="M112" s="334"/>
      <c r="N112" s="335"/>
      <c r="O112" s="336"/>
      <c r="P112" s="336"/>
      <c r="Q112" s="336"/>
      <c r="R112" s="336"/>
      <c r="S112" s="336"/>
      <c r="T112" s="337"/>
      <c r="U112" s="219"/>
      <c r="V112" s="219"/>
      <c r="W112" s="219"/>
      <c r="X112" s="219"/>
      <c r="Y112" s="219"/>
      <c r="Z112" s="219"/>
      <c r="AA112" s="219"/>
      <c r="AB112" s="219"/>
      <c r="AC112" s="219"/>
      <c r="AD112" s="219"/>
      <c r="AE112" s="219"/>
      <c r="AT112" s="293" t="s">
        <v>150</v>
      </c>
      <c r="AU112" s="293" t="s">
        <v>80</v>
      </c>
    </row>
    <row r="113" spans="1:65" s="279" customFormat="1">
      <c r="B113" s="280"/>
      <c r="D113" s="277" t="s">
        <v>159</v>
      </c>
      <c r="E113" s="281" t="s">
        <v>3</v>
      </c>
      <c r="F113" s="282" t="s">
        <v>967</v>
      </c>
      <c r="H113" s="283">
        <v>12</v>
      </c>
      <c r="L113" s="280"/>
      <c r="M113" s="338"/>
      <c r="N113" s="339"/>
      <c r="O113" s="339"/>
      <c r="P113" s="339"/>
      <c r="Q113" s="339"/>
      <c r="R113" s="339"/>
      <c r="S113" s="339"/>
      <c r="T113" s="340"/>
      <c r="AT113" s="281" t="s">
        <v>159</v>
      </c>
      <c r="AU113" s="281" t="s">
        <v>80</v>
      </c>
      <c r="AV113" s="279" t="s">
        <v>80</v>
      </c>
      <c r="AW113" s="279" t="s">
        <v>30</v>
      </c>
      <c r="AX113" s="279" t="s">
        <v>70</v>
      </c>
      <c r="AY113" s="281" t="s">
        <v>141</v>
      </c>
    </row>
    <row r="114" spans="1:65" s="279" customFormat="1">
      <c r="B114" s="280"/>
      <c r="D114" s="277" t="s">
        <v>159</v>
      </c>
      <c r="E114" s="281" t="s">
        <v>3</v>
      </c>
      <c r="F114" s="282" t="s">
        <v>968</v>
      </c>
      <c r="H114" s="283">
        <v>9</v>
      </c>
      <c r="L114" s="280"/>
      <c r="M114" s="338"/>
      <c r="N114" s="339"/>
      <c r="O114" s="339"/>
      <c r="P114" s="339"/>
      <c r="Q114" s="339"/>
      <c r="R114" s="339"/>
      <c r="S114" s="339"/>
      <c r="T114" s="340"/>
      <c r="AT114" s="281" t="s">
        <v>159</v>
      </c>
      <c r="AU114" s="281" t="s">
        <v>80</v>
      </c>
      <c r="AV114" s="279" t="s">
        <v>80</v>
      </c>
      <c r="AW114" s="279" t="s">
        <v>30</v>
      </c>
      <c r="AX114" s="279" t="s">
        <v>70</v>
      </c>
      <c r="AY114" s="281" t="s">
        <v>141</v>
      </c>
    </row>
    <row r="115" spans="1:65" s="288" customFormat="1">
      <c r="B115" s="289"/>
      <c r="D115" s="277" t="s">
        <v>159</v>
      </c>
      <c r="E115" s="290" t="s">
        <v>3</v>
      </c>
      <c r="F115" s="291" t="s">
        <v>230</v>
      </c>
      <c r="H115" s="292">
        <v>21</v>
      </c>
      <c r="L115" s="289"/>
      <c r="M115" s="341"/>
      <c r="N115" s="342"/>
      <c r="O115" s="342"/>
      <c r="P115" s="342"/>
      <c r="Q115" s="342"/>
      <c r="R115" s="342"/>
      <c r="S115" s="342"/>
      <c r="T115" s="343"/>
      <c r="AT115" s="290" t="s">
        <v>159</v>
      </c>
      <c r="AU115" s="290" t="s">
        <v>80</v>
      </c>
      <c r="AV115" s="288" t="s">
        <v>148</v>
      </c>
      <c r="AW115" s="288" t="s">
        <v>30</v>
      </c>
      <c r="AX115" s="288" t="s">
        <v>78</v>
      </c>
      <c r="AY115" s="290" t="s">
        <v>141</v>
      </c>
    </row>
    <row r="116" spans="1:65" s="296" customFormat="1" ht="36">
      <c r="A116" s="219"/>
      <c r="B116" s="220"/>
      <c r="C116" s="271" t="s">
        <v>152</v>
      </c>
      <c r="D116" s="271" t="s">
        <v>143</v>
      </c>
      <c r="E116" s="272" t="s">
        <v>969</v>
      </c>
      <c r="F116" s="273" t="s">
        <v>970</v>
      </c>
      <c r="G116" s="274" t="s">
        <v>333</v>
      </c>
      <c r="H116" s="275">
        <v>815.85199999999998</v>
      </c>
      <c r="I116" s="212"/>
      <c r="J116" s="276">
        <f>ROUND(I116*H116,2)</f>
        <v>0</v>
      </c>
      <c r="K116" s="273" t="s">
        <v>3</v>
      </c>
      <c r="L116" s="220"/>
      <c r="M116" s="315" t="s">
        <v>3</v>
      </c>
      <c r="N116" s="316" t="s">
        <v>41</v>
      </c>
      <c r="O116" s="317">
        <v>0</v>
      </c>
      <c r="P116" s="317">
        <f>O116*H116</f>
        <v>0</v>
      </c>
      <c r="Q116" s="317">
        <v>0</v>
      </c>
      <c r="R116" s="317">
        <f>Q116*H116</f>
        <v>0</v>
      </c>
      <c r="S116" s="317">
        <v>0</v>
      </c>
      <c r="T116" s="318">
        <f>S116*H116</f>
        <v>0</v>
      </c>
      <c r="U116" s="219"/>
      <c r="V116" s="219"/>
      <c r="W116" s="219"/>
      <c r="X116" s="219"/>
      <c r="Y116" s="219"/>
      <c r="Z116" s="219"/>
      <c r="AA116" s="219"/>
      <c r="AB116" s="219"/>
      <c r="AC116" s="219"/>
      <c r="AD116" s="219"/>
      <c r="AE116" s="219"/>
      <c r="AR116" s="319" t="s">
        <v>148</v>
      </c>
      <c r="AT116" s="319" t="s">
        <v>143</v>
      </c>
      <c r="AU116" s="319" t="s">
        <v>80</v>
      </c>
      <c r="AY116" s="293" t="s">
        <v>141</v>
      </c>
      <c r="BE116" s="320">
        <f>IF(N116="základní",J116,0)</f>
        <v>0</v>
      </c>
      <c r="BF116" s="320">
        <f>IF(N116="snížená",J116,0)</f>
        <v>0</v>
      </c>
      <c r="BG116" s="320">
        <f>IF(N116="zákl. přenesená",J116,0)</f>
        <v>0</v>
      </c>
      <c r="BH116" s="320">
        <f>IF(N116="sníž. přenesená",J116,0)</f>
        <v>0</v>
      </c>
      <c r="BI116" s="320">
        <f>IF(N116="nulová",J116,0)</f>
        <v>0</v>
      </c>
      <c r="BJ116" s="293" t="s">
        <v>78</v>
      </c>
      <c r="BK116" s="320">
        <f>ROUND(I116*H116,2)</f>
        <v>0</v>
      </c>
      <c r="BL116" s="293" t="s">
        <v>148</v>
      </c>
      <c r="BM116" s="319" t="s">
        <v>971</v>
      </c>
    </row>
    <row r="117" spans="1:65" s="296" customFormat="1" ht="39">
      <c r="A117" s="219"/>
      <c r="B117" s="220"/>
      <c r="C117" s="219"/>
      <c r="D117" s="277" t="s">
        <v>150</v>
      </c>
      <c r="E117" s="219"/>
      <c r="F117" s="278" t="s">
        <v>972</v>
      </c>
      <c r="G117" s="219"/>
      <c r="H117" s="219"/>
      <c r="I117" s="219"/>
      <c r="J117" s="219"/>
      <c r="K117" s="219"/>
      <c r="L117" s="220"/>
      <c r="M117" s="334"/>
      <c r="N117" s="335"/>
      <c r="O117" s="336"/>
      <c r="P117" s="336"/>
      <c r="Q117" s="336"/>
      <c r="R117" s="336"/>
      <c r="S117" s="336"/>
      <c r="T117" s="337"/>
      <c r="U117" s="219"/>
      <c r="V117" s="219"/>
      <c r="W117" s="219"/>
      <c r="X117" s="219"/>
      <c r="Y117" s="219"/>
      <c r="Z117" s="219"/>
      <c r="AA117" s="219"/>
      <c r="AB117" s="219"/>
      <c r="AC117" s="219"/>
      <c r="AD117" s="219"/>
      <c r="AE117" s="219"/>
      <c r="AT117" s="293" t="s">
        <v>150</v>
      </c>
      <c r="AU117" s="293" t="s">
        <v>80</v>
      </c>
    </row>
    <row r="118" spans="1:65" s="284" customFormat="1">
      <c r="B118" s="285"/>
      <c r="D118" s="277" t="s">
        <v>159</v>
      </c>
      <c r="E118" s="286" t="s">
        <v>3</v>
      </c>
      <c r="F118" s="287" t="s">
        <v>973</v>
      </c>
      <c r="H118" s="286" t="s">
        <v>3</v>
      </c>
      <c r="L118" s="285"/>
      <c r="M118" s="344"/>
      <c r="N118" s="345"/>
      <c r="O118" s="345"/>
      <c r="P118" s="345"/>
      <c r="Q118" s="345"/>
      <c r="R118" s="345"/>
      <c r="S118" s="345"/>
      <c r="T118" s="346"/>
      <c r="AT118" s="286" t="s">
        <v>159</v>
      </c>
      <c r="AU118" s="286" t="s">
        <v>80</v>
      </c>
      <c r="AV118" s="284" t="s">
        <v>78</v>
      </c>
      <c r="AW118" s="284" t="s">
        <v>30</v>
      </c>
      <c r="AX118" s="284" t="s">
        <v>70</v>
      </c>
      <c r="AY118" s="286" t="s">
        <v>141</v>
      </c>
    </row>
    <row r="119" spans="1:65" s="279" customFormat="1">
      <c r="B119" s="280"/>
      <c r="D119" s="277" t="s">
        <v>159</v>
      </c>
      <c r="E119" s="281" t="s">
        <v>3</v>
      </c>
      <c r="F119" s="282" t="s">
        <v>974</v>
      </c>
      <c r="H119" s="283">
        <v>492.90300000000002</v>
      </c>
      <c r="L119" s="280"/>
      <c r="M119" s="338"/>
      <c r="N119" s="339"/>
      <c r="O119" s="339"/>
      <c r="P119" s="339"/>
      <c r="Q119" s="339"/>
      <c r="R119" s="339"/>
      <c r="S119" s="339"/>
      <c r="T119" s="340"/>
      <c r="AT119" s="281" t="s">
        <v>159</v>
      </c>
      <c r="AU119" s="281" t="s">
        <v>80</v>
      </c>
      <c r="AV119" s="279" t="s">
        <v>80</v>
      </c>
      <c r="AW119" s="279" t="s">
        <v>30</v>
      </c>
      <c r="AX119" s="279" t="s">
        <v>70</v>
      </c>
      <c r="AY119" s="281" t="s">
        <v>141</v>
      </c>
    </row>
    <row r="120" spans="1:65" s="284" customFormat="1">
      <c r="B120" s="285"/>
      <c r="D120" s="277" t="s">
        <v>159</v>
      </c>
      <c r="E120" s="286" t="s">
        <v>3</v>
      </c>
      <c r="F120" s="287" t="s">
        <v>975</v>
      </c>
      <c r="H120" s="286" t="s">
        <v>3</v>
      </c>
      <c r="L120" s="285"/>
      <c r="M120" s="344"/>
      <c r="N120" s="345"/>
      <c r="O120" s="345"/>
      <c r="P120" s="345"/>
      <c r="Q120" s="345"/>
      <c r="R120" s="345"/>
      <c r="S120" s="345"/>
      <c r="T120" s="346"/>
      <c r="AT120" s="286" t="s">
        <v>159</v>
      </c>
      <c r="AU120" s="286" t="s">
        <v>80</v>
      </c>
      <c r="AV120" s="284" t="s">
        <v>78</v>
      </c>
      <c r="AW120" s="284" t="s">
        <v>30</v>
      </c>
      <c r="AX120" s="284" t="s">
        <v>70</v>
      </c>
      <c r="AY120" s="286" t="s">
        <v>141</v>
      </c>
    </row>
    <row r="121" spans="1:65" s="279" customFormat="1">
      <c r="B121" s="280"/>
      <c r="D121" s="277" t="s">
        <v>159</v>
      </c>
      <c r="E121" s="281" t="s">
        <v>3</v>
      </c>
      <c r="F121" s="282" t="s">
        <v>976</v>
      </c>
      <c r="H121" s="283">
        <v>322.94900000000001</v>
      </c>
      <c r="L121" s="280"/>
      <c r="M121" s="338"/>
      <c r="N121" s="339"/>
      <c r="O121" s="339"/>
      <c r="P121" s="339"/>
      <c r="Q121" s="339"/>
      <c r="R121" s="339"/>
      <c r="S121" s="339"/>
      <c r="T121" s="340"/>
      <c r="AT121" s="281" t="s">
        <v>159</v>
      </c>
      <c r="AU121" s="281" t="s">
        <v>80</v>
      </c>
      <c r="AV121" s="279" t="s">
        <v>80</v>
      </c>
      <c r="AW121" s="279" t="s">
        <v>30</v>
      </c>
      <c r="AX121" s="279" t="s">
        <v>70</v>
      </c>
      <c r="AY121" s="281" t="s">
        <v>141</v>
      </c>
    </row>
    <row r="122" spans="1:65" s="288" customFormat="1">
      <c r="B122" s="289"/>
      <c r="D122" s="277" t="s">
        <v>159</v>
      </c>
      <c r="E122" s="290" t="s">
        <v>3</v>
      </c>
      <c r="F122" s="291" t="s">
        <v>230</v>
      </c>
      <c r="H122" s="292">
        <v>815.85199999999998</v>
      </c>
      <c r="L122" s="289"/>
      <c r="M122" s="341"/>
      <c r="N122" s="342"/>
      <c r="O122" s="342"/>
      <c r="P122" s="342"/>
      <c r="Q122" s="342"/>
      <c r="R122" s="342"/>
      <c r="S122" s="342"/>
      <c r="T122" s="343"/>
      <c r="AT122" s="290" t="s">
        <v>159</v>
      </c>
      <c r="AU122" s="290" t="s">
        <v>80</v>
      </c>
      <c r="AV122" s="288" t="s">
        <v>148</v>
      </c>
      <c r="AW122" s="288" t="s">
        <v>30</v>
      </c>
      <c r="AX122" s="288" t="s">
        <v>78</v>
      </c>
      <c r="AY122" s="290" t="s">
        <v>141</v>
      </c>
    </row>
    <row r="123" spans="1:65" s="296" customFormat="1" ht="36">
      <c r="A123" s="219"/>
      <c r="B123" s="220"/>
      <c r="C123" s="271" t="s">
        <v>203</v>
      </c>
      <c r="D123" s="271" t="s">
        <v>143</v>
      </c>
      <c r="E123" s="272" t="s">
        <v>977</v>
      </c>
      <c r="F123" s="273" t="s">
        <v>978</v>
      </c>
      <c r="G123" s="274" t="s">
        <v>333</v>
      </c>
      <c r="H123" s="275">
        <v>39.133000000000003</v>
      </c>
      <c r="I123" s="212"/>
      <c r="J123" s="276">
        <f>ROUND(I123*H123,2)</f>
        <v>0</v>
      </c>
      <c r="K123" s="273" t="s">
        <v>3</v>
      </c>
      <c r="L123" s="220"/>
      <c r="M123" s="315" t="s">
        <v>3</v>
      </c>
      <c r="N123" s="316" t="s">
        <v>41</v>
      </c>
      <c r="O123" s="317">
        <v>0</v>
      </c>
      <c r="P123" s="317">
        <f>O123*H123</f>
        <v>0</v>
      </c>
      <c r="Q123" s="317">
        <v>0</v>
      </c>
      <c r="R123" s="317">
        <f>Q123*H123</f>
        <v>0</v>
      </c>
      <c r="S123" s="317">
        <v>0</v>
      </c>
      <c r="T123" s="318">
        <f>S123*H123</f>
        <v>0</v>
      </c>
      <c r="U123" s="219"/>
      <c r="V123" s="219"/>
      <c r="W123" s="219"/>
      <c r="X123" s="219"/>
      <c r="Y123" s="219"/>
      <c r="Z123" s="219"/>
      <c r="AA123" s="219"/>
      <c r="AB123" s="219"/>
      <c r="AC123" s="219"/>
      <c r="AD123" s="219"/>
      <c r="AE123" s="219"/>
      <c r="AR123" s="319" t="s">
        <v>148</v>
      </c>
      <c r="AT123" s="319" t="s">
        <v>143</v>
      </c>
      <c r="AU123" s="319" t="s">
        <v>80</v>
      </c>
      <c r="AY123" s="293" t="s">
        <v>141</v>
      </c>
      <c r="BE123" s="320">
        <f>IF(N123="základní",J123,0)</f>
        <v>0</v>
      </c>
      <c r="BF123" s="320">
        <f>IF(N123="snížená",J123,0)</f>
        <v>0</v>
      </c>
      <c r="BG123" s="320">
        <f>IF(N123="zákl. přenesená",J123,0)</f>
        <v>0</v>
      </c>
      <c r="BH123" s="320">
        <f>IF(N123="sníž. přenesená",J123,0)</f>
        <v>0</v>
      </c>
      <c r="BI123" s="320">
        <f>IF(N123="nulová",J123,0)</f>
        <v>0</v>
      </c>
      <c r="BJ123" s="293" t="s">
        <v>78</v>
      </c>
      <c r="BK123" s="320">
        <f>ROUND(I123*H123,2)</f>
        <v>0</v>
      </c>
      <c r="BL123" s="293" t="s">
        <v>148</v>
      </c>
      <c r="BM123" s="319" t="s">
        <v>979</v>
      </c>
    </row>
    <row r="124" spans="1:65" s="296" customFormat="1" ht="39">
      <c r="A124" s="219"/>
      <c r="B124" s="220"/>
      <c r="C124" s="219"/>
      <c r="D124" s="277" t="s">
        <v>150</v>
      </c>
      <c r="E124" s="219"/>
      <c r="F124" s="278" t="s">
        <v>972</v>
      </c>
      <c r="G124" s="219"/>
      <c r="H124" s="219"/>
      <c r="I124" s="219"/>
      <c r="J124" s="219"/>
      <c r="K124" s="219"/>
      <c r="L124" s="220"/>
      <c r="M124" s="334"/>
      <c r="N124" s="335"/>
      <c r="O124" s="336"/>
      <c r="P124" s="336"/>
      <c r="Q124" s="336"/>
      <c r="R124" s="336"/>
      <c r="S124" s="336"/>
      <c r="T124" s="337"/>
      <c r="U124" s="219"/>
      <c r="V124" s="219"/>
      <c r="W124" s="219"/>
      <c r="X124" s="219"/>
      <c r="Y124" s="219"/>
      <c r="Z124" s="219"/>
      <c r="AA124" s="219"/>
      <c r="AB124" s="219"/>
      <c r="AC124" s="219"/>
      <c r="AD124" s="219"/>
      <c r="AE124" s="219"/>
      <c r="AT124" s="293" t="s">
        <v>150</v>
      </c>
      <c r="AU124" s="293" t="s">
        <v>80</v>
      </c>
    </row>
    <row r="125" spans="1:65" s="284" customFormat="1">
      <c r="B125" s="285"/>
      <c r="D125" s="277" t="s">
        <v>159</v>
      </c>
      <c r="E125" s="286" t="s">
        <v>3</v>
      </c>
      <c r="F125" s="287" t="s">
        <v>973</v>
      </c>
      <c r="H125" s="286" t="s">
        <v>3</v>
      </c>
      <c r="L125" s="285"/>
      <c r="M125" s="344"/>
      <c r="N125" s="345"/>
      <c r="O125" s="345"/>
      <c r="P125" s="345"/>
      <c r="Q125" s="345"/>
      <c r="R125" s="345"/>
      <c r="S125" s="345"/>
      <c r="T125" s="346"/>
      <c r="AT125" s="286" t="s">
        <v>159</v>
      </c>
      <c r="AU125" s="286" t="s">
        <v>80</v>
      </c>
      <c r="AV125" s="284" t="s">
        <v>78</v>
      </c>
      <c r="AW125" s="284" t="s">
        <v>30</v>
      </c>
      <c r="AX125" s="284" t="s">
        <v>70</v>
      </c>
      <c r="AY125" s="286" t="s">
        <v>141</v>
      </c>
    </row>
    <row r="126" spans="1:65" s="279" customFormat="1">
      <c r="B126" s="280"/>
      <c r="D126" s="277" t="s">
        <v>159</v>
      </c>
      <c r="E126" s="281" t="s">
        <v>3</v>
      </c>
      <c r="F126" s="282" t="s">
        <v>980</v>
      </c>
      <c r="H126" s="283">
        <v>39.133000000000003</v>
      </c>
      <c r="L126" s="280"/>
      <c r="M126" s="338"/>
      <c r="N126" s="339"/>
      <c r="O126" s="339"/>
      <c r="P126" s="339"/>
      <c r="Q126" s="339"/>
      <c r="R126" s="339"/>
      <c r="S126" s="339"/>
      <c r="T126" s="340"/>
      <c r="AT126" s="281" t="s">
        <v>159</v>
      </c>
      <c r="AU126" s="281" t="s">
        <v>80</v>
      </c>
      <c r="AV126" s="279" t="s">
        <v>80</v>
      </c>
      <c r="AW126" s="279" t="s">
        <v>30</v>
      </c>
      <c r="AX126" s="279" t="s">
        <v>70</v>
      </c>
      <c r="AY126" s="281" t="s">
        <v>141</v>
      </c>
    </row>
    <row r="127" spans="1:65" s="284" customFormat="1">
      <c r="B127" s="285"/>
      <c r="D127" s="277" t="s">
        <v>159</v>
      </c>
      <c r="E127" s="286" t="s">
        <v>3</v>
      </c>
      <c r="F127" s="287" t="s">
        <v>975</v>
      </c>
      <c r="H127" s="286" t="s">
        <v>3</v>
      </c>
      <c r="L127" s="285"/>
      <c r="M127" s="344"/>
      <c r="N127" s="345"/>
      <c r="O127" s="345"/>
      <c r="P127" s="345"/>
      <c r="Q127" s="345"/>
      <c r="R127" s="345"/>
      <c r="S127" s="345"/>
      <c r="T127" s="346"/>
      <c r="AT127" s="286" t="s">
        <v>159</v>
      </c>
      <c r="AU127" s="286" t="s">
        <v>80</v>
      </c>
      <c r="AV127" s="284" t="s">
        <v>78</v>
      </c>
      <c r="AW127" s="284" t="s">
        <v>30</v>
      </c>
      <c r="AX127" s="284" t="s">
        <v>70</v>
      </c>
      <c r="AY127" s="286" t="s">
        <v>141</v>
      </c>
    </row>
    <row r="128" spans="1:65" s="279" customFormat="1">
      <c r="B128" s="280"/>
      <c r="D128" s="277" t="s">
        <v>159</v>
      </c>
      <c r="E128" s="281" t="s">
        <v>3</v>
      </c>
      <c r="F128" s="282" t="s">
        <v>70</v>
      </c>
      <c r="H128" s="283">
        <v>0</v>
      </c>
      <c r="L128" s="280"/>
      <c r="M128" s="338"/>
      <c r="N128" s="339"/>
      <c r="O128" s="339"/>
      <c r="P128" s="339"/>
      <c r="Q128" s="339"/>
      <c r="R128" s="339"/>
      <c r="S128" s="339"/>
      <c r="T128" s="340"/>
      <c r="AT128" s="281" t="s">
        <v>159</v>
      </c>
      <c r="AU128" s="281" t="s">
        <v>80</v>
      </c>
      <c r="AV128" s="279" t="s">
        <v>80</v>
      </c>
      <c r="AW128" s="279" t="s">
        <v>30</v>
      </c>
      <c r="AX128" s="279" t="s">
        <v>70</v>
      </c>
      <c r="AY128" s="281" t="s">
        <v>141</v>
      </c>
    </row>
    <row r="129" spans="1:65" s="288" customFormat="1">
      <c r="B129" s="289"/>
      <c r="D129" s="277" t="s">
        <v>159</v>
      </c>
      <c r="E129" s="290" t="s">
        <v>3</v>
      </c>
      <c r="F129" s="291" t="s">
        <v>230</v>
      </c>
      <c r="H129" s="292">
        <v>39.133000000000003</v>
      </c>
      <c r="L129" s="289"/>
      <c r="M129" s="341"/>
      <c r="N129" s="342"/>
      <c r="O129" s="342"/>
      <c r="P129" s="342"/>
      <c r="Q129" s="342"/>
      <c r="R129" s="342"/>
      <c r="S129" s="342"/>
      <c r="T129" s="343"/>
      <c r="AT129" s="290" t="s">
        <v>159</v>
      </c>
      <c r="AU129" s="290" t="s">
        <v>80</v>
      </c>
      <c r="AV129" s="288" t="s">
        <v>148</v>
      </c>
      <c r="AW129" s="288" t="s">
        <v>30</v>
      </c>
      <c r="AX129" s="288" t="s">
        <v>78</v>
      </c>
      <c r="AY129" s="290" t="s">
        <v>141</v>
      </c>
    </row>
    <row r="130" spans="1:65" s="296" customFormat="1" ht="36">
      <c r="A130" s="219"/>
      <c r="B130" s="220"/>
      <c r="C130" s="271" t="s">
        <v>208</v>
      </c>
      <c r="D130" s="271" t="s">
        <v>143</v>
      </c>
      <c r="E130" s="272" t="s">
        <v>656</v>
      </c>
      <c r="F130" s="273" t="s">
        <v>657</v>
      </c>
      <c r="G130" s="274" t="s">
        <v>333</v>
      </c>
      <c r="H130" s="275">
        <v>169.95400000000001</v>
      </c>
      <c r="I130" s="212"/>
      <c r="J130" s="276">
        <f>ROUND(I130*H130,2)</f>
        <v>0</v>
      </c>
      <c r="K130" s="273" t="s">
        <v>3</v>
      </c>
      <c r="L130" s="220"/>
      <c r="M130" s="315" t="s">
        <v>3</v>
      </c>
      <c r="N130" s="316" t="s">
        <v>41</v>
      </c>
      <c r="O130" s="317">
        <v>0</v>
      </c>
      <c r="P130" s="317">
        <f>O130*H130</f>
        <v>0</v>
      </c>
      <c r="Q130" s="317">
        <v>0</v>
      </c>
      <c r="R130" s="317">
        <f>Q130*H130</f>
        <v>0</v>
      </c>
      <c r="S130" s="317">
        <v>0</v>
      </c>
      <c r="T130" s="318">
        <f>S130*H130</f>
        <v>0</v>
      </c>
      <c r="U130" s="219"/>
      <c r="V130" s="219"/>
      <c r="W130" s="219"/>
      <c r="X130" s="219"/>
      <c r="Y130" s="219"/>
      <c r="Z130" s="219"/>
      <c r="AA130" s="219"/>
      <c r="AB130" s="219"/>
      <c r="AC130" s="219"/>
      <c r="AD130" s="219"/>
      <c r="AE130" s="219"/>
      <c r="AR130" s="319" t="s">
        <v>148</v>
      </c>
      <c r="AT130" s="319" t="s">
        <v>143</v>
      </c>
      <c r="AU130" s="319" t="s">
        <v>80</v>
      </c>
      <c r="AY130" s="293" t="s">
        <v>141</v>
      </c>
      <c r="BE130" s="320">
        <f>IF(N130="základní",J130,0)</f>
        <v>0</v>
      </c>
      <c r="BF130" s="320">
        <f>IF(N130="snížená",J130,0)</f>
        <v>0</v>
      </c>
      <c r="BG130" s="320">
        <f>IF(N130="zákl. přenesená",J130,0)</f>
        <v>0</v>
      </c>
      <c r="BH130" s="320">
        <f>IF(N130="sníž. přenesená",J130,0)</f>
        <v>0</v>
      </c>
      <c r="BI130" s="320">
        <f>IF(N130="nulová",J130,0)</f>
        <v>0</v>
      </c>
      <c r="BJ130" s="293" t="s">
        <v>78</v>
      </c>
      <c r="BK130" s="320">
        <f>ROUND(I130*H130,2)</f>
        <v>0</v>
      </c>
      <c r="BL130" s="293" t="s">
        <v>148</v>
      </c>
      <c r="BM130" s="319" t="s">
        <v>981</v>
      </c>
    </row>
    <row r="131" spans="1:65" s="296" customFormat="1" ht="39">
      <c r="A131" s="219"/>
      <c r="B131" s="220"/>
      <c r="C131" s="219"/>
      <c r="D131" s="277" t="s">
        <v>150</v>
      </c>
      <c r="E131" s="219"/>
      <c r="F131" s="278" t="s">
        <v>972</v>
      </c>
      <c r="G131" s="219"/>
      <c r="H131" s="219"/>
      <c r="I131" s="219"/>
      <c r="J131" s="219"/>
      <c r="K131" s="219"/>
      <c r="L131" s="220"/>
      <c r="M131" s="334"/>
      <c r="N131" s="335"/>
      <c r="O131" s="336"/>
      <c r="P131" s="336"/>
      <c r="Q131" s="336"/>
      <c r="R131" s="336"/>
      <c r="S131" s="336"/>
      <c r="T131" s="337"/>
      <c r="U131" s="219"/>
      <c r="V131" s="219"/>
      <c r="W131" s="219"/>
      <c r="X131" s="219"/>
      <c r="Y131" s="219"/>
      <c r="Z131" s="219"/>
      <c r="AA131" s="219"/>
      <c r="AB131" s="219"/>
      <c r="AC131" s="219"/>
      <c r="AD131" s="219"/>
      <c r="AE131" s="219"/>
      <c r="AT131" s="293" t="s">
        <v>150</v>
      </c>
      <c r="AU131" s="293" t="s">
        <v>80</v>
      </c>
    </row>
    <row r="132" spans="1:65" s="279" customFormat="1">
      <c r="B132" s="280"/>
      <c r="D132" s="277" t="s">
        <v>159</v>
      </c>
      <c r="E132" s="281" t="s">
        <v>3</v>
      </c>
      <c r="F132" s="282" t="s">
        <v>982</v>
      </c>
      <c r="H132" s="283">
        <v>492.90300000000002</v>
      </c>
      <c r="L132" s="280"/>
      <c r="M132" s="338"/>
      <c r="N132" s="339"/>
      <c r="O132" s="339"/>
      <c r="P132" s="339"/>
      <c r="Q132" s="339"/>
      <c r="R132" s="339"/>
      <c r="S132" s="339"/>
      <c r="T132" s="340"/>
      <c r="AT132" s="281" t="s">
        <v>159</v>
      </c>
      <c r="AU132" s="281" t="s">
        <v>80</v>
      </c>
      <c r="AV132" s="279" t="s">
        <v>80</v>
      </c>
      <c r="AW132" s="279" t="s">
        <v>30</v>
      </c>
      <c r="AX132" s="279" t="s">
        <v>70</v>
      </c>
      <c r="AY132" s="281" t="s">
        <v>141</v>
      </c>
    </row>
    <row r="133" spans="1:65" s="279" customFormat="1">
      <c r="B133" s="280"/>
      <c r="D133" s="277" t="s">
        <v>159</v>
      </c>
      <c r="E133" s="281" t="s">
        <v>3</v>
      </c>
      <c r="F133" s="282" t="s">
        <v>983</v>
      </c>
      <c r="H133" s="283">
        <v>-322.94900000000001</v>
      </c>
      <c r="L133" s="280"/>
      <c r="M133" s="338"/>
      <c r="N133" s="339"/>
      <c r="O133" s="339"/>
      <c r="P133" s="339"/>
      <c r="Q133" s="339"/>
      <c r="R133" s="339"/>
      <c r="S133" s="339"/>
      <c r="T133" s="340"/>
      <c r="AT133" s="281" t="s">
        <v>159</v>
      </c>
      <c r="AU133" s="281" t="s">
        <v>80</v>
      </c>
      <c r="AV133" s="279" t="s">
        <v>80</v>
      </c>
      <c r="AW133" s="279" t="s">
        <v>30</v>
      </c>
      <c r="AX133" s="279" t="s">
        <v>70</v>
      </c>
      <c r="AY133" s="281" t="s">
        <v>141</v>
      </c>
    </row>
    <row r="134" spans="1:65" s="288" customFormat="1">
      <c r="B134" s="289"/>
      <c r="D134" s="277" t="s">
        <v>159</v>
      </c>
      <c r="E134" s="290" t="s">
        <v>3</v>
      </c>
      <c r="F134" s="291" t="s">
        <v>230</v>
      </c>
      <c r="H134" s="292">
        <v>169.95400000000001</v>
      </c>
      <c r="L134" s="289"/>
      <c r="M134" s="341"/>
      <c r="N134" s="342"/>
      <c r="O134" s="342"/>
      <c r="P134" s="342"/>
      <c r="Q134" s="342"/>
      <c r="R134" s="342"/>
      <c r="S134" s="342"/>
      <c r="T134" s="343"/>
      <c r="AT134" s="290" t="s">
        <v>159</v>
      </c>
      <c r="AU134" s="290" t="s">
        <v>80</v>
      </c>
      <c r="AV134" s="288" t="s">
        <v>148</v>
      </c>
      <c r="AW134" s="288" t="s">
        <v>30</v>
      </c>
      <c r="AX134" s="288" t="s">
        <v>78</v>
      </c>
      <c r="AY134" s="290" t="s">
        <v>141</v>
      </c>
    </row>
    <row r="135" spans="1:65" s="296" customFormat="1" ht="36">
      <c r="A135" s="219"/>
      <c r="B135" s="220"/>
      <c r="C135" s="271" t="s">
        <v>220</v>
      </c>
      <c r="D135" s="271" t="s">
        <v>143</v>
      </c>
      <c r="E135" s="272" t="s">
        <v>984</v>
      </c>
      <c r="F135" s="273" t="s">
        <v>985</v>
      </c>
      <c r="G135" s="274" t="s">
        <v>333</v>
      </c>
      <c r="H135" s="275">
        <v>39.133000000000003</v>
      </c>
      <c r="I135" s="212"/>
      <c r="J135" s="276">
        <f>ROUND(I135*H135,2)</f>
        <v>0</v>
      </c>
      <c r="K135" s="273" t="s">
        <v>3</v>
      </c>
      <c r="L135" s="220"/>
      <c r="M135" s="315" t="s">
        <v>3</v>
      </c>
      <c r="N135" s="316" t="s">
        <v>41</v>
      </c>
      <c r="O135" s="317">
        <v>0</v>
      </c>
      <c r="P135" s="317">
        <f>O135*H135</f>
        <v>0</v>
      </c>
      <c r="Q135" s="317">
        <v>0</v>
      </c>
      <c r="R135" s="317">
        <f>Q135*H135</f>
        <v>0</v>
      </c>
      <c r="S135" s="317">
        <v>0</v>
      </c>
      <c r="T135" s="318">
        <f>S135*H135</f>
        <v>0</v>
      </c>
      <c r="U135" s="219"/>
      <c r="V135" s="219"/>
      <c r="W135" s="219"/>
      <c r="X135" s="219"/>
      <c r="Y135" s="219"/>
      <c r="Z135" s="219"/>
      <c r="AA135" s="219"/>
      <c r="AB135" s="219"/>
      <c r="AC135" s="219"/>
      <c r="AD135" s="219"/>
      <c r="AE135" s="219"/>
      <c r="AR135" s="319" t="s">
        <v>148</v>
      </c>
      <c r="AT135" s="319" t="s">
        <v>143</v>
      </c>
      <c r="AU135" s="319" t="s">
        <v>80</v>
      </c>
      <c r="AY135" s="293" t="s">
        <v>141</v>
      </c>
      <c r="BE135" s="320">
        <f>IF(N135="základní",J135,0)</f>
        <v>0</v>
      </c>
      <c r="BF135" s="320">
        <f>IF(N135="snížená",J135,0)</f>
        <v>0</v>
      </c>
      <c r="BG135" s="320">
        <f>IF(N135="zákl. přenesená",J135,0)</f>
        <v>0</v>
      </c>
      <c r="BH135" s="320">
        <f>IF(N135="sníž. přenesená",J135,0)</f>
        <v>0</v>
      </c>
      <c r="BI135" s="320">
        <f>IF(N135="nulová",J135,0)</f>
        <v>0</v>
      </c>
      <c r="BJ135" s="293" t="s">
        <v>78</v>
      </c>
      <c r="BK135" s="320">
        <f>ROUND(I135*H135,2)</f>
        <v>0</v>
      </c>
      <c r="BL135" s="293" t="s">
        <v>148</v>
      </c>
      <c r="BM135" s="319" t="s">
        <v>986</v>
      </c>
    </row>
    <row r="136" spans="1:65" s="296" customFormat="1" ht="39">
      <c r="A136" s="219"/>
      <c r="B136" s="220"/>
      <c r="C136" s="219"/>
      <c r="D136" s="277" t="s">
        <v>150</v>
      </c>
      <c r="E136" s="219"/>
      <c r="F136" s="278" t="s">
        <v>972</v>
      </c>
      <c r="G136" s="219"/>
      <c r="H136" s="219"/>
      <c r="I136" s="219"/>
      <c r="J136" s="219"/>
      <c r="K136" s="219"/>
      <c r="L136" s="220"/>
      <c r="M136" s="334"/>
      <c r="N136" s="335"/>
      <c r="O136" s="336"/>
      <c r="P136" s="336"/>
      <c r="Q136" s="336"/>
      <c r="R136" s="336"/>
      <c r="S136" s="336"/>
      <c r="T136" s="337"/>
      <c r="U136" s="219"/>
      <c r="V136" s="219"/>
      <c r="W136" s="219"/>
      <c r="X136" s="219"/>
      <c r="Y136" s="219"/>
      <c r="Z136" s="219"/>
      <c r="AA136" s="219"/>
      <c r="AB136" s="219"/>
      <c r="AC136" s="219"/>
      <c r="AD136" s="219"/>
      <c r="AE136" s="219"/>
      <c r="AT136" s="293" t="s">
        <v>150</v>
      </c>
      <c r="AU136" s="293" t="s">
        <v>80</v>
      </c>
    </row>
    <row r="137" spans="1:65" s="296" customFormat="1" ht="19.5">
      <c r="A137" s="219"/>
      <c r="B137" s="220"/>
      <c r="C137" s="219"/>
      <c r="D137" s="277" t="s">
        <v>225</v>
      </c>
      <c r="E137" s="219"/>
      <c r="F137" s="278" t="s">
        <v>987</v>
      </c>
      <c r="G137" s="219"/>
      <c r="H137" s="219"/>
      <c r="I137" s="219"/>
      <c r="J137" s="219"/>
      <c r="K137" s="219"/>
      <c r="L137" s="220"/>
      <c r="M137" s="334"/>
      <c r="N137" s="335"/>
      <c r="O137" s="336"/>
      <c r="P137" s="336"/>
      <c r="Q137" s="336"/>
      <c r="R137" s="336"/>
      <c r="S137" s="336"/>
      <c r="T137" s="337"/>
      <c r="U137" s="219"/>
      <c r="V137" s="219"/>
      <c r="W137" s="219"/>
      <c r="X137" s="219"/>
      <c r="Y137" s="219"/>
      <c r="Z137" s="219"/>
      <c r="AA137" s="219"/>
      <c r="AB137" s="219"/>
      <c r="AC137" s="219"/>
      <c r="AD137" s="219"/>
      <c r="AE137" s="219"/>
      <c r="AT137" s="293" t="s">
        <v>225</v>
      </c>
      <c r="AU137" s="293" t="s">
        <v>80</v>
      </c>
    </row>
    <row r="138" spans="1:65" s="279" customFormat="1">
      <c r="B138" s="280"/>
      <c r="D138" s="277" t="s">
        <v>159</v>
      </c>
      <c r="E138" s="281" t="s">
        <v>3</v>
      </c>
      <c r="F138" s="282" t="s">
        <v>988</v>
      </c>
      <c r="H138" s="283">
        <v>39.133000000000003</v>
      </c>
      <c r="L138" s="280"/>
      <c r="M138" s="338"/>
      <c r="N138" s="339"/>
      <c r="O138" s="339"/>
      <c r="P138" s="339"/>
      <c r="Q138" s="339"/>
      <c r="R138" s="339"/>
      <c r="S138" s="339"/>
      <c r="T138" s="340"/>
      <c r="AT138" s="281" t="s">
        <v>159</v>
      </c>
      <c r="AU138" s="281" t="s">
        <v>80</v>
      </c>
      <c r="AV138" s="279" t="s">
        <v>80</v>
      </c>
      <c r="AW138" s="279" t="s">
        <v>30</v>
      </c>
      <c r="AX138" s="279" t="s">
        <v>70</v>
      </c>
      <c r="AY138" s="281" t="s">
        <v>141</v>
      </c>
    </row>
    <row r="139" spans="1:65" s="279" customFormat="1">
      <c r="B139" s="280"/>
      <c r="D139" s="277" t="s">
        <v>159</v>
      </c>
      <c r="E139" s="281" t="s">
        <v>3</v>
      </c>
      <c r="F139" s="282" t="s">
        <v>989</v>
      </c>
      <c r="H139" s="283">
        <v>0</v>
      </c>
      <c r="L139" s="280"/>
      <c r="M139" s="338"/>
      <c r="N139" s="339"/>
      <c r="O139" s="339"/>
      <c r="P139" s="339"/>
      <c r="Q139" s="339"/>
      <c r="R139" s="339"/>
      <c r="S139" s="339"/>
      <c r="T139" s="340"/>
      <c r="AT139" s="281" t="s">
        <v>159</v>
      </c>
      <c r="AU139" s="281" t="s">
        <v>80</v>
      </c>
      <c r="AV139" s="279" t="s">
        <v>80</v>
      </c>
      <c r="AW139" s="279" t="s">
        <v>30</v>
      </c>
      <c r="AX139" s="279" t="s">
        <v>70</v>
      </c>
      <c r="AY139" s="281" t="s">
        <v>141</v>
      </c>
    </row>
    <row r="140" spans="1:65" s="288" customFormat="1">
      <c r="B140" s="289"/>
      <c r="D140" s="277" t="s">
        <v>159</v>
      </c>
      <c r="E140" s="290" t="s">
        <v>3</v>
      </c>
      <c r="F140" s="291" t="s">
        <v>230</v>
      </c>
      <c r="H140" s="292">
        <v>39.133000000000003</v>
      </c>
      <c r="L140" s="289"/>
      <c r="M140" s="341"/>
      <c r="N140" s="342"/>
      <c r="O140" s="342"/>
      <c r="P140" s="342"/>
      <c r="Q140" s="342"/>
      <c r="R140" s="342"/>
      <c r="S140" s="342"/>
      <c r="T140" s="343"/>
      <c r="AT140" s="290" t="s">
        <v>159</v>
      </c>
      <c r="AU140" s="290" t="s">
        <v>80</v>
      </c>
      <c r="AV140" s="288" t="s">
        <v>148</v>
      </c>
      <c r="AW140" s="288" t="s">
        <v>30</v>
      </c>
      <c r="AX140" s="288" t="s">
        <v>78</v>
      </c>
      <c r="AY140" s="290" t="s">
        <v>141</v>
      </c>
    </row>
    <row r="141" spans="1:65" s="296" customFormat="1" ht="24">
      <c r="A141" s="219"/>
      <c r="B141" s="220"/>
      <c r="C141" s="271" t="s">
        <v>233</v>
      </c>
      <c r="D141" s="271" t="s">
        <v>143</v>
      </c>
      <c r="E141" s="272" t="s">
        <v>990</v>
      </c>
      <c r="F141" s="273" t="s">
        <v>991</v>
      </c>
      <c r="G141" s="274" t="s">
        <v>333</v>
      </c>
      <c r="H141" s="275">
        <v>492.90300000000002</v>
      </c>
      <c r="I141" s="212"/>
      <c r="J141" s="276">
        <f>ROUND(I141*H141,2)</f>
        <v>0</v>
      </c>
      <c r="K141" s="273" t="s">
        <v>3</v>
      </c>
      <c r="L141" s="220"/>
      <c r="M141" s="315" t="s">
        <v>3</v>
      </c>
      <c r="N141" s="316" t="s">
        <v>41</v>
      </c>
      <c r="O141" s="317">
        <v>0</v>
      </c>
      <c r="P141" s="317">
        <f>O141*H141</f>
        <v>0</v>
      </c>
      <c r="Q141" s="317">
        <v>0</v>
      </c>
      <c r="R141" s="317">
        <f>Q141*H141</f>
        <v>0</v>
      </c>
      <c r="S141" s="317">
        <v>0</v>
      </c>
      <c r="T141" s="318">
        <f>S141*H141</f>
        <v>0</v>
      </c>
      <c r="U141" s="219"/>
      <c r="V141" s="219"/>
      <c r="W141" s="219"/>
      <c r="X141" s="219"/>
      <c r="Y141" s="219"/>
      <c r="Z141" s="219"/>
      <c r="AA141" s="219"/>
      <c r="AB141" s="219"/>
      <c r="AC141" s="219"/>
      <c r="AD141" s="219"/>
      <c r="AE141" s="219"/>
      <c r="AR141" s="319" t="s">
        <v>148</v>
      </c>
      <c r="AT141" s="319" t="s">
        <v>143</v>
      </c>
      <c r="AU141" s="319" t="s">
        <v>80</v>
      </c>
      <c r="AY141" s="293" t="s">
        <v>141</v>
      </c>
      <c r="BE141" s="320">
        <f>IF(N141="základní",J141,0)</f>
        <v>0</v>
      </c>
      <c r="BF141" s="320">
        <f>IF(N141="snížená",J141,0)</f>
        <v>0</v>
      </c>
      <c r="BG141" s="320">
        <f>IF(N141="zákl. přenesená",J141,0)</f>
        <v>0</v>
      </c>
      <c r="BH141" s="320">
        <f>IF(N141="sníž. přenesená",J141,0)</f>
        <v>0</v>
      </c>
      <c r="BI141" s="320">
        <f>IF(N141="nulová",J141,0)</f>
        <v>0</v>
      </c>
      <c r="BJ141" s="293" t="s">
        <v>78</v>
      </c>
      <c r="BK141" s="320">
        <f>ROUND(I141*H141,2)</f>
        <v>0</v>
      </c>
      <c r="BL141" s="293" t="s">
        <v>148</v>
      </c>
      <c r="BM141" s="319" t="s">
        <v>992</v>
      </c>
    </row>
    <row r="142" spans="1:65" s="296" customFormat="1" ht="68.25">
      <c r="A142" s="219"/>
      <c r="B142" s="220"/>
      <c r="C142" s="219"/>
      <c r="D142" s="277" t="s">
        <v>150</v>
      </c>
      <c r="E142" s="219"/>
      <c r="F142" s="278" t="s">
        <v>993</v>
      </c>
      <c r="G142" s="219"/>
      <c r="H142" s="219"/>
      <c r="I142" s="219"/>
      <c r="J142" s="219"/>
      <c r="K142" s="219"/>
      <c r="L142" s="220"/>
      <c r="M142" s="334"/>
      <c r="N142" s="335"/>
      <c r="O142" s="336"/>
      <c r="P142" s="336"/>
      <c r="Q142" s="336"/>
      <c r="R142" s="336"/>
      <c r="S142" s="336"/>
      <c r="T142" s="337"/>
      <c r="U142" s="219"/>
      <c r="V142" s="219"/>
      <c r="W142" s="219"/>
      <c r="X142" s="219"/>
      <c r="Y142" s="219"/>
      <c r="Z142" s="219"/>
      <c r="AA142" s="219"/>
      <c r="AB142" s="219"/>
      <c r="AC142" s="219"/>
      <c r="AD142" s="219"/>
      <c r="AE142" s="219"/>
      <c r="AT142" s="293" t="s">
        <v>150</v>
      </c>
      <c r="AU142" s="293" t="s">
        <v>80</v>
      </c>
    </row>
    <row r="143" spans="1:65" s="279" customFormat="1">
      <c r="B143" s="280"/>
      <c r="D143" s="277" t="s">
        <v>159</v>
      </c>
      <c r="E143" s="281" t="s">
        <v>3</v>
      </c>
      <c r="F143" s="282" t="s">
        <v>994</v>
      </c>
      <c r="H143" s="283">
        <v>985.80600000000004</v>
      </c>
      <c r="L143" s="280"/>
      <c r="M143" s="338"/>
      <c r="N143" s="339"/>
      <c r="O143" s="339"/>
      <c r="P143" s="339"/>
      <c r="Q143" s="339"/>
      <c r="R143" s="339"/>
      <c r="S143" s="339"/>
      <c r="T143" s="340"/>
      <c r="AT143" s="281" t="s">
        <v>159</v>
      </c>
      <c r="AU143" s="281" t="s">
        <v>80</v>
      </c>
      <c r="AV143" s="279" t="s">
        <v>80</v>
      </c>
      <c r="AW143" s="279" t="s">
        <v>30</v>
      </c>
      <c r="AX143" s="279" t="s">
        <v>70</v>
      </c>
      <c r="AY143" s="281" t="s">
        <v>141</v>
      </c>
    </row>
    <row r="144" spans="1:65" s="279" customFormat="1">
      <c r="B144" s="280"/>
      <c r="D144" s="277" t="s">
        <v>159</v>
      </c>
      <c r="E144" s="281" t="s">
        <v>3</v>
      </c>
      <c r="F144" s="282" t="s">
        <v>995</v>
      </c>
      <c r="H144" s="283">
        <v>-492.90300000000002</v>
      </c>
      <c r="L144" s="280"/>
      <c r="M144" s="338"/>
      <c r="N144" s="339"/>
      <c r="O144" s="339"/>
      <c r="P144" s="339"/>
      <c r="Q144" s="339"/>
      <c r="R144" s="339"/>
      <c r="S144" s="339"/>
      <c r="T144" s="340"/>
      <c r="AT144" s="281" t="s">
        <v>159</v>
      </c>
      <c r="AU144" s="281" t="s">
        <v>80</v>
      </c>
      <c r="AV144" s="279" t="s">
        <v>80</v>
      </c>
      <c r="AW144" s="279" t="s">
        <v>30</v>
      </c>
      <c r="AX144" s="279" t="s">
        <v>70</v>
      </c>
      <c r="AY144" s="281" t="s">
        <v>141</v>
      </c>
    </row>
    <row r="145" spans="1:65" s="288" customFormat="1">
      <c r="B145" s="289"/>
      <c r="D145" s="277" t="s">
        <v>159</v>
      </c>
      <c r="E145" s="290" t="s">
        <v>3</v>
      </c>
      <c r="F145" s="291" t="s">
        <v>230</v>
      </c>
      <c r="H145" s="292">
        <v>492.90300000000002</v>
      </c>
      <c r="L145" s="289"/>
      <c r="M145" s="341"/>
      <c r="N145" s="342"/>
      <c r="O145" s="342"/>
      <c r="P145" s="342"/>
      <c r="Q145" s="342"/>
      <c r="R145" s="342"/>
      <c r="S145" s="342"/>
      <c r="T145" s="343"/>
      <c r="AT145" s="290" t="s">
        <v>159</v>
      </c>
      <c r="AU145" s="290" t="s">
        <v>80</v>
      </c>
      <c r="AV145" s="288" t="s">
        <v>148</v>
      </c>
      <c r="AW145" s="288" t="s">
        <v>30</v>
      </c>
      <c r="AX145" s="288" t="s">
        <v>78</v>
      </c>
      <c r="AY145" s="290" t="s">
        <v>141</v>
      </c>
    </row>
    <row r="146" spans="1:65" s="296" customFormat="1" ht="24">
      <c r="A146" s="219"/>
      <c r="B146" s="220"/>
      <c r="C146" s="271" t="s">
        <v>241</v>
      </c>
      <c r="D146" s="271" t="s">
        <v>143</v>
      </c>
      <c r="E146" s="272" t="s">
        <v>996</v>
      </c>
      <c r="F146" s="273" t="s">
        <v>997</v>
      </c>
      <c r="G146" s="274" t="s">
        <v>333</v>
      </c>
      <c r="H146" s="275">
        <v>39.133000000000003</v>
      </c>
      <c r="I146" s="212"/>
      <c r="J146" s="276">
        <f>ROUND(I146*H146,2)</f>
        <v>0</v>
      </c>
      <c r="K146" s="273" t="s">
        <v>3</v>
      </c>
      <c r="L146" s="220"/>
      <c r="M146" s="315" t="s">
        <v>3</v>
      </c>
      <c r="N146" s="316" t="s">
        <v>41</v>
      </c>
      <c r="O146" s="317">
        <v>0</v>
      </c>
      <c r="P146" s="317">
        <f>O146*H146</f>
        <v>0</v>
      </c>
      <c r="Q146" s="317">
        <v>0</v>
      </c>
      <c r="R146" s="317">
        <f>Q146*H146</f>
        <v>0</v>
      </c>
      <c r="S146" s="317">
        <v>0</v>
      </c>
      <c r="T146" s="318">
        <f>S146*H146</f>
        <v>0</v>
      </c>
      <c r="U146" s="219"/>
      <c r="V146" s="219"/>
      <c r="W146" s="219"/>
      <c r="X146" s="219"/>
      <c r="Y146" s="219"/>
      <c r="Z146" s="219"/>
      <c r="AA146" s="219"/>
      <c r="AB146" s="219"/>
      <c r="AC146" s="219"/>
      <c r="AD146" s="219"/>
      <c r="AE146" s="219"/>
      <c r="AR146" s="319" t="s">
        <v>148</v>
      </c>
      <c r="AT146" s="319" t="s">
        <v>143</v>
      </c>
      <c r="AU146" s="319" t="s">
        <v>80</v>
      </c>
      <c r="AY146" s="293" t="s">
        <v>141</v>
      </c>
      <c r="BE146" s="320">
        <f>IF(N146="základní",J146,0)</f>
        <v>0</v>
      </c>
      <c r="BF146" s="320">
        <f>IF(N146="snížená",J146,0)</f>
        <v>0</v>
      </c>
      <c r="BG146" s="320">
        <f>IF(N146="zákl. přenesená",J146,0)</f>
        <v>0</v>
      </c>
      <c r="BH146" s="320">
        <f>IF(N146="sníž. přenesená",J146,0)</f>
        <v>0</v>
      </c>
      <c r="BI146" s="320">
        <f>IF(N146="nulová",J146,0)</f>
        <v>0</v>
      </c>
      <c r="BJ146" s="293" t="s">
        <v>78</v>
      </c>
      <c r="BK146" s="320">
        <f>ROUND(I146*H146,2)</f>
        <v>0</v>
      </c>
      <c r="BL146" s="293" t="s">
        <v>148</v>
      </c>
      <c r="BM146" s="319" t="s">
        <v>998</v>
      </c>
    </row>
    <row r="147" spans="1:65" s="296" customFormat="1" ht="68.25">
      <c r="A147" s="219"/>
      <c r="B147" s="220"/>
      <c r="C147" s="219"/>
      <c r="D147" s="277" t="s">
        <v>150</v>
      </c>
      <c r="E147" s="219"/>
      <c r="F147" s="278" t="s">
        <v>993</v>
      </c>
      <c r="G147" s="219"/>
      <c r="H147" s="219"/>
      <c r="I147" s="219"/>
      <c r="J147" s="219"/>
      <c r="K147" s="219"/>
      <c r="L147" s="220"/>
      <c r="M147" s="334"/>
      <c r="N147" s="335"/>
      <c r="O147" s="336"/>
      <c r="P147" s="336"/>
      <c r="Q147" s="336"/>
      <c r="R147" s="336"/>
      <c r="S147" s="336"/>
      <c r="T147" s="337"/>
      <c r="U147" s="219"/>
      <c r="V147" s="219"/>
      <c r="W147" s="219"/>
      <c r="X147" s="219"/>
      <c r="Y147" s="219"/>
      <c r="Z147" s="219"/>
      <c r="AA147" s="219"/>
      <c r="AB147" s="219"/>
      <c r="AC147" s="219"/>
      <c r="AD147" s="219"/>
      <c r="AE147" s="219"/>
      <c r="AT147" s="293" t="s">
        <v>150</v>
      </c>
      <c r="AU147" s="293" t="s">
        <v>80</v>
      </c>
    </row>
    <row r="148" spans="1:65" s="279" customFormat="1">
      <c r="B148" s="280"/>
      <c r="D148" s="277" t="s">
        <v>159</v>
      </c>
      <c r="E148" s="281" t="s">
        <v>3</v>
      </c>
      <c r="F148" s="282" t="s">
        <v>999</v>
      </c>
      <c r="H148" s="283">
        <v>78.266000000000005</v>
      </c>
      <c r="L148" s="280"/>
      <c r="M148" s="338"/>
      <c r="N148" s="339"/>
      <c r="O148" s="339"/>
      <c r="P148" s="339"/>
      <c r="Q148" s="339"/>
      <c r="R148" s="339"/>
      <c r="S148" s="339"/>
      <c r="T148" s="340"/>
      <c r="AT148" s="281" t="s">
        <v>159</v>
      </c>
      <c r="AU148" s="281" t="s">
        <v>80</v>
      </c>
      <c r="AV148" s="279" t="s">
        <v>80</v>
      </c>
      <c r="AW148" s="279" t="s">
        <v>30</v>
      </c>
      <c r="AX148" s="279" t="s">
        <v>70</v>
      </c>
      <c r="AY148" s="281" t="s">
        <v>141</v>
      </c>
    </row>
    <row r="149" spans="1:65" s="279" customFormat="1">
      <c r="B149" s="280"/>
      <c r="D149" s="277" t="s">
        <v>159</v>
      </c>
      <c r="E149" s="281" t="s">
        <v>3</v>
      </c>
      <c r="F149" s="282" t="s">
        <v>1000</v>
      </c>
      <c r="H149" s="283">
        <v>-39.133000000000003</v>
      </c>
      <c r="L149" s="280"/>
      <c r="M149" s="338"/>
      <c r="N149" s="339"/>
      <c r="O149" s="339"/>
      <c r="P149" s="339"/>
      <c r="Q149" s="339"/>
      <c r="R149" s="339"/>
      <c r="S149" s="339"/>
      <c r="T149" s="340"/>
      <c r="AT149" s="281" t="s">
        <v>159</v>
      </c>
      <c r="AU149" s="281" t="s">
        <v>80</v>
      </c>
      <c r="AV149" s="279" t="s">
        <v>80</v>
      </c>
      <c r="AW149" s="279" t="s">
        <v>30</v>
      </c>
      <c r="AX149" s="279" t="s">
        <v>70</v>
      </c>
      <c r="AY149" s="281" t="s">
        <v>141</v>
      </c>
    </row>
    <row r="150" spans="1:65" s="288" customFormat="1">
      <c r="B150" s="289"/>
      <c r="D150" s="277" t="s">
        <v>159</v>
      </c>
      <c r="E150" s="290" t="s">
        <v>3</v>
      </c>
      <c r="F150" s="291" t="s">
        <v>230</v>
      </c>
      <c r="H150" s="292">
        <v>39.133000000000003</v>
      </c>
      <c r="L150" s="289"/>
      <c r="M150" s="341"/>
      <c r="N150" s="342"/>
      <c r="O150" s="342"/>
      <c r="P150" s="342"/>
      <c r="Q150" s="342"/>
      <c r="R150" s="342"/>
      <c r="S150" s="342"/>
      <c r="T150" s="343"/>
      <c r="AT150" s="290" t="s">
        <v>159</v>
      </c>
      <c r="AU150" s="290" t="s">
        <v>80</v>
      </c>
      <c r="AV150" s="288" t="s">
        <v>148</v>
      </c>
      <c r="AW150" s="288" t="s">
        <v>30</v>
      </c>
      <c r="AX150" s="288" t="s">
        <v>78</v>
      </c>
      <c r="AY150" s="290" t="s">
        <v>141</v>
      </c>
    </row>
    <row r="151" spans="1:65" s="296" customFormat="1" ht="24">
      <c r="A151" s="219"/>
      <c r="B151" s="220"/>
      <c r="C151" s="271" t="s">
        <v>9</v>
      </c>
      <c r="D151" s="271" t="s">
        <v>143</v>
      </c>
      <c r="E151" s="272" t="s">
        <v>1001</v>
      </c>
      <c r="F151" s="273" t="s">
        <v>1002</v>
      </c>
      <c r="G151" s="274" t="s">
        <v>180</v>
      </c>
      <c r="H151" s="275">
        <v>418.17399999999998</v>
      </c>
      <c r="I151" s="212"/>
      <c r="J151" s="276">
        <f>ROUND(I151*H151,2)</f>
        <v>0</v>
      </c>
      <c r="K151" s="273" t="s">
        <v>3</v>
      </c>
      <c r="L151" s="220"/>
      <c r="M151" s="315" t="s">
        <v>3</v>
      </c>
      <c r="N151" s="316" t="s">
        <v>41</v>
      </c>
      <c r="O151" s="317">
        <v>0</v>
      </c>
      <c r="P151" s="317">
        <f>O151*H151</f>
        <v>0</v>
      </c>
      <c r="Q151" s="317">
        <v>0</v>
      </c>
      <c r="R151" s="317">
        <f>Q151*H151</f>
        <v>0</v>
      </c>
      <c r="S151" s="317">
        <v>0</v>
      </c>
      <c r="T151" s="318">
        <f>S151*H151</f>
        <v>0</v>
      </c>
      <c r="U151" s="219"/>
      <c r="V151" s="219"/>
      <c r="W151" s="219"/>
      <c r="X151" s="219"/>
      <c r="Y151" s="219"/>
      <c r="Z151" s="219"/>
      <c r="AA151" s="219"/>
      <c r="AB151" s="219"/>
      <c r="AC151" s="219"/>
      <c r="AD151" s="219"/>
      <c r="AE151" s="219"/>
      <c r="AR151" s="319" t="s">
        <v>148</v>
      </c>
      <c r="AT151" s="319" t="s">
        <v>143</v>
      </c>
      <c r="AU151" s="319" t="s">
        <v>80</v>
      </c>
      <c r="AY151" s="293" t="s">
        <v>141</v>
      </c>
      <c r="BE151" s="320">
        <f>IF(N151="základní",J151,0)</f>
        <v>0</v>
      </c>
      <c r="BF151" s="320">
        <f>IF(N151="snížená",J151,0)</f>
        <v>0</v>
      </c>
      <c r="BG151" s="320">
        <f>IF(N151="zákl. přenesená",J151,0)</f>
        <v>0</v>
      </c>
      <c r="BH151" s="320">
        <f>IF(N151="sníž. přenesená",J151,0)</f>
        <v>0</v>
      </c>
      <c r="BI151" s="320">
        <f>IF(N151="nulová",J151,0)</f>
        <v>0</v>
      </c>
      <c r="BJ151" s="293" t="s">
        <v>78</v>
      </c>
      <c r="BK151" s="320">
        <f>ROUND(I151*H151,2)</f>
        <v>0</v>
      </c>
      <c r="BL151" s="293" t="s">
        <v>148</v>
      </c>
      <c r="BM151" s="319" t="s">
        <v>1003</v>
      </c>
    </row>
    <row r="152" spans="1:65" s="296" customFormat="1" ht="29.25">
      <c r="A152" s="219"/>
      <c r="B152" s="220"/>
      <c r="C152" s="219"/>
      <c r="D152" s="277" t="s">
        <v>150</v>
      </c>
      <c r="E152" s="219"/>
      <c r="F152" s="278" t="s">
        <v>1004</v>
      </c>
      <c r="G152" s="219"/>
      <c r="H152" s="219"/>
      <c r="I152" s="219"/>
      <c r="J152" s="219"/>
      <c r="K152" s="219"/>
      <c r="L152" s="220"/>
      <c r="M152" s="334"/>
      <c r="N152" s="335"/>
      <c r="O152" s="336"/>
      <c r="P152" s="336"/>
      <c r="Q152" s="336"/>
      <c r="R152" s="336"/>
      <c r="S152" s="336"/>
      <c r="T152" s="337"/>
      <c r="U152" s="219"/>
      <c r="V152" s="219"/>
      <c r="W152" s="219"/>
      <c r="X152" s="219"/>
      <c r="Y152" s="219"/>
      <c r="Z152" s="219"/>
      <c r="AA152" s="219"/>
      <c r="AB152" s="219"/>
      <c r="AC152" s="219"/>
      <c r="AD152" s="219"/>
      <c r="AE152" s="219"/>
      <c r="AT152" s="293" t="s">
        <v>150</v>
      </c>
      <c r="AU152" s="293" t="s">
        <v>80</v>
      </c>
    </row>
    <row r="153" spans="1:65" s="279" customFormat="1">
      <c r="B153" s="280"/>
      <c r="D153" s="277" t="s">
        <v>159</v>
      </c>
      <c r="E153" s="281" t="s">
        <v>3</v>
      </c>
      <c r="F153" s="282" t="s">
        <v>1005</v>
      </c>
      <c r="H153" s="283">
        <v>418.17399999999998</v>
      </c>
      <c r="L153" s="280"/>
      <c r="M153" s="338"/>
      <c r="N153" s="339"/>
      <c r="O153" s="339"/>
      <c r="P153" s="339"/>
      <c r="Q153" s="339"/>
      <c r="R153" s="339"/>
      <c r="S153" s="339"/>
      <c r="T153" s="340"/>
      <c r="AT153" s="281" t="s">
        <v>159</v>
      </c>
      <c r="AU153" s="281" t="s">
        <v>80</v>
      </c>
      <c r="AV153" s="279" t="s">
        <v>80</v>
      </c>
      <c r="AW153" s="279" t="s">
        <v>30</v>
      </c>
      <c r="AX153" s="279" t="s">
        <v>70</v>
      </c>
      <c r="AY153" s="281" t="s">
        <v>141</v>
      </c>
    </row>
    <row r="154" spans="1:65" s="288" customFormat="1">
      <c r="B154" s="289"/>
      <c r="D154" s="277" t="s">
        <v>159</v>
      </c>
      <c r="E154" s="290" t="s">
        <v>3</v>
      </c>
      <c r="F154" s="291" t="s">
        <v>230</v>
      </c>
      <c r="H154" s="292">
        <v>418.17399999999998</v>
      </c>
      <c r="L154" s="289"/>
      <c r="M154" s="341"/>
      <c r="N154" s="342"/>
      <c r="O154" s="342"/>
      <c r="P154" s="342"/>
      <c r="Q154" s="342"/>
      <c r="R154" s="342"/>
      <c r="S154" s="342"/>
      <c r="T154" s="343"/>
      <c r="AT154" s="290" t="s">
        <v>159</v>
      </c>
      <c r="AU154" s="290" t="s">
        <v>80</v>
      </c>
      <c r="AV154" s="288" t="s">
        <v>148</v>
      </c>
      <c r="AW154" s="288" t="s">
        <v>30</v>
      </c>
      <c r="AX154" s="288" t="s">
        <v>78</v>
      </c>
      <c r="AY154" s="290" t="s">
        <v>141</v>
      </c>
    </row>
    <row r="155" spans="1:65" s="296" customFormat="1" ht="24">
      <c r="A155" s="219"/>
      <c r="B155" s="220"/>
      <c r="C155" s="271" t="s">
        <v>200</v>
      </c>
      <c r="D155" s="271" t="s">
        <v>143</v>
      </c>
      <c r="E155" s="272" t="s">
        <v>1006</v>
      </c>
      <c r="F155" s="273" t="s">
        <v>1007</v>
      </c>
      <c r="G155" s="274" t="s">
        <v>333</v>
      </c>
      <c r="H155" s="275">
        <v>741.12300000000005</v>
      </c>
      <c r="I155" s="212"/>
      <c r="J155" s="276">
        <f>ROUND(I155*H155,2)</f>
        <v>0</v>
      </c>
      <c r="K155" s="273" t="s">
        <v>3</v>
      </c>
      <c r="L155" s="220"/>
      <c r="M155" s="315" t="s">
        <v>3</v>
      </c>
      <c r="N155" s="316" t="s">
        <v>41</v>
      </c>
      <c r="O155" s="317">
        <v>0</v>
      </c>
      <c r="P155" s="317">
        <f>O155*H155</f>
        <v>0</v>
      </c>
      <c r="Q155" s="317">
        <v>0</v>
      </c>
      <c r="R155" s="317">
        <f>Q155*H155</f>
        <v>0</v>
      </c>
      <c r="S155" s="317">
        <v>0</v>
      </c>
      <c r="T155" s="318">
        <f>S155*H155</f>
        <v>0</v>
      </c>
      <c r="U155" s="219"/>
      <c r="V155" s="219"/>
      <c r="W155" s="219"/>
      <c r="X155" s="219"/>
      <c r="Y155" s="219"/>
      <c r="Z155" s="219"/>
      <c r="AA155" s="219"/>
      <c r="AB155" s="219"/>
      <c r="AC155" s="219"/>
      <c r="AD155" s="219"/>
      <c r="AE155" s="219"/>
      <c r="AR155" s="319" t="s">
        <v>148</v>
      </c>
      <c r="AT155" s="319" t="s">
        <v>143</v>
      </c>
      <c r="AU155" s="319" t="s">
        <v>80</v>
      </c>
      <c r="AY155" s="293" t="s">
        <v>141</v>
      </c>
      <c r="BE155" s="320">
        <f>IF(N155="základní",J155,0)</f>
        <v>0</v>
      </c>
      <c r="BF155" s="320">
        <f>IF(N155="snížená",J155,0)</f>
        <v>0</v>
      </c>
      <c r="BG155" s="320">
        <f>IF(N155="zákl. přenesená",J155,0)</f>
        <v>0</v>
      </c>
      <c r="BH155" s="320">
        <f>IF(N155="sníž. přenesená",J155,0)</f>
        <v>0</v>
      </c>
      <c r="BI155" s="320">
        <f>IF(N155="nulová",J155,0)</f>
        <v>0</v>
      </c>
      <c r="BJ155" s="293" t="s">
        <v>78</v>
      </c>
      <c r="BK155" s="320">
        <f>ROUND(I155*H155,2)</f>
        <v>0</v>
      </c>
      <c r="BL155" s="293" t="s">
        <v>148</v>
      </c>
      <c r="BM155" s="319" t="s">
        <v>1008</v>
      </c>
    </row>
    <row r="156" spans="1:65" s="296" customFormat="1" ht="68.25">
      <c r="A156" s="219"/>
      <c r="B156" s="220"/>
      <c r="C156" s="219"/>
      <c r="D156" s="277" t="s">
        <v>150</v>
      </c>
      <c r="E156" s="219"/>
      <c r="F156" s="278" t="s">
        <v>1009</v>
      </c>
      <c r="G156" s="219"/>
      <c r="H156" s="219"/>
      <c r="I156" s="219"/>
      <c r="J156" s="219"/>
      <c r="K156" s="219"/>
      <c r="L156" s="220"/>
      <c r="M156" s="334"/>
      <c r="N156" s="335"/>
      <c r="O156" s="336"/>
      <c r="P156" s="336"/>
      <c r="Q156" s="336"/>
      <c r="R156" s="336"/>
      <c r="S156" s="336"/>
      <c r="T156" s="337"/>
      <c r="U156" s="219"/>
      <c r="V156" s="219"/>
      <c r="W156" s="219"/>
      <c r="X156" s="219"/>
      <c r="Y156" s="219"/>
      <c r="Z156" s="219"/>
      <c r="AA156" s="219"/>
      <c r="AB156" s="219"/>
      <c r="AC156" s="219"/>
      <c r="AD156" s="219"/>
      <c r="AE156" s="219"/>
      <c r="AT156" s="293" t="s">
        <v>150</v>
      </c>
      <c r="AU156" s="293" t="s">
        <v>80</v>
      </c>
    </row>
    <row r="157" spans="1:65" s="284" customFormat="1">
      <c r="B157" s="285"/>
      <c r="D157" s="277" t="s">
        <v>159</v>
      </c>
      <c r="E157" s="286" t="s">
        <v>3</v>
      </c>
      <c r="F157" s="287" t="s">
        <v>1010</v>
      </c>
      <c r="H157" s="286" t="s">
        <v>3</v>
      </c>
      <c r="L157" s="285"/>
      <c r="M157" s="344"/>
      <c r="N157" s="345"/>
      <c r="O157" s="345"/>
      <c r="P157" s="345"/>
      <c r="Q157" s="345"/>
      <c r="R157" s="345"/>
      <c r="S157" s="345"/>
      <c r="T157" s="346"/>
      <c r="AT157" s="286" t="s">
        <v>159</v>
      </c>
      <c r="AU157" s="286" t="s">
        <v>80</v>
      </c>
      <c r="AV157" s="284" t="s">
        <v>78</v>
      </c>
      <c r="AW157" s="284" t="s">
        <v>30</v>
      </c>
      <c r="AX157" s="284" t="s">
        <v>70</v>
      </c>
      <c r="AY157" s="286" t="s">
        <v>141</v>
      </c>
    </row>
    <row r="158" spans="1:65" s="279" customFormat="1">
      <c r="B158" s="280"/>
      <c r="D158" s="277" t="s">
        <v>159</v>
      </c>
      <c r="E158" s="281" t="s">
        <v>3</v>
      </c>
      <c r="F158" s="282" t="s">
        <v>1011</v>
      </c>
      <c r="H158" s="283">
        <v>532.03599999999994</v>
      </c>
      <c r="L158" s="280"/>
      <c r="M158" s="338"/>
      <c r="N158" s="339"/>
      <c r="O158" s="339"/>
      <c r="P158" s="339"/>
      <c r="Q158" s="339"/>
      <c r="R158" s="339"/>
      <c r="S158" s="339"/>
      <c r="T158" s="340"/>
      <c r="AT158" s="281" t="s">
        <v>159</v>
      </c>
      <c r="AU158" s="281" t="s">
        <v>80</v>
      </c>
      <c r="AV158" s="279" t="s">
        <v>80</v>
      </c>
      <c r="AW158" s="279" t="s">
        <v>30</v>
      </c>
      <c r="AX158" s="279" t="s">
        <v>70</v>
      </c>
      <c r="AY158" s="281" t="s">
        <v>141</v>
      </c>
    </row>
    <row r="159" spans="1:65" s="284" customFormat="1">
      <c r="B159" s="285"/>
      <c r="D159" s="277" t="s">
        <v>159</v>
      </c>
      <c r="E159" s="286" t="s">
        <v>3</v>
      </c>
      <c r="F159" s="287" t="s">
        <v>1012</v>
      </c>
      <c r="H159" s="286" t="s">
        <v>3</v>
      </c>
      <c r="L159" s="285"/>
      <c r="M159" s="344"/>
      <c r="N159" s="345"/>
      <c r="O159" s="345"/>
      <c r="P159" s="345"/>
      <c r="Q159" s="345"/>
      <c r="R159" s="345"/>
      <c r="S159" s="345"/>
      <c r="T159" s="346"/>
      <c r="AT159" s="286" t="s">
        <v>159</v>
      </c>
      <c r="AU159" s="286" t="s">
        <v>80</v>
      </c>
      <c r="AV159" s="284" t="s">
        <v>78</v>
      </c>
      <c r="AW159" s="284" t="s">
        <v>30</v>
      </c>
      <c r="AX159" s="284" t="s">
        <v>70</v>
      </c>
      <c r="AY159" s="286" t="s">
        <v>141</v>
      </c>
    </row>
    <row r="160" spans="1:65" s="279" customFormat="1">
      <c r="B160" s="280"/>
      <c r="D160" s="277" t="s">
        <v>159</v>
      </c>
      <c r="E160" s="281" t="s">
        <v>3</v>
      </c>
      <c r="F160" s="282" t="s">
        <v>1013</v>
      </c>
      <c r="H160" s="283">
        <v>209.08699999999999</v>
      </c>
      <c r="L160" s="280"/>
      <c r="M160" s="338"/>
      <c r="N160" s="339"/>
      <c r="O160" s="339"/>
      <c r="P160" s="339"/>
      <c r="Q160" s="339"/>
      <c r="R160" s="339"/>
      <c r="S160" s="339"/>
      <c r="T160" s="340"/>
      <c r="AT160" s="281" t="s">
        <v>159</v>
      </c>
      <c r="AU160" s="281" t="s">
        <v>80</v>
      </c>
      <c r="AV160" s="279" t="s">
        <v>80</v>
      </c>
      <c r="AW160" s="279" t="s">
        <v>30</v>
      </c>
      <c r="AX160" s="279" t="s">
        <v>70</v>
      </c>
      <c r="AY160" s="281" t="s">
        <v>141</v>
      </c>
    </row>
    <row r="161" spans="1:65" s="288" customFormat="1">
      <c r="B161" s="289"/>
      <c r="D161" s="277" t="s">
        <v>159</v>
      </c>
      <c r="E161" s="290" t="s">
        <v>3</v>
      </c>
      <c r="F161" s="291" t="s">
        <v>230</v>
      </c>
      <c r="H161" s="292">
        <v>741.12300000000005</v>
      </c>
      <c r="L161" s="289"/>
      <c r="M161" s="341"/>
      <c r="N161" s="342"/>
      <c r="O161" s="342"/>
      <c r="P161" s="342"/>
      <c r="Q161" s="342"/>
      <c r="R161" s="342"/>
      <c r="S161" s="342"/>
      <c r="T161" s="343"/>
      <c r="AT161" s="290" t="s">
        <v>159</v>
      </c>
      <c r="AU161" s="290" t="s">
        <v>80</v>
      </c>
      <c r="AV161" s="288" t="s">
        <v>148</v>
      </c>
      <c r="AW161" s="288" t="s">
        <v>30</v>
      </c>
      <c r="AX161" s="288" t="s">
        <v>78</v>
      </c>
      <c r="AY161" s="290" t="s">
        <v>141</v>
      </c>
    </row>
    <row r="162" spans="1:65" s="296" customFormat="1" ht="24">
      <c r="A162" s="219"/>
      <c r="B162" s="220"/>
      <c r="C162" s="271" t="s">
        <v>313</v>
      </c>
      <c r="D162" s="271" t="s">
        <v>143</v>
      </c>
      <c r="E162" s="272" t="s">
        <v>1014</v>
      </c>
      <c r="F162" s="273" t="s">
        <v>1015</v>
      </c>
      <c r="G162" s="274" t="s">
        <v>333</v>
      </c>
      <c r="H162" s="275">
        <v>322.94900000000001</v>
      </c>
      <c r="I162" s="212"/>
      <c r="J162" s="276">
        <f>ROUND(I162*H162,2)</f>
        <v>0</v>
      </c>
      <c r="K162" s="273" t="s">
        <v>3</v>
      </c>
      <c r="L162" s="220"/>
      <c r="M162" s="315" t="s">
        <v>3</v>
      </c>
      <c r="N162" s="316" t="s">
        <v>41</v>
      </c>
      <c r="O162" s="317">
        <v>0</v>
      </c>
      <c r="P162" s="317">
        <f>O162*H162</f>
        <v>0</v>
      </c>
      <c r="Q162" s="317">
        <v>0</v>
      </c>
      <c r="R162" s="317">
        <f>Q162*H162</f>
        <v>0</v>
      </c>
      <c r="S162" s="317">
        <v>0</v>
      </c>
      <c r="T162" s="318">
        <f>S162*H162</f>
        <v>0</v>
      </c>
      <c r="U162" s="219"/>
      <c r="V162" s="219"/>
      <c r="W162" s="219"/>
      <c r="X162" s="219"/>
      <c r="Y162" s="219"/>
      <c r="Z162" s="219"/>
      <c r="AA162" s="219"/>
      <c r="AB162" s="219"/>
      <c r="AC162" s="219"/>
      <c r="AD162" s="219"/>
      <c r="AE162" s="219"/>
      <c r="AR162" s="319" t="s">
        <v>148</v>
      </c>
      <c r="AT162" s="319" t="s">
        <v>143</v>
      </c>
      <c r="AU162" s="319" t="s">
        <v>80</v>
      </c>
      <c r="AY162" s="293" t="s">
        <v>141</v>
      </c>
      <c r="BE162" s="320">
        <f>IF(N162="základní",J162,0)</f>
        <v>0</v>
      </c>
      <c r="BF162" s="320">
        <f>IF(N162="snížená",J162,0)</f>
        <v>0</v>
      </c>
      <c r="BG162" s="320">
        <f>IF(N162="zákl. přenesená",J162,0)</f>
        <v>0</v>
      </c>
      <c r="BH162" s="320">
        <f>IF(N162="sníž. přenesená",J162,0)</f>
        <v>0</v>
      </c>
      <c r="BI162" s="320">
        <f>IF(N162="nulová",J162,0)</f>
        <v>0</v>
      </c>
      <c r="BJ162" s="293" t="s">
        <v>78</v>
      </c>
      <c r="BK162" s="320">
        <f>ROUND(I162*H162,2)</f>
        <v>0</v>
      </c>
      <c r="BL162" s="293" t="s">
        <v>148</v>
      </c>
      <c r="BM162" s="319" t="s">
        <v>1016</v>
      </c>
    </row>
    <row r="163" spans="1:65" s="296" customFormat="1" ht="107.25">
      <c r="A163" s="219"/>
      <c r="B163" s="220"/>
      <c r="C163" s="219"/>
      <c r="D163" s="277" t="s">
        <v>150</v>
      </c>
      <c r="E163" s="219"/>
      <c r="F163" s="278" t="s">
        <v>1017</v>
      </c>
      <c r="G163" s="219"/>
      <c r="H163" s="219"/>
      <c r="I163" s="219"/>
      <c r="J163" s="219"/>
      <c r="K163" s="219"/>
      <c r="L163" s="220"/>
      <c r="M163" s="334"/>
      <c r="N163" s="335"/>
      <c r="O163" s="336"/>
      <c r="P163" s="336"/>
      <c r="Q163" s="336"/>
      <c r="R163" s="336"/>
      <c r="S163" s="336"/>
      <c r="T163" s="337"/>
      <c r="U163" s="219"/>
      <c r="V163" s="219"/>
      <c r="W163" s="219"/>
      <c r="X163" s="219"/>
      <c r="Y163" s="219"/>
      <c r="Z163" s="219"/>
      <c r="AA163" s="219"/>
      <c r="AB163" s="219"/>
      <c r="AC163" s="219"/>
      <c r="AD163" s="219"/>
      <c r="AE163" s="219"/>
      <c r="AT163" s="293" t="s">
        <v>150</v>
      </c>
      <c r="AU163" s="293" t="s">
        <v>80</v>
      </c>
    </row>
    <row r="164" spans="1:65" s="279" customFormat="1">
      <c r="B164" s="280"/>
      <c r="D164" s="277" t="s">
        <v>159</v>
      </c>
      <c r="E164" s="281" t="s">
        <v>3</v>
      </c>
      <c r="F164" s="282" t="s">
        <v>1018</v>
      </c>
      <c r="H164" s="283">
        <v>532.03599999999994</v>
      </c>
      <c r="L164" s="280"/>
      <c r="M164" s="338"/>
      <c r="N164" s="339"/>
      <c r="O164" s="339"/>
      <c r="P164" s="339"/>
      <c r="Q164" s="339"/>
      <c r="R164" s="339"/>
      <c r="S164" s="339"/>
      <c r="T164" s="340"/>
      <c r="AT164" s="281" t="s">
        <v>159</v>
      </c>
      <c r="AU164" s="281" t="s">
        <v>80</v>
      </c>
      <c r="AV164" s="279" t="s">
        <v>80</v>
      </c>
      <c r="AW164" s="279" t="s">
        <v>30</v>
      </c>
      <c r="AX164" s="279" t="s">
        <v>70</v>
      </c>
      <c r="AY164" s="281" t="s">
        <v>141</v>
      </c>
    </row>
    <row r="165" spans="1:65" s="279" customFormat="1">
      <c r="B165" s="280"/>
      <c r="D165" s="277" t="s">
        <v>159</v>
      </c>
      <c r="E165" s="281" t="s">
        <v>3</v>
      </c>
      <c r="F165" s="282" t="s">
        <v>1019</v>
      </c>
      <c r="H165" s="283">
        <v>-126.693</v>
      </c>
      <c r="L165" s="280"/>
      <c r="M165" s="338"/>
      <c r="N165" s="339"/>
      <c r="O165" s="339"/>
      <c r="P165" s="339"/>
      <c r="Q165" s="339"/>
      <c r="R165" s="339"/>
      <c r="S165" s="339"/>
      <c r="T165" s="340"/>
      <c r="AT165" s="281" t="s">
        <v>159</v>
      </c>
      <c r="AU165" s="281" t="s">
        <v>80</v>
      </c>
      <c r="AV165" s="279" t="s">
        <v>80</v>
      </c>
      <c r="AW165" s="279" t="s">
        <v>30</v>
      </c>
      <c r="AX165" s="279" t="s">
        <v>70</v>
      </c>
      <c r="AY165" s="281" t="s">
        <v>141</v>
      </c>
    </row>
    <row r="166" spans="1:65" s="279" customFormat="1">
      <c r="B166" s="280"/>
      <c r="D166" s="277" t="s">
        <v>159</v>
      </c>
      <c r="E166" s="281" t="s">
        <v>3</v>
      </c>
      <c r="F166" s="282" t="s">
        <v>1020</v>
      </c>
      <c r="H166" s="283">
        <v>-39.884</v>
      </c>
      <c r="L166" s="280"/>
      <c r="M166" s="338"/>
      <c r="N166" s="339"/>
      <c r="O166" s="339"/>
      <c r="P166" s="339"/>
      <c r="Q166" s="339"/>
      <c r="R166" s="339"/>
      <c r="S166" s="339"/>
      <c r="T166" s="340"/>
      <c r="AT166" s="281" t="s">
        <v>159</v>
      </c>
      <c r="AU166" s="281" t="s">
        <v>80</v>
      </c>
      <c r="AV166" s="279" t="s">
        <v>80</v>
      </c>
      <c r="AW166" s="279" t="s">
        <v>30</v>
      </c>
      <c r="AX166" s="279" t="s">
        <v>70</v>
      </c>
      <c r="AY166" s="281" t="s">
        <v>141</v>
      </c>
    </row>
    <row r="167" spans="1:65" s="279" customFormat="1">
      <c r="B167" s="280"/>
      <c r="D167" s="277" t="s">
        <v>159</v>
      </c>
      <c r="E167" s="281" t="s">
        <v>3</v>
      </c>
      <c r="F167" s="282" t="s">
        <v>1021</v>
      </c>
      <c r="H167" s="283">
        <v>-42.51</v>
      </c>
      <c r="L167" s="280"/>
      <c r="M167" s="338"/>
      <c r="N167" s="339"/>
      <c r="O167" s="339"/>
      <c r="P167" s="339"/>
      <c r="Q167" s="339"/>
      <c r="R167" s="339"/>
      <c r="S167" s="339"/>
      <c r="T167" s="340"/>
      <c r="AT167" s="281" t="s">
        <v>159</v>
      </c>
      <c r="AU167" s="281" t="s">
        <v>80</v>
      </c>
      <c r="AV167" s="279" t="s">
        <v>80</v>
      </c>
      <c r="AW167" s="279" t="s">
        <v>30</v>
      </c>
      <c r="AX167" s="279" t="s">
        <v>70</v>
      </c>
      <c r="AY167" s="281" t="s">
        <v>141</v>
      </c>
    </row>
    <row r="168" spans="1:65" s="288" customFormat="1">
      <c r="B168" s="289"/>
      <c r="D168" s="277" t="s">
        <v>159</v>
      </c>
      <c r="E168" s="290" t="s">
        <v>3</v>
      </c>
      <c r="F168" s="291" t="s">
        <v>230</v>
      </c>
      <c r="H168" s="292">
        <v>322.94900000000001</v>
      </c>
      <c r="L168" s="289"/>
      <c r="M168" s="341"/>
      <c r="N168" s="342"/>
      <c r="O168" s="342"/>
      <c r="P168" s="342"/>
      <c r="Q168" s="342"/>
      <c r="R168" s="342"/>
      <c r="S168" s="342"/>
      <c r="T168" s="343"/>
      <c r="AT168" s="290" t="s">
        <v>159</v>
      </c>
      <c r="AU168" s="290" t="s">
        <v>80</v>
      </c>
      <c r="AV168" s="288" t="s">
        <v>148</v>
      </c>
      <c r="AW168" s="288" t="s">
        <v>30</v>
      </c>
      <c r="AX168" s="288" t="s">
        <v>78</v>
      </c>
      <c r="AY168" s="290" t="s">
        <v>141</v>
      </c>
    </row>
    <row r="169" spans="1:65" s="264" customFormat="1" ht="22.9" customHeight="1">
      <c r="B169" s="265"/>
      <c r="D169" s="266" t="s">
        <v>69</v>
      </c>
      <c r="E169" s="269" t="s">
        <v>80</v>
      </c>
      <c r="F169" s="269" t="s">
        <v>674</v>
      </c>
      <c r="J169" s="270">
        <f>BK169</f>
        <v>0</v>
      </c>
      <c r="L169" s="265"/>
      <c r="M169" s="309"/>
      <c r="N169" s="310"/>
      <c r="O169" s="310"/>
      <c r="P169" s="311">
        <f>SUM(P170:P207)</f>
        <v>0</v>
      </c>
      <c r="Q169" s="310"/>
      <c r="R169" s="311">
        <f>SUM(R170:R207)</f>
        <v>0</v>
      </c>
      <c r="S169" s="310"/>
      <c r="T169" s="312">
        <f>SUM(T170:T207)</f>
        <v>0</v>
      </c>
      <c r="AR169" s="266" t="s">
        <v>78</v>
      </c>
      <c r="AT169" s="313" t="s">
        <v>69</v>
      </c>
      <c r="AU169" s="313" t="s">
        <v>78</v>
      </c>
      <c r="AY169" s="266" t="s">
        <v>141</v>
      </c>
      <c r="BK169" s="314">
        <f>SUM(BK170:BK207)</f>
        <v>0</v>
      </c>
    </row>
    <row r="170" spans="1:65" s="296" customFormat="1" ht="24">
      <c r="A170" s="219"/>
      <c r="B170" s="220"/>
      <c r="C170" s="271" t="s">
        <v>319</v>
      </c>
      <c r="D170" s="271" t="s">
        <v>143</v>
      </c>
      <c r="E170" s="272" t="s">
        <v>1022</v>
      </c>
      <c r="F170" s="273" t="s">
        <v>1023</v>
      </c>
      <c r="G170" s="274" t="s">
        <v>146</v>
      </c>
      <c r="H170" s="275">
        <v>1010.766</v>
      </c>
      <c r="I170" s="212"/>
      <c r="J170" s="276">
        <f>ROUND(I170*H170,2)</f>
        <v>0</v>
      </c>
      <c r="K170" s="273" t="s">
        <v>3</v>
      </c>
      <c r="L170" s="220"/>
      <c r="M170" s="315" t="s">
        <v>3</v>
      </c>
      <c r="N170" s="316" t="s">
        <v>41</v>
      </c>
      <c r="O170" s="317">
        <v>0</v>
      </c>
      <c r="P170" s="317">
        <f>O170*H170</f>
        <v>0</v>
      </c>
      <c r="Q170" s="317">
        <v>0</v>
      </c>
      <c r="R170" s="317">
        <f>Q170*H170</f>
        <v>0</v>
      </c>
      <c r="S170" s="317">
        <v>0</v>
      </c>
      <c r="T170" s="318">
        <f>S170*H170</f>
        <v>0</v>
      </c>
      <c r="U170" s="219"/>
      <c r="V170" s="219"/>
      <c r="W170" s="219"/>
      <c r="X170" s="219"/>
      <c r="Y170" s="219"/>
      <c r="Z170" s="219"/>
      <c r="AA170" s="219"/>
      <c r="AB170" s="219"/>
      <c r="AC170" s="219"/>
      <c r="AD170" s="219"/>
      <c r="AE170" s="219"/>
      <c r="AR170" s="319" t="s">
        <v>148</v>
      </c>
      <c r="AT170" s="319" t="s">
        <v>143</v>
      </c>
      <c r="AU170" s="319" t="s">
        <v>80</v>
      </c>
      <c r="AY170" s="293" t="s">
        <v>141</v>
      </c>
      <c r="BE170" s="320">
        <f>IF(N170="základní",J170,0)</f>
        <v>0</v>
      </c>
      <c r="BF170" s="320">
        <f>IF(N170="snížená",J170,0)</f>
        <v>0</v>
      </c>
      <c r="BG170" s="320">
        <f>IF(N170="zákl. přenesená",J170,0)</f>
        <v>0</v>
      </c>
      <c r="BH170" s="320">
        <f>IF(N170="sníž. přenesená",J170,0)</f>
        <v>0</v>
      </c>
      <c r="BI170" s="320">
        <f>IF(N170="nulová",J170,0)</f>
        <v>0</v>
      </c>
      <c r="BJ170" s="293" t="s">
        <v>78</v>
      </c>
      <c r="BK170" s="320">
        <f>ROUND(I170*H170,2)</f>
        <v>0</v>
      </c>
      <c r="BL170" s="293" t="s">
        <v>148</v>
      </c>
      <c r="BM170" s="319" t="s">
        <v>1024</v>
      </c>
    </row>
    <row r="171" spans="1:65" s="296" customFormat="1" ht="107.25">
      <c r="A171" s="219"/>
      <c r="B171" s="220"/>
      <c r="C171" s="219"/>
      <c r="D171" s="277" t="s">
        <v>150</v>
      </c>
      <c r="E171" s="219"/>
      <c r="F171" s="278" t="s">
        <v>1025</v>
      </c>
      <c r="G171" s="219"/>
      <c r="H171" s="219"/>
      <c r="I171" s="219"/>
      <c r="J171" s="219"/>
      <c r="K171" s="219"/>
      <c r="L171" s="220"/>
      <c r="M171" s="334"/>
      <c r="N171" s="335"/>
      <c r="O171" s="336"/>
      <c r="P171" s="336"/>
      <c r="Q171" s="336"/>
      <c r="R171" s="336"/>
      <c r="S171" s="336"/>
      <c r="T171" s="337"/>
      <c r="U171" s="219"/>
      <c r="V171" s="219"/>
      <c r="W171" s="219"/>
      <c r="X171" s="219"/>
      <c r="Y171" s="219"/>
      <c r="Z171" s="219"/>
      <c r="AA171" s="219"/>
      <c r="AB171" s="219"/>
      <c r="AC171" s="219"/>
      <c r="AD171" s="219"/>
      <c r="AE171" s="219"/>
      <c r="AT171" s="293" t="s">
        <v>150</v>
      </c>
      <c r="AU171" s="293" t="s">
        <v>80</v>
      </c>
    </row>
    <row r="172" spans="1:65" s="279" customFormat="1">
      <c r="B172" s="280"/>
      <c r="D172" s="277" t="s">
        <v>159</v>
      </c>
      <c r="E172" s="281" t="s">
        <v>3</v>
      </c>
      <c r="F172" s="282" t="s">
        <v>1026</v>
      </c>
      <c r="H172" s="283">
        <v>509.05799999999999</v>
      </c>
      <c r="L172" s="280"/>
      <c r="M172" s="338"/>
      <c r="N172" s="339"/>
      <c r="O172" s="339"/>
      <c r="P172" s="339"/>
      <c r="Q172" s="339"/>
      <c r="R172" s="339"/>
      <c r="S172" s="339"/>
      <c r="T172" s="340"/>
      <c r="AT172" s="281" t="s">
        <v>159</v>
      </c>
      <c r="AU172" s="281" t="s">
        <v>80</v>
      </c>
      <c r="AV172" s="279" t="s">
        <v>80</v>
      </c>
      <c r="AW172" s="279" t="s">
        <v>30</v>
      </c>
      <c r="AX172" s="279" t="s">
        <v>70</v>
      </c>
      <c r="AY172" s="281" t="s">
        <v>141</v>
      </c>
    </row>
    <row r="173" spans="1:65" s="279" customFormat="1">
      <c r="B173" s="280"/>
      <c r="D173" s="277" t="s">
        <v>159</v>
      </c>
      <c r="E173" s="281" t="s">
        <v>3</v>
      </c>
      <c r="F173" s="282" t="s">
        <v>1027</v>
      </c>
      <c r="H173" s="283">
        <v>310.62</v>
      </c>
      <c r="L173" s="280"/>
      <c r="M173" s="338"/>
      <c r="N173" s="339"/>
      <c r="O173" s="339"/>
      <c r="P173" s="339"/>
      <c r="Q173" s="339"/>
      <c r="R173" s="339"/>
      <c r="S173" s="339"/>
      <c r="T173" s="340"/>
      <c r="AT173" s="281" t="s">
        <v>159</v>
      </c>
      <c r="AU173" s="281" t="s">
        <v>80</v>
      </c>
      <c r="AV173" s="279" t="s">
        <v>80</v>
      </c>
      <c r="AW173" s="279" t="s">
        <v>30</v>
      </c>
      <c r="AX173" s="279" t="s">
        <v>70</v>
      </c>
      <c r="AY173" s="281" t="s">
        <v>141</v>
      </c>
    </row>
    <row r="174" spans="1:65" s="279" customFormat="1">
      <c r="B174" s="280"/>
      <c r="D174" s="277" t="s">
        <v>159</v>
      </c>
      <c r="E174" s="281" t="s">
        <v>3</v>
      </c>
      <c r="F174" s="282" t="s">
        <v>1028</v>
      </c>
      <c r="H174" s="283">
        <v>138.28800000000001</v>
      </c>
      <c r="L174" s="280"/>
      <c r="M174" s="338"/>
      <c r="N174" s="339"/>
      <c r="O174" s="339"/>
      <c r="P174" s="339"/>
      <c r="Q174" s="339"/>
      <c r="R174" s="339"/>
      <c r="S174" s="339"/>
      <c r="T174" s="340"/>
      <c r="AT174" s="281" t="s">
        <v>159</v>
      </c>
      <c r="AU174" s="281" t="s">
        <v>80</v>
      </c>
      <c r="AV174" s="279" t="s">
        <v>80</v>
      </c>
      <c r="AW174" s="279" t="s">
        <v>30</v>
      </c>
      <c r="AX174" s="279" t="s">
        <v>70</v>
      </c>
      <c r="AY174" s="281" t="s">
        <v>141</v>
      </c>
    </row>
    <row r="175" spans="1:65" s="279" customFormat="1">
      <c r="B175" s="280"/>
      <c r="D175" s="277" t="s">
        <v>159</v>
      </c>
      <c r="E175" s="281" t="s">
        <v>3</v>
      </c>
      <c r="F175" s="282" t="s">
        <v>1029</v>
      </c>
      <c r="H175" s="283">
        <v>52.8</v>
      </c>
      <c r="L175" s="280"/>
      <c r="M175" s="338"/>
      <c r="N175" s="339"/>
      <c r="O175" s="339"/>
      <c r="P175" s="339"/>
      <c r="Q175" s="339"/>
      <c r="R175" s="339"/>
      <c r="S175" s="339"/>
      <c r="T175" s="340"/>
      <c r="AT175" s="281" t="s">
        <v>159</v>
      </c>
      <c r="AU175" s="281" t="s">
        <v>80</v>
      </c>
      <c r="AV175" s="279" t="s">
        <v>80</v>
      </c>
      <c r="AW175" s="279" t="s">
        <v>30</v>
      </c>
      <c r="AX175" s="279" t="s">
        <v>70</v>
      </c>
      <c r="AY175" s="281" t="s">
        <v>141</v>
      </c>
    </row>
    <row r="176" spans="1:65" s="288" customFormat="1">
      <c r="B176" s="289"/>
      <c r="D176" s="277" t="s">
        <v>159</v>
      </c>
      <c r="E176" s="290" t="s">
        <v>3</v>
      </c>
      <c r="F176" s="291" t="s">
        <v>230</v>
      </c>
      <c r="H176" s="292">
        <v>1010.766</v>
      </c>
      <c r="L176" s="289"/>
      <c r="M176" s="341"/>
      <c r="N176" s="342"/>
      <c r="O176" s="342"/>
      <c r="P176" s="342"/>
      <c r="Q176" s="342"/>
      <c r="R176" s="342"/>
      <c r="S176" s="342"/>
      <c r="T176" s="343"/>
      <c r="AT176" s="290" t="s">
        <v>159</v>
      </c>
      <c r="AU176" s="290" t="s">
        <v>80</v>
      </c>
      <c r="AV176" s="288" t="s">
        <v>148</v>
      </c>
      <c r="AW176" s="288" t="s">
        <v>30</v>
      </c>
      <c r="AX176" s="288" t="s">
        <v>78</v>
      </c>
      <c r="AY176" s="290" t="s">
        <v>141</v>
      </c>
    </row>
    <row r="177" spans="1:65" s="296" customFormat="1" ht="16.5" customHeight="1">
      <c r="A177" s="219"/>
      <c r="B177" s="220"/>
      <c r="C177" s="321" t="s">
        <v>323</v>
      </c>
      <c r="D177" s="321" t="s">
        <v>371</v>
      </c>
      <c r="E177" s="322" t="s">
        <v>1030</v>
      </c>
      <c r="F177" s="323" t="s">
        <v>1031</v>
      </c>
      <c r="G177" s="324" t="s">
        <v>146</v>
      </c>
      <c r="H177" s="325">
        <v>1197.252</v>
      </c>
      <c r="I177" s="213"/>
      <c r="J177" s="326">
        <f>ROUND(I177*H177,2)</f>
        <v>0</v>
      </c>
      <c r="K177" s="323" t="s">
        <v>3</v>
      </c>
      <c r="L177" s="327"/>
      <c r="M177" s="328" t="s">
        <v>3</v>
      </c>
      <c r="N177" s="329" t="s">
        <v>41</v>
      </c>
      <c r="O177" s="317">
        <v>0</v>
      </c>
      <c r="P177" s="317">
        <f>O177*H177</f>
        <v>0</v>
      </c>
      <c r="Q177" s="317">
        <v>0</v>
      </c>
      <c r="R177" s="317">
        <f>Q177*H177</f>
        <v>0</v>
      </c>
      <c r="S177" s="317">
        <v>0</v>
      </c>
      <c r="T177" s="318">
        <f>S177*H177</f>
        <v>0</v>
      </c>
      <c r="U177" s="219"/>
      <c r="V177" s="219"/>
      <c r="W177" s="219"/>
      <c r="X177" s="219"/>
      <c r="Y177" s="219"/>
      <c r="Z177" s="219"/>
      <c r="AA177" s="219"/>
      <c r="AB177" s="219"/>
      <c r="AC177" s="219"/>
      <c r="AD177" s="219"/>
      <c r="AE177" s="219"/>
      <c r="AR177" s="319" t="s">
        <v>188</v>
      </c>
      <c r="AT177" s="319" t="s">
        <v>371</v>
      </c>
      <c r="AU177" s="319" t="s">
        <v>80</v>
      </c>
      <c r="AY177" s="293" t="s">
        <v>141</v>
      </c>
      <c r="BE177" s="320">
        <f>IF(N177="základní",J177,0)</f>
        <v>0</v>
      </c>
      <c r="BF177" s="320">
        <f>IF(N177="snížená",J177,0)</f>
        <v>0</v>
      </c>
      <c r="BG177" s="320">
        <f>IF(N177="zákl. přenesená",J177,0)</f>
        <v>0</v>
      </c>
      <c r="BH177" s="320">
        <f>IF(N177="sníž. přenesená",J177,0)</f>
        <v>0</v>
      </c>
      <c r="BI177" s="320">
        <f>IF(N177="nulová",J177,0)</f>
        <v>0</v>
      </c>
      <c r="BJ177" s="293" t="s">
        <v>78</v>
      </c>
      <c r="BK177" s="320">
        <f>ROUND(I177*H177,2)</f>
        <v>0</v>
      </c>
      <c r="BL177" s="293" t="s">
        <v>148</v>
      </c>
      <c r="BM177" s="319" t="s">
        <v>1032</v>
      </c>
    </row>
    <row r="178" spans="1:65" s="279" customFormat="1">
      <c r="B178" s="280"/>
      <c r="D178" s="277" t="s">
        <v>159</v>
      </c>
      <c r="E178" s="281" t="s">
        <v>3</v>
      </c>
      <c r="F178" s="282" t="s">
        <v>1033</v>
      </c>
      <c r="H178" s="283">
        <v>1197.252</v>
      </c>
      <c r="L178" s="280"/>
      <c r="M178" s="338"/>
      <c r="N178" s="339"/>
      <c r="O178" s="339"/>
      <c r="P178" s="339"/>
      <c r="Q178" s="339"/>
      <c r="R178" s="339"/>
      <c r="S178" s="339"/>
      <c r="T178" s="340"/>
      <c r="AT178" s="281" t="s">
        <v>159</v>
      </c>
      <c r="AU178" s="281" t="s">
        <v>80</v>
      </c>
      <c r="AV178" s="279" t="s">
        <v>80</v>
      </c>
      <c r="AW178" s="279" t="s">
        <v>30</v>
      </c>
      <c r="AX178" s="279" t="s">
        <v>70</v>
      </c>
      <c r="AY178" s="281" t="s">
        <v>141</v>
      </c>
    </row>
    <row r="179" spans="1:65" s="288" customFormat="1">
      <c r="B179" s="289"/>
      <c r="D179" s="277" t="s">
        <v>159</v>
      </c>
      <c r="E179" s="290" t="s">
        <v>3</v>
      </c>
      <c r="F179" s="291" t="s">
        <v>230</v>
      </c>
      <c r="H179" s="292">
        <v>1197.252</v>
      </c>
      <c r="L179" s="289"/>
      <c r="M179" s="341"/>
      <c r="N179" s="342"/>
      <c r="O179" s="342"/>
      <c r="P179" s="342"/>
      <c r="Q179" s="342"/>
      <c r="R179" s="342"/>
      <c r="S179" s="342"/>
      <c r="T179" s="343"/>
      <c r="AT179" s="290" t="s">
        <v>159</v>
      </c>
      <c r="AU179" s="290" t="s">
        <v>80</v>
      </c>
      <c r="AV179" s="288" t="s">
        <v>148</v>
      </c>
      <c r="AW179" s="288" t="s">
        <v>30</v>
      </c>
      <c r="AX179" s="288" t="s">
        <v>78</v>
      </c>
      <c r="AY179" s="290" t="s">
        <v>141</v>
      </c>
    </row>
    <row r="180" spans="1:65" s="296" customFormat="1" ht="21.75" customHeight="1">
      <c r="A180" s="219"/>
      <c r="B180" s="220"/>
      <c r="C180" s="271" t="s">
        <v>327</v>
      </c>
      <c r="D180" s="271" t="s">
        <v>143</v>
      </c>
      <c r="E180" s="272" t="s">
        <v>1034</v>
      </c>
      <c r="F180" s="273" t="s">
        <v>1035</v>
      </c>
      <c r="G180" s="274" t="s">
        <v>199</v>
      </c>
      <c r="H180" s="275">
        <v>12</v>
      </c>
      <c r="I180" s="212"/>
      <c r="J180" s="276">
        <f>ROUND(I180*H180,2)</f>
        <v>0</v>
      </c>
      <c r="K180" s="273" t="s">
        <v>3</v>
      </c>
      <c r="L180" s="220"/>
      <c r="M180" s="315" t="s">
        <v>3</v>
      </c>
      <c r="N180" s="316" t="s">
        <v>41</v>
      </c>
      <c r="O180" s="317">
        <v>0</v>
      </c>
      <c r="P180" s="317">
        <f>O180*H180</f>
        <v>0</v>
      </c>
      <c r="Q180" s="317">
        <v>0</v>
      </c>
      <c r="R180" s="317">
        <f>Q180*H180</f>
        <v>0</v>
      </c>
      <c r="S180" s="317">
        <v>0</v>
      </c>
      <c r="T180" s="318">
        <f>S180*H180</f>
        <v>0</v>
      </c>
      <c r="U180" s="219"/>
      <c r="V180" s="219"/>
      <c r="W180" s="219"/>
      <c r="X180" s="219"/>
      <c r="Y180" s="219"/>
      <c r="Z180" s="219"/>
      <c r="AA180" s="219"/>
      <c r="AB180" s="219"/>
      <c r="AC180" s="219"/>
      <c r="AD180" s="219"/>
      <c r="AE180" s="219"/>
      <c r="AR180" s="319" t="s">
        <v>148</v>
      </c>
      <c r="AT180" s="319" t="s">
        <v>143</v>
      </c>
      <c r="AU180" s="319" t="s">
        <v>80</v>
      </c>
      <c r="AY180" s="293" t="s">
        <v>141</v>
      </c>
      <c r="BE180" s="320">
        <f>IF(N180="základní",J180,0)</f>
        <v>0</v>
      </c>
      <c r="BF180" s="320">
        <f>IF(N180="snížená",J180,0)</f>
        <v>0</v>
      </c>
      <c r="BG180" s="320">
        <f>IF(N180="zákl. přenesená",J180,0)</f>
        <v>0</v>
      </c>
      <c r="BH180" s="320">
        <f>IF(N180="sníž. přenesená",J180,0)</f>
        <v>0</v>
      </c>
      <c r="BI180" s="320">
        <f>IF(N180="nulová",J180,0)</f>
        <v>0</v>
      </c>
      <c r="BJ180" s="293" t="s">
        <v>78</v>
      </c>
      <c r="BK180" s="320">
        <f>ROUND(I180*H180,2)</f>
        <v>0</v>
      </c>
      <c r="BL180" s="293" t="s">
        <v>148</v>
      </c>
      <c r="BM180" s="319" t="s">
        <v>1036</v>
      </c>
    </row>
    <row r="181" spans="1:65" s="296" customFormat="1" ht="58.5">
      <c r="A181" s="219"/>
      <c r="B181" s="220"/>
      <c r="C181" s="219"/>
      <c r="D181" s="277" t="s">
        <v>150</v>
      </c>
      <c r="E181" s="219"/>
      <c r="F181" s="278" t="s">
        <v>1037</v>
      </c>
      <c r="G181" s="219"/>
      <c r="H181" s="219"/>
      <c r="I181" s="219"/>
      <c r="J181" s="219"/>
      <c r="K181" s="219"/>
      <c r="L181" s="220"/>
      <c r="M181" s="334"/>
      <c r="N181" s="335"/>
      <c r="O181" s="336"/>
      <c r="P181" s="336"/>
      <c r="Q181" s="336"/>
      <c r="R181" s="336"/>
      <c r="S181" s="336"/>
      <c r="T181" s="337"/>
      <c r="U181" s="219"/>
      <c r="V181" s="219"/>
      <c r="W181" s="219"/>
      <c r="X181" s="219"/>
      <c r="Y181" s="219"/>
      <c r="Z181" s="219"/>
      <c r="AA181" s="219"/>
      <c r="AB181" s="219"/>
      <c r="AC181" s="219"/>
      <c r="AD181" s="219"/>
      <c r="AE181" s="219"/>
      <c r="AT181" s="293" t="s">
        <v>150</v>
      </c>
      <c r="AU181" s="293" t="s">
        <v>80</v>
      </c>
    </row>
    <row r="182" spans="1:65" s="296" customFormat="1" ht="33" customHeight="1">
      <c r="A182" s="219"/>
      <c r="B182" s="220"/>
      <c r="C182" s="271" t="s">
        <v>8</v>
      </c>
      <c r="D182" s="271" t="s">
        <v>143</v>
      </c>
      <c r="E182" s="272" t="s">
        <v>1038</v>
      </c>
      <c r="F182" s="273" t="s">
        <v>1039</v>
      </c>
      <c r="G182" s="274" t="s">
        <v>199</v>
      </c>
      <c r="H182" s="275">
        <v>282.81</v>
      </c>
      <c r="I182" s="212"/>
      <c r="J182" s="276">
        <f>ROUND(I182*H182,2)</f>
        <v>0</v>
      </c>
      <c r="K182" s="273" t="s">
        <v>3</v>
      </c>
      <c r="L182" s="220"/>
      <c r="M182" s="315" t="s">
        <v>3</v>
      </c>
      <c r="N182" s="316" t="s">
        <v>41</v>
      </c>
      <c r="O182" s="317">
        <v>0</v>
      </c>
      <c r="P182" s="317">
        <f>O182*H182</f>
        <v>0</v>
      </c>
      <c r="Q182" s="317">
        <v>0</v>
      </c>
      <c r="R182" s="317">
        <f>Q182*H182</f>
        <v>0</v>
      </c>
      <c r="S182" s="317">
        <v>0</v>
      </c>
      <c r="T182" s="318">
        <f>S182*H182</f>
        <v>0</v>
      </c>
      <c r="U182" s="219"/>
      <c r="V182" s="219"/>
      <c r="W182" s="219"/>
      <c r="X182" s="219"/>
      <c r="Y182" s="219"/>
      <c r="Z182" s="219"/>
      <c r="AA182" s="219"/>
      <c r="AB182" s="219"/>
      <c r="AC182" s="219"/>
      <c r="AD182" s="219"/>
      <c r="AE182" s="219"/>
      <c r="AR182" s="319" t="s">
        <v>148</v>
      </c>
      <c r="AT182" s="319" t="s">
        <v>143</v>
      </c>
      <c r="AU182" s="319" t="s">
        <v>80</v>
      </c>
      <c r="AY182" s="293" t="s">
        <v>141</v>
      </c>
      <c r="BE182" s="320">
        <f>IF(N182="základní",J182,0)</f>
        <v>0</v>
      </c>
      <c r="BF182" s="320">
        <f>IF(N182="snížená",J182,0)</f>
        <v>0</v>
      </c>
      <c r="BG182" s="320">
        <f>IF(N182="zákl. přenesená",J182,0)</f>
        <v>0</v>
      </c>
      <c r="BH182" s="320">
        <f>IF(N182="sníž. přenesená",J182,0)</f>
        <v>0</v>
      </c>
      <c r="BI182" s="320">
        <f>IF(N182="nulová",J182,0)</f>
        <v>0</v>
      </c>
      <c r="BJ182" s="293" t="s">
        <v>78</v>
      </c>
      <c r="BK182" s="320">
        <f>ROUND(I182*H182,2)</f>
        <v>0</v>
      </c>
      <c r="BL182" s="293" t="s">
        <v>148</v>
      </c>
      <c r="BM182" s="319" t="s">
        <v>1040</v>
      </c>
    </row>
    <row r="183" spans="1:65" s="296" customFormat="1" ht="58.5">
      <c r="A183" s="219"/>
      <c r="B183" s="220"/>
      <c r="C183" s="219"/>
      <c r="D183" s="277" t="s">
        <v>150</v>
      </c>
      <c r="E183" s="219"/>
      <c r="F183" s="278" t="s">
        <v>1037</v>
      </c>
      <c r="G183" s="219"/>
      <c r="H183" s="219"/>
      <c r="I183" s="219"/>
      <c r="J183" s="219"/>
      <c r="K183" s="219"/>
      <c r="L183" s="220"/>
      <c r="M183" s="334"/>
      <c r="N183" s="335"/>
      <c r="O183" s="336"/>
      <c r="P183" s="336"/>
      <c r="Q183" s="336"/>
      <c r="R183" s="336"/>
      <c r="S183" s="336"/>
      <c r="T183" s="337"/>
      <c r="U183" s="219"/>
      <c r="V183" s="219"/>
      <c r="W183" s="219"/>
      <c r="X183" s="219"/>
      <c r="Y183" s="219"/>
      <c r="Z183" s="219"/>
      <c r="AA183" s="219"/>
      <c r="AB183" s="219"/>
      <c r="AC183" s="219"/>
      <c r="AD183" s="219"/>
      <c r="AE183" s="219"/>
      <c r="AT183" s="293" t="s">
        <v>150</v>
      </c>
      <c r="AU183" s="293" t="s">
        <v>80</v>
      </c>
    </row>
    <row r="184" spans="1:65" s="296" customFormat="1" ht="19.5">
      <c r="A184" s="219"/>
      <c r="B184" s="220"/>
      <c r="C184" s="219"/>
      <c r="D184" s="277" t="s">
        <v>225</v>
      </c>
      <c r="E184" s="219"/>
      <c r="F184" s="278" t="s">
        <v>1041</v>
      </c>
      <c r="G184" s="219"/>
      <c r="H184" s="219"/>
      <c r="I184" s="219"/>
      <c r="J184" s="219"/>
      <c r="K184" s="219"/>
      <c r="L184" s="220"/>
      <c r="M184" s="334"/>
      <c r="N184" s="335"/>
      <c r="O184" s="336"/>
      <c r="P184" s="336"/>
      <c r="Q184" s="336"/>
      <c r="R184" s="336"/>
      <c r="S184" s="336"/>
      <c r="T184" s="337"/>
      <c r="U184" s="219"/>
      <c r="V184" s="219"/>
      <c r="W184" s="219"/>
      <c r="X184" s="219"/>
      <c r="Y184" s="219"/>
      <c r="Z184" s="219"/>
      <c r="AA184" s="219"/>
      <c r="AB184" s="219"/>
      <c r="AC184" s="219"/>
      <c r="AD184" s="219"/>
      <c r="AE184" s="219"/>
      <c r="AT184" s="293" t="s">
        <v>225</v>
      </c>
      <c r="AU184" s="293" t="s">
        <v>80</v>
      </c>
    </row>
    <row r="185" spans="1:65" s="279" customFormat="1">
      <c r="B185" s="280"/>
      <c r="D185" s="277" t="s">
        <v>159</v>
      </c>
      <c r="E185" s="281" t="s">
        <v>3</v>
      </c>
      <c r="F185" s="282" t="s">
        <v>1042</v>
      </c>
      <c r="H185" s="283">
        <v>63.13</v>
      </c>
      <c r="L185" s="280"/>
      <c r="M185" s="338"/>
      <c r="N185" s="339"/>
      <c r="O185" s="339"/>
      <c r="P185" s="339"/>
      <c r="Q185" s="339"/>
      <c r="R185" s="339"/>
      <c r="S185" s="339"/>
      <c r="T185" s="340"/>
      <c r="AT185" s="281" t="s">
        <v>159</v>
      </c>
      <c r="AU185" s="281" t="s">
        <v>80</v>
      </c>
      <c r="AV185" s="279" t="s">
        <v>80</v>
      </c>
      <c r="AW185" s="279" t="s">
        <v>30</v>
      </c>
      <c r="AX185" s="279" t="s">
        <v>70</v>
      </c>
      <c r="AY185" s="281" t="s">
        <v>141</v>
      </c>
    </row>
    <row r="186" spans="1:65" s="279" customFormat="1">
      <c r="B186" s="280"/>
      <c r="D186" s="277" t="s">
        <v>159</v>
      </c>
      <c r="E186" s="281" t="s">
        <v>3</v>
      </c>
      <c r="F186" s="282" t="s">
        <v>1043</v>
      </c>
      <c r="H186" s="283">
        <v>67.03</v>
      </c>
      <c r="L186" s="280"/>
      <c r="M186" s="338"/>
      <c r="N186" s="339"/>
      <c r="O186" s="339"/>
      <c r="P186" s="339"/>
      <c r="Q186" s="339"/>
      <c r="R186" s="339"/>
      <c r="S186" s="339"/>
      <c r="T186" s="340"/>
      <c r="AT186" s="281" t="s">
        <v>159</v>
      </c>
      <c r="AU186" s="281" t="s">
        <v>80</v>
      </c>
      <c r="AV186" s="279" t="s">
        <v>80</v>
      </c>
      <c r="AW186" s="279" t="s">
        <v>30</v>
      </c>
      <c r="AX186" s="279" t="s">
        <v>70</v>
      </c>
      <c r="AY186" s="281" t="s">
        <v>141</v>
      </c>
    </row>
    <row r="187" spans="1:65" s="279" customFormat="1">
      <c r="B187" s="280"/>
      <c r="D187" s="277" t="s">
        <v>159</v>
      </c>
      <c r="E187" s="281" t="s">
        <v>3</v>
      </c>
      <c r="F187" s="282" t="s">
        <v>1044</v>
      </c>
      <c r="H187" s="283">
        <v>152.65</v>
      </c>
      <c r="L187" s="280"/>
      <c r="M187" s="338"/>
      <c r="N187" s="339"/>
      <c r="O187" s="339"/>
      <c r="P187" s="339"/>
      <c r="Q187" s="339"/>
      <c r="R187" s="339"/>
      <c r="S187" s="339"/>
      <c r="T187" s="340"/>
      <c r="AT187" s="281" t="s">
        <v>159</v>
      </c>
      <c r="AU187" s="281" t="s">
        <v>80</v>
      </c>
      <c r="AV187" s="279" t="s">
        <v>80</v>
      </c>
      <c r="AW187" s="279" t="s">
        <v>30</v>
      </c>
      <c r="AX187" s="279" t="s">
        <v>70</v>
      </c>
      <c r="AY187" s="281" t="s">
        <v>141</v>
      </c>
    </row>
    <row r="188" spans="1:65" s="288" customFormat="1">
      <c r="B188" s="289"/>
      <c r="D188" s="277" t="s">
        <v>159</v>
      </c>
      <c r="E188" s="290" t="s">
        <v>3</v>
      </c>
      <c r="F188" s="291" t="s">
        <v>230</v>
      </c>
      <c r="H188" s="292">
        <v>282.81</v>
      </c>
      <c r="L188" s="289"/>
      <c r="M188" s="341"/>
      <c r="N188" s="342"/>
      <c r="O188" s="342"/>
      <c r="P188" s="342"/>
      <c r="Q188" s="342"/>
      <c r="R188" s="342"/>
      <c r="S188" s="342"/>
      <c r="T188" s="343"/>
      <c r="AT188" s="290" t="s">
        <v>159</v>
      </c>
      <c r="AU188" s="290" t="s">
        <v>80</v>
      </c>
      <c r="AV188" s="288" t="s">
        <v>148</v>
      </c>
      <c r="AW188" s="288" t="s">
        <v>30</v>
      </c>
      <c r="AX188" s="288" t="s">
        <v>78</v>
      </c>
      <c r="AY188" s="290" t="s">
        <v>141</v>
      </c>
    </row>
    <row r="189" spans="1:65" s="296" customFormat="1" ht="33" customHeight="1">
      <c r="A189" s="219"/>
      <c r="B189" s="220"/>
      <c r="C189" s="271" t="s">
        <v>335</v>
      </c>
      <c r="D189" s="271" t="s">
        <v>143</v>
      </c>
      <c r="E189" s="272" t="s">
        <v>1045</v>
      </c>
      <c r="F189" s="273" t="s">
        <v>1046</v>
      </c>
      <c r="G189" s="274" t="s">
        <v>199</v>
      </c>
      <c r="H189" s="275">
        <v>143.31</v>
      </c>
      <c r="I189" s="212"/>
      <c r="J189" s="276">
        <f>ROUND(I189*H189,2)</f>
        <v>0</v>
      </c>
      <c r="K189" s="273" t="s">
        <v>3</v>
      </c>
      <c r="L189" s="220"/>
      <c r="M189" s="315" t="s">
        <v>3</v>
      </c>
      <c r="N189" s="316" t="s">
        <v>41</v>
      </c>
      <c r="O189" s="317">
        <v>0</v>
      </c>
      <c r="P189" s="317">
        <f>O189*H189</f>
        <v>0</v>
      </c>
      <c r="Q189" s="317">
        <v>0</v>
      </c>
      <c r="R189" s="317">
        <f>Q189*H189</f>
        <v>0</v>
      </c>
      <c r="S189" s="317">
        <v>0</v>
      </c>
      <c r="T189" s="318">
        <f>S189*H189</f>
        <v>0</v>
      </c>
      <c r="U189" s="219"/>
      <c r="V189" s="219"/>
      <c r="W189" s="219"/>
      <c r="X189" s="219"/>
      <c r="Y189" s="219"/>
      <c r="Z189" s="219"/>
      <c r="AA189" s="219"/>
      <c r="AB189" s="219"/>
      <c r="AC189" s="219"/>
      <c r="AD189" s="219"/>
      <c r="AE189" s="219"/>
      <c r="AR189" s="319" t="s">
        <v>148</v>
      </c>
      <c r="AT189" s="319" t="s">
        <v>143</v>
      </c>
      <c r="AU189" s="319" t="s">
        <v>80</v>
      </c>
      <c r="AY189" s="293" t="s">
        <v>141</v>
      </c>
      <c r="BE189" s="320">
        <f>IF(N189="základní",J189,0)</f>
        <v>0</v>
      </c>
      <c r="BF189" s="320">
        <f>IF(N189="snížená",J189,0)</f>
        <v>0</v>
      </c>
      <c r="BG189" s="320">
        <f>IF(N189="zákl. přenesená",J189,0)</f>
        <v>0</v>
      </c>
      <c r="BH189" s="320">
        <f>IF(N189="sníž. přenesená",J189,0)</f>
        <v>0</v>
      </c>
      <c r="BI189" s="320">
        <f>IF(N189="nulová",J189,0)</f>
        <v>0</v>
      </c>
      <c r="BJ189" s="293" t="s">
        <v>78</v>
      </c>
      <c r="BK189" s="320">
        <f>ROUND(I189*H189,2)</f>
        <v>0</v>
      </c>
      <c r="BL189" s="293" t="s">
        <v>148</v>
      </c>
      <c r="BM189" s="319" t="s">
        <v>1047</v>
      </c>
    </row>
    <row r="190" spans="1:65" s="296" customFormat="1" ht="58.5">
      <c r="A190" s="219"/>
      <c r="B190" s="220"/>
      <c r="C190" s="219"/>
      <c r="D190" s="277" t="s">
        <v>150</v>
      </c>
      <c r="E190" s="219"/>
      <c r="F190" s="278" t="s">
        <v>1037</v>
      </c>
      <c r="G190" s="219"/>
      <c r="H190" s="219"/>
      <c r="I190" s="219"/>
      <c r="J190" s="219"/>
      <c r="K190" s="219"/>
      <c r="L190" s="220"/>
      <c r="M190" s="334"/>
      <c r="N190" s="335"/>
      <c r="O190" s="336"/>
      <c r="P190" s="336"/>
      <c r="Q190" s="336"/>
      <c r="R190" s="336"/>
      <c r="S190" s="336"/>
      <c r="T190" s="337"/>
      <c r="U190" s="219"/>
      <c r="V190" s="219"/>
      <c r="W190" s="219"/>
      <c r="X190" s="219"/>
      <c r="Y190" s="219"/>
      <c r="Z190" s="219"/>
      <c r="AA190" s="219"/>
      <c r="AB190" s="219"/>
      <c r="AC190" s="219"/>
      <c r="AD190" s="219"/>
      <c r="AE190" s="219"/>
      <c r="AT190" s="293" t="s">
        <v>150</v>
      </c>
      <c r="AU190" s="293" t="s">
        <v>80</v>
      </c>
    </row>
    <row r="191" spans="1:65" s="296" customFormat="1" ht="19.5">
      <c r="A191" s="219"/>
      <c r="B191" s="220"/>
      <c r="C191" s="219"/>
      <c r="D191" s="277" t="s">
        <v>225</v>
      </c>
      <c r="E191" s="219"/>
      <c r="F191" s="278" t="s">
        <v>1041</v>
      </c>
      <c r="G191" s="219"/>
      <c r="H191" s="219"/>
      <c r="I191" s="219"/>
      <c r="J191" s="219"/>
      <c r="K191" s="219"/>
      <c r="L191" s="220"/>
      <c r="M191" s="334"/>
      <c r="N191" s="335"/>
      <c r="O191" s="336"/>
      <c r="P191" s="336"/>
      <c r="Q191" s="336"/>
      <c r="R191" s="336"/>
      <c r="S191" s="336"/>
      <c r="T191" s="337"/>
      <c r="U191" s="219"/>
      <c r="V191" s="219"/>
      <c r="W191" s="219"/>
      <c r="X191" s="219"/>
      <c r="Y191" s="219"/>
      <c r="Z191" s="219"/>
      <c r="AA191" s="219"/>
      <c r="AB191" s="219"/>
      <c r="AC191" s="219"/>
      <c r="AD191" s="219"/>
      <c r="AE191" s="219"/>
      <c r="AT191" s="293" t="s">
        <v>225</v>
      </c>
      <c r="AU191" s="293" t="s">
        <v>80</v>
      </c>
    </row>
    <row r="192" spans="1:65" s="279" customFormat="1">
      <c r="B192" s="280"/>
      <c r="D192" s="277" t="s">
        <v>159</v>
      </c>
      <c r="E192" s="281" t="s">
        <v>3</v>
      </c>
      <c r="F192" s="282" t="s">
        <v>1048</v>
      </c>
      <c r="H192" s="283">
        <v>63.6</v>
      </c>
      <c r="L192" s="280"/>
      <c r="M192" s="338"/>
      <c r="N192" s="339"/>
      <c r="O192" s="339"/>
      <c r="P192" s="339"/>
      <c r="Q192" s="339"/>
      <c r="R192" s="339"/>
      <c r="S192" s="339"/>
      <c r="T192" s="340"/>
      <c r="AT192" s="281" t="s">
        <v>159</v>
      </c>
      <c r="AU192" s="281" t="s">
        <v>80</v>
      </c>
      <c r="AV192" s="279" t="s">
        <v>80</v>
      </c>
      <c r="AW192" s="279" t="s">
        <v>30</v>
      </c>
      <c r="AX192" s="279" t="s">
        <v>70</v>
      </c>
      <c r="AY192" s="281" t="s">
        <v>141</v>
      </c>
    </row>
    <row r="193" spans="1:65" s="279" customFormat="1">
      <c r="B193" s="280"/>
      <c r="D193" s="277" t="s">
        <v>159</v>
      </c>
      <c r="E193" s="281" t="s">
        <v>3</v>
      </c>
      <c r="F193" s="282" t="s">
        <v>1049</v>
      </c>
      <c r="H193" s="283">
        <v>62.07</v>
      </c>
      <c r="L193" s="280"/>
      <c r="M193" s="338"/>
      <c r="N193" s="339"/>
      <c r="O193" s="339"/>
      <c r="P193" s="339"/>
      <c r="Q193" s="339"/>
      <c r="R193" s="339"/>
      <c r="S193" s="339"/>
      <c r="T193" s="340"/>
      <c r="AT193" s="281" t="s">
        <v>159</v>
      </c>
      <c r="AU193" s="281" t="s">
        <v>80</v>
      </c>
      <c r="AV193" s="279" t="s">
        <v>80</v>
      </c>
      <c r="AW193" s="279" t="s">
        <v>30</v>
      </c>
      <c r="AX193" s="279" t="s">
        <v>70</v>
      </c>
      <c r="AY193" s="281" t="s">
        <v>141</v>
      </c>
    </row>
    <row r="194" spans="1:65" s="279" customFormat="1">
      <c r="B194" s="280"/>
      <c r="D194" s="277" t="s">
        <v>159</v>
      </c>
      <c r="E194" s="281" t="s">
        <v>3</v>
      </c>
      <c r="F194" s="282" t="s">
        <v>1050</v>
      </c>
      <c r="H194" s="283">
        <v>29.64</v>
      </c>
      <c r="L194" s="280"/>
      <c r="M194" s="338"/>
      <c r="N194" s="339"/>
      <c r="O194" s="339"/>
      <c r="P194" s="339"/>
      <c r="Q194" s="339"/>
      <c r="R194" s="339"/>
      <c r="S194" s="339"/>
      <c r="T194" s="340"/>
      <c r="AT194" s="281" t="s">
        <v>159</v>
      </c>
      <c r="AU194" s="281" t="s">
        <v>80</v>
      </c>
      <c r="AV194" s="279" t="s">
        <v>80</v>
      </c>
      <c r="AW194" s="279" t="s">
        <v>30</v>
      </c>
      <c r="AX194" s="279" t="s">
        <v>70</v>
      </c>
      <c r="AY194" s="281" t="s">
        <v>141</v>
      </c>
    </row>
    <row r="195" spans="1:65" s="279" customFormat="1">
      <c r="B195" s="280"/>
      <c r="D195" s="277" t="s">
        <v>159</v>
      </c>
      <c r="E195" s="281" t="s">
        <v>3</v>
      </c>
      <c r="F195" s="282" t="s">
        <v>1051</v>
      </c>
      <c r="H195" s="283">
        <v>-12</v>
      </c>
      <c r="L195" s="280"/>
      <c r="M195" s="338"/>
      <c r="N195" s="339"/>
      <c r="O195" s="339"/>
      <c r="P195" s="339"/>
      <c r="Q195" s="339"/>
      <c r="R195" s="339"/>
      <c r="S195" s="339"/>
      <c r="T195" s="340"/>
      <c r="AT195" s="281" t="s">
        <v>159</v>
      </c>
      <c r="AU195" s="281" t="s">
        <v>80</v>
      </c>
      <c r="AV195" s="279" t="s">
        <v>80</v>
      </c>
      <c r="AW195" s="279" t="s">
        <v>30</v>
      </c>
      <c r="AX195" s="279" t="s">
        <v>70</v>
      </c>
      <c r="AY195" s="281" t="s">
        <v>141</v>
      </c>
    </row>
    <row r="196" spans="1:65" s="288" customFormat="1">
      <c r="B196" s="289"/>
      <c r="D196" s="277" t="s">
        <v>159</v>
      </c>
      <c r="E196" s="290" t="s">
        <v>3</v>
      </c>
      <c r="F196" s="291" t="s">
        <v>230</v>
      </c>
      <c r="H196" s="292">
        <v>143.31</v>
      </c>
      <c r="L196" s="289"/>
      <c r="M196" s="341"/>
      <c r="N196" s="342"/>
      <c r="O196" s="342"/>
      <c r="P196" s="342"/>
      <c r="Q196" s="342"/>
      <c r="R196" s="342"/>
      <c r="S196" s="342"/>
      <c r="T196" s="343"/>
      <c r="AT196" s="290" t="s">
        <v>159</v>
      </c>
      <c r="AU196" s="290" t="s">
        <v>80</v>
      </c>
      <c r="AV196" s="288" t="s">
        <v>148</v>
      </c>
      <c r="AW196" s="288" t="s">
        <v>30</v>
      </c>
      <c r="AX196" s="288" t="s">
        <v>78</v>
      </c>
      <c r="AY196" s="290" t="s">
        <v>141</v>
      </c>
    </row>
    <row r="197" spans="1:65" s="296" customFormat="1" ht="33" customHeight="1">
      <c r="A197" s="219"/>
      <c r="B197" s="220"/>
      <c r="C197" s="271" t="s">
        <v>339</v>
      </c>
      <c r="D197" s="271" t="s">
        <v>143</v>
      </c>
      <c r="E197" s="272" t="s">
        <v>1052</v>
      </c>
      <c r="F197" s="273" t="s">
        <v>1053</v>
      </c>
      <c r="G197" s="274" t="s">
        <v>199</v>
      </c>
      <c r="H197" s="275">
        <v>57.62</v>
      </c>
      <c r="I197" s="212"/>
      <c r="J197" s="276">
        <f>ROUND(I197*H197,2)</f>
        <v>0</v>
      </c>
      <c r="K197" s="273" t="s">
        <v>3</v>
      </c>
      <c r="L197" s="220"/>
      <c r="M197" s="315" t="s">
        <v>3</v>
      </c>
      <c r="N197" s="316" t="s">
        <v>41</v>
      </c>
      <c r="O197" s="317">
        <v>0</v>
      </c>
      <c r="P197" s="317">
        <f>O197*H197</f>
        <v>0</v>
      </c>
      <c r="Q197" s="317">
        <v>0</v>
      </c>
      <c r="R197" s="317">
        <f>Q197*H197</f>
        <v>0</v>
      </c>
      <c r="S197" s="317">
        <v>0</v>
      </c>
      <c r="T197" s="318">
        <f>S197*H197</f>
        <v>0</v>
      </c>
      <c r="U197" s="219"/>
      <c r="V197" s="219"/>
      <c r="W197" s="219"/>
      <c r="X197" s="219"/>
      <c r="Y197" s="219"/>
      <c r="Z197" s="219"/>
      <c r="AA197" s="219"/>
      <c r="AB197" s="219"/>
      <c r="AC197" s="219"/>
      <c r="AD197" s="219"/>
      <c r="AE197" s="219"/>
      <c r="AR197" s="319" t="s">
        <v>148</v>
      </c>
      <c r="AT197" s="319" t="s">
        <v>143</v>
      </c>
      <c r="AU197" s="319" t="s">
        <v>80</v>
      </c>
      <c r="AY197" s="293" t="s">
        <v>141</v>
      </c>
      <c r="BE197" s="320">
        <f>IF(N197="základní",J197,0)</f>
        <v>0</v>
      </c>
      <c r="BF197" s="320">
        <f>IF(N197="snížená",J197,0)</f>
        <v>0</v>
      </c>
      <c r="BG197" s="320">
        <f>IF(N197="zákl. přenesená",J197,0)</f>
        <v>0</v>
      </c>
      <c r="BH197" s="320">
        <f>IF(N197="sníž. přenesená",J197,0)</f>
        <v>0</v>
      </c>
      <c r="BI197" s="320">
        <f>IF(N197="nulová",J197,0)</f>
        <v>0</v>
      </c>
      <c r="BJ197" s="293" t="s">
        <v>78</v>
      </c>
      <c r="BK197" s="320">
        <f>ROUND(I197*H197,2)</f>
        <v>0</v>
      </c>
      <c r="BL197" s="293" t="s">
        <v>148</v>
      </c>
      <c r="BM197" s="319" t="s">
        <v>1054</v>
      </c>
    </row>
    <row r="198" spans="1:65" s="296" customFormat="1" ht="58.5">
      <c r="A198" s="219"/>
      <c r="B198" s="220"/>
      <c r="C198" s="219"/>
      <c r="D198" s="277" t="s">
        <v>150</v>
      </c>
      <c r="E198" s="219"/>
      <c r="F198" s="278" t="s">
        <v>1037</v>
      </c>
      <c r="G198" s="219"/>
      <c r="H198" s="219"/>
      <c r="I198" s="219"/>
      <c r="J198" s="219"/>
      <c r="K198" s="219"/>
      <c r="L198" s="220"/>
      <c r="M198" s="334"/>
      <c r="N198" s="335"/>
      <c r="O198" s="336"/>
      <c r="P198" s="336"/>
      <c r="Q198" s="336"/>
      <c r="R198" s="336"/>
      <c r="S198" s="336"/>
      <c r="T198" s="337"/>
      <c r="U198" s="219"/>
      <c r="V198" s="219"/>
      <c r="W198" s="219"/>
      <c r="X198" s="219"/>
      <c r="Y198" s="219"/>
      <c r="Z198" s="219"/>
      <c r="AA198" s="219"/>
      <c r="AB198" s="219"/>
      <c r="AC198" s="219"/>
      <c r="AD198" s="219"/>
      <c r="AE198" s="219"/>
      <c r="AT198" s="293" t="s">
        <v>150</v>
      </c>
      <c r="AU198" s="293" t="s">
        <v>80</v>
      </c>
    </row>
    <row r="199" spans="1:65" s="296" customFormat="1" ht="19.5">
      <c r="A199" s="219"/>
      <c r="B199" s="220"/>
      <c r="C199" s="219"/>
      <c r="D199" s="277" t="s">
        <v>225</v>
      </c>
      <c r="E199" s="219"/>
      <c r="F199" s="278" t="s">
        <v>1041</v>
      </c>
      <c r="G199" s="219"/>
      <c r="H199" s="219"/>
      <c r="I199" s="219"/>
      <c r="J199" s="219"/>
      <c r="K199" s="219"/>
      <c r="L199" s="220"/>
      <c r="M199" s="334"/>
      <c r="N199" s="335"/>
      <c r="O199" s="336"/>
      <c r="P199" s="336"/>
      <c r="Q199" s="336"/>
      <c r="R199" s="336"/>
      <c r="S199" s="336"/>
      <c r="T199" s="337"/>
      <c r="U199" s="219"/>
      <c r="V199" s="219"/>
      <c r="W199" s="219"/>
      <c r="X199" s="219"/>
      <c r="Y199" s="219"/>
      <c r="Z199" s="219"/>
      <c r="AA199" s="219"/>
      <c r="AB199" s="219"/>
      <c r="AC199" s="219"/>
      <c r="AD199" s="219"/>
      <c r="AE199" s="219"/>
      <c r="AT199" s="293" t="s">
        <v>225</v>
      </c>
      <c r="AU199" s="293" t="s">
        <v>80</v>
      </c>
    </row>
    <row r="200" spans="1:65" s="279" customFormat="1">
      <c r="B200" s="280"/>
      <c r="D200" s="277" t="s">
        <v>159</v>
      </c>
      <c r="E200" s="281" t="s">
        <v>3</v>
      </c>
      <c r="F200" s="282" t="s">
        <v>1055</v>
      </c>
      <c r="H200" s="283">
        <v>35.01</v>
      </c>
      <c r="L200" s="280"/>
      <c r="M200" s="338"/>
      <c r="N200" s="339"/>
      <c r="O200" s="339"/>
      <c r="P200" s="339"/>
      <c r="Q200" s="339"/>
      <c r="R200" s="339"/>
      <c r="S200" s="339"/>
      <c r="T200" s="340"/>
      <c r="AT200" s="281" t="s">
        <v>159</v>
      </c>
      <c r="AU200" s="281" t="s">
        <v>80</v>
      </c>
      <c r="AV200" s="279" t="s">
        <v>80</v>
      </c>
      <c r="AW200" s="279" t="s">
        <v>30</v>
      </c>
      <c r="AX200" s="279" t="s">
        <v>70</v>
      </c>
      <c r="AY200" s="281" t="s">
        <v>141</v>
      </c>
    </row>
    <row r="201" spans="1:65" s="279" customFormat="1">
      <c r="B201" s="280"/>
      <c r="D201" s="277" t="s">
        <v>159</v>
      </c>
      <c r="E201" s="281" t="s">
        <v>3</v>
      </c>
      <c r="F201" s="282" t="s">
        <v>1056</v>
      </c>
      <c r="H201" s="283">
        <v>22.61</v>
      </c>
      <c r="L201" s="280"/>
      <c r="M201" s="338"/>
      <c r="N201" s="339"/>
      <c r="O201" s="339"/>
      <c r="P201" s="339"/>
      <c r="Q201" s="339"/>
      <c r="R201" s="339"/>
      <c r="S201" s="339"/>
      <c r="T201" s="340"/>
      <c r="AT201" s="281" t="s">
        <v>159</v>
      </c>
      <c r="AU201" s="281" t="s">
        <v>80</v>
      </c>
      <c r="AV201" s="279" t="s">
        <v>80</v>
      </c>
      <c r="AW201" s="279" t="s">
        <v>30</v>
      </c>
      <c r="AX201" s="279" t="s">
        <v>70</v>
      </c>
      <c r="AY201" s="281" t="s">
        <v>141</v>
      </c>
    </row>
    <row r="202" spans="1:65" s="288" customFormat="1">
      <c r="B202" s="289"/>
      <c r="D202" s="277" t="s">
        <v>159</v>
      </c>
      <c r="E202" s="290" t="s">
        <v>3</v>
      </c>
      <c r="F202" s="291" t="s">
        <v>230</v>
      </c>
      <c r="H202" s="292">
        <v>57.62</v>
      </c>
      <c r="L202" s="289"/>
      <c r="M202" s="341"/>
      <c r="N202" s="342"/>
      <c r="O202" s="342"/>
      <c r="P202" s="342"/>
      <c r="Q202" s="342"/>
      <c r="R202" s="342"/>
      <c r="S202" s="342"/>
      <c r="T202" s="343"/>
      <c r="AT202" s="290" t="s">
        <v>159</v>
      </c>
      <c r="AU202" s="290" t="s">
        <v>80</v>
      </c>
      <c r="AV202" s="288" t="s">
        <v>148</v>
      </c>
      <c r="AW202" s="288" t="s">
        <v>30</v>
      </c>
      <c r="AX202" s="288" t="s">
        <v>78</v>
      </c>
      <c r="AY202" s="290" t="s">
        <v>141</v>
      </c>
    </row>
    <row r="203" spans="1:65" s="296" customFormat="1" ht="33" customHeight="1">
      <c r="A203" s="219"/>
      <c r="B203" s="220"/>
      <c r="C203" s="271" t="s">
        <v>343</v>
      </c>
      <c r="D203" s="271" t="s">
        <v>143</v>
      </c>
      <c r="E203" s="272" t="s">
        <v>1057</v>
      </c>
      <c r="F203" s="273" t="s">
        <v>1058</v>
      </c>
      <c r="G203" s="274" t="s">
        <v>199</v>
      </c>
      <c r="H203" s="275">
        <v>16.5</v>
      </c>
      <c r="I203" s="212"/>
      <c r="J203" s="276">
        <f>ROUND(I203*H203,2)</f>
        <v>0</v>
      </c>
      <c r="K203" s="273" t="s">
        <v>3</v>
      </c>
      <c r="L203" s="220"/>
      <c r="M203" s="315" t="s">
        <v>3</v>
      </c>
      <c r="N203" s="316" t="s">
        <v>41</v>
      </c>
      <c r="O203" s="317">
        <v>0</v>
      </c>
      <c r="P203" s="317">
        <f>O203*H203</f>
        <v>0</v>
      </c>
      <c r="Q203" s="317">
        <v>0</v>
      </c>
      <c r="R203" s="317">
        <f>Q203*H203</f>
        <v>0</v>
      </c>
      <c r="S203" s="317">
        <v>0</v>
      </c>
      <c r="T203" s="318">
        <f>S203*H203</f>
        <v>0</v>
      </c>
      <c r="U203" s="219"/>
      <c r="V203" s="219"/>
      <c r="W203" s="219"/>
      <c r="X203" s="219"/>
      <c r="Y203" s="219"/>
      <c r="Z203" s="219"/>
      <c r="AA203" s="219"/>
      <c r="AB203" s="219"/>
      <c r="AC203" s="219"/>
      <c r="AD203" s="219"/>
      <c r="AE203" s="219"/>
      <c r="AR203" s="319" t="s">
        <v>148</v>
      </c>
      <c r="AT203" s="319" t="s">
        <v>143</v>
      </c>
      <c r="AU203" s="319" t="s">
        <v>80</v>
      </c>
      <c r="AY203" s="293" t="s">
        <v>141</v>
      </c>
      <c r="BE203" s="320">
        <f>IF(N203="základní",J203,0)</f>
        <v>0</v>
      </c>
      <c r="BF203" s="320">
        <f>IF(N203="snížená",J203,0)</f>
        <v>0</v>
      </c>
      <c r="BG203" s="320">
        <f>IF(N203="zákl. přenesená",J203,0)</f>
        <v>0</v>
      </c>
      <c r="BH203" s="320">
        <f>IF(N203="sníž. přenesená",J203,0)</f>
        <v>0</v>
      </c>
      <c r="BI203" s="320">
        <f>IF(N203="nulová",J203,0)</f>
        <v>0</v>
      </c>
      <c r="BJ203" s="293" t="s">
        <v>78</v>
      </c>
      <c r="BK203" s="320">
        <f>ROUND(I203*H203,2)</f>
        <v>0</v>
      </c>
      <c r="BL203" s="293" t="s">
        <v>148</v>
      </c>
      <c r="BM203" s="319" t="s">
        <v>1059</v>
      </c>
    </row>
    <row r="204" spans="1:65" s="296" customFormat="1" ht="58.5">
      <c r="A204" s="219"/>
      <c r="B204" s="220"/>
      <c r="C204" s="219"/>
      <c r="D204" s="277" t="s">
        <v>150</v>
      </c>
      <c r="E204" s="219"/>
      <c r="F204" s="278" t="s">
        <v>1037</v>
      </c>
      <c r="G204" s="219"/>
      <c r="H204" s="219"/>
      <c r="I204" s="219"/>
      <c r="J204" s="219"/>
      <c r="K204" s="219"/>
      <c r="L204" s="220"/>
      <c r="M204" s="334"/>
      <c r="N204" s="335"/>
      <c r="O204" s="336"/>
      <c r="P204" s="336"/>
      <c r="Q204" s="336"/>
      <c r="R204" s="336"/>
      <c r="S204" s="336"/>
      <c r="T204" s="337"/>
      <c r="U204" s="219"/>
      <c r="V204" s="219"/>
      <c r="W204" s="219"/>
      <c r="X204" s="219"/>
      <c r="Y204" s="219"/>
      <c r="Z204" s="219"/>
      <c r="AA204" s="219"/>
      <c r="AB204" s="219"/>
      <c r="AC204" s="219"/>
      <c r="AD204" s="219"/>
      <c r="AE204" s="219"/>
      <c r="AT204" s="293" t="s">
        <v>150</v>
      </c>
      <c r="AU204" s="293" t="s">
        <v>80</v>
      </c>
    </row>
    <row r="205" spans="1:65" s="296" customFormat="1" ht="19.5">
      <c r="A205" s="219"/>
      <c r="B205" s="220"/>
      <c r="C205" s="219"/>
      <c r="D205" s="277" t="s">
        <v>225</v>
      </c>
      <c r="E205" s="219"/>
      <c r="F205" s="278" t="s">
        <v>1041</v>
      </c>
      <c r="G205" s="219"/>
      <c r="H205" s="219"/>
      <c r="I205" s="219"/>
      <c r="J205" s="219"/>
      <c r="K205" s="219"/>
      <c r="L205" s="220"/>
      <c r="M205" s="334"/>
      <c r="N205" s="335"/>
      <c r="O205" s="336"/>
      <c r="P205" s="336"/>
      <c r="Q205" s="336"/>
      <c r="R205" s="336"/>
      <c r="S205" s="336"/>
      <c r="T205" s="337"/>
      <c r="U205" s="219"/>
      <c r="V205" s="219"/>
      <c r="W205" s="219"/>
      <c r="X205" s="219"/>
      <c r="Y205" s="219"/>
      <c r="Z205" s="219"/>
      <c r="AA205" s="219"/>
      <c r="AB205" s="219"/>
      <c r="AC205" s="219"/>
      <c r="AD205" s="219"/>
      <c r="AE205" s="219"/>
      <c r="AT205" s="293" t="s">
        <v>225</v>
      </c>
      <c r="AU205" s="293" t="s">
        <v>80</v>
      </c>
    </row>
    <row r="206" spans="1:65" s="279" customFormat="1">
      <c r="B206" s="280"/>
      <c r="D206" s="277" t="s">
        <v>159</v>
      </c>
      <c r="E206" s="281" t="s">
        <v>3</v>
      </c>
      <c r="F206" s="282" t="s">
        <v>1060</v>
      </c>
      <c r="H206" s="283">
        <v>16.5</v>
      </c>
      <c r="L206" s="280"/>
      <c r="M206" s="338"/>
      <c r="N206" s="339"/>
      <c r="O206" s="339"/>
      <c r="P206" s="339"/>
      <c r="Q206" s="339"/>
      <c r="R206" s="339"/>
      <c r="S206" s="339"/>
      <c r="T206" s="340"/>
      <c r="AT206" s="281" t="s">
        <v>159</v>
      </c>
      <c r="AU206" s="281" t="s">
        <v>80</v>
      </c>
      <c r="AV206" s="279" t="s">
        <v>80</v>
      </c>
      <c r="AW206" s="279" t="s">
        <v>30</v>
      </c>
      <c r="AX206" s="279" t="s">
        <v>70</v>
      </c>
      <c r="AY206" s="281" t="s">
        <v>141</v>
      </c>
    </row>
    <row r="207" spans="1:65" s="288" customFormat="1">
      <c r="B207" s="289"/>
      <c r="D207" s="277" t="s">
        <v>159</v>
      </c>
      <c r="E207" s="290" t="s">
        <v>3</v>
      </c>
      <c r="F207" s="291" t="s">
        <v>230</v>
      </c>
      <c r="H207" s="292">
        <v>16.5</v>
      </c>
      <c r="L207" s="289"/>
      <c r="M207" s="341"/>
      <c r="N207" s="342"/>
      <c r="O207" s="342"/>
      <c r="P207" s="342"/>
      <c r="Q207" s="342"/>
      <c r="R207" s="342"/>
      <c r="S207" s="342"/>
      <c r="T207" s="343"/>
      <c r="AT207" s="290" t="s">
        <v>159</v>
      </c>
      <c r="AU207" s="290" t="s">
        <v>80</v>
      </c>
      <c r="AV207" s="288" t="s">
        <v>148</v>
      </c>
      <c r="AW207" s="288" t="s">
        <v>30</v>
      </c>
      <c r="AX207" s="288" t="s">
        <v>78</v>
      </c>
      <c r="AY207" s="290" t="s">
        <v>141</v>
      </c>
    </row>
    <row r="208" spans="1:65" s="264" customFormat="1" ht="22.9" customHeight="1">
      <c r="B208" s="265"/>
      <c r="D208" s="266" t="s">
        <v>69</v>
      </c>
      <c r="E208" s="269" t="s">
        <v>148</v>
      </c>
      <c r="F208" s="269" t="s">
        <v>681</v>
      </c>
      <c r="J208" s="270">
        <f>BK208</f>
        <v>0</v>
      </c>
      <c r="L208" s="265"/>
      <c r="M208" s="309"/>
      <c r="N208" s="310"/>
      <c r="O208" s="310"/>
      <c r="P208" s="311">
        <f>SUM(P209:P233)</f>
        <v>0</v>
      </c>
      <c r="Q208" s="310"/>
      <c r="R208" s="311">
        <f>SUM(R209:R233)</f>
        <v>0</v>
      </c>
      <c r="S208" s="310"/>
      <c r="T208" s="312">
        <f>SUM(T209:T233)</f>
        <v>0</v>
      </c>
      <c r="AR208" s="266" t="s">
        <v>78</v>
      </c>
      <c r="AT208" s="313" t="s">
        <v>69</v>
      </c>
      <c r="AU208" s="313" t="s">
        <v>78</v>
      </c>
      <c r="AY208" s="266" t="s">
        <v>141</v>
      </c>
      <c r="BK208" s="314">
        <f>SUM(BK209:BK233)</f>
        <v>0</v>
      </c>
    </row>
    <row r="209" spans="1:65" s="296" customFormat="1" ht="16.5" customHeight="1">
      <c r="A209" s="219"/>
      <c r="B209" s="220"/>
      <c r="C209" s="271" t="s">
        <v>349</v>
      </c>
      <c r="D209" s="271" t="s">
        <v>143</v>
      </c>
      <c r="E209" s="272" t="s">
        <v>1061</v>
      </c>
      <c r="F209" s="273" t="s">
        <v>1062</v>
      </c>
      <c r="G209" s="274" t="s">
        <v>156</v>
      </c>
      <c r="H209" s="275">
        <v>2</v>
      </c>
      <c r="I209" s="212"/>
      <c r="J209" s="276">
        <f>ROUND(I209*H209,2)</f>
        <v>0</v>
      </c>
      <c r="K209" s="273" t="s">
        <v>3</v>
      </c>
      <c r="L209" s="220"/>
      <c r="M209" s="315" t="s">
        <v>3</v>
      </c>
      <c r="N209" s="316" t="s">
        <v>41</v>
      </c>
      <c r="O209" s="317">
        <v>0</v>
      </c>
      <c r="P209" s="317">
        <f>O209*H209</f>
        <v>0</v>
      </c>
      <c r="Q209" s="317">
        <v>0</v>
      </c>
      <c r="R209" s="317">
        <f>Q209*H209</f>
        <v>0</v>
      </c>
      <c r="S209" s="317">
        <v>0</v>
      </c>
      <c r="T209" s="318">
        <f>S209*H209</f>
        <v>0</v>
      </c>
      <c r="U209" s="219"/>
      <c r="V209" s="219"/>
      <c r="W209" s="219"/>
      <c r="X209" s="219"/>
      <c r="Y209" s="219"/>
      <c r="Z209" s="219"/>
      <c r="AA209" s="219"/>
      <c r="AB209" s="219"/>
      <c r="AC209" s="219"/>
      <c r="AD209" s="219"/>
      <c r="AE209" s="219"/>
      <c r="AR209" s="319" t="s">
        <v>148</v>
      </c>
      <c r="AT209" s="319" t="s">
        <v>143</v>
      </c>
      <c r="AU209" s="319" t="s">
        <v>80</v>
      </c>
      <c r="AY209" s="293" t="s">
        <v>141</v>
      </c>
      <c r="BE209" s="320">
        <f>IF(N209="základní",J209,0)</f>
        <v>0</v>
      </c>
      <c r="BF209" s="320">
        <f>IF(N209="snížená",J209,0)</f>
        <v>0</v>
      </c>
      <c r="BG209" s="320">
        <f>IF(N209="zákl. přenesená",J209,0)</f>
        <v>0</v>
      </c>
      <c r="BH209" s="320">
        <f>IF(N209="sníž. přenesená",J209,0)</f>
        <v>0</v>
      </c>
      <c r="BI209" s="320">
        <f>IF(N209="nulová",J209,0)</f>
        <v>0</v>
      </c>
      <c r="BJ209" s="293" t="s">
        <v>78</v>
      </c>
      <c r="BK209" s="320">
        <f>ROUND(I209*H209,2)</f>
        <v>0</v>
      </c>
      <c r="BL209" s="293" t="s">
        <v>148</v>
      </c>
      <c r="BM209" s="319" t="s">
        <v>1063</v>
      </c>
    </row>
    <row r="210" spans="1:65" s="296" customFormat="1" ht="19.5">
      <c r="A210" s="219"/>
      <c r="B210" s="220"/>
      <c r="C210" s="219"/>
      <c r="D210" s="277" t="s">
        <v>150</v>
      </c>
      <c r="E210" s="219"/>
      <c r="F210" s="278" t="s">
        <v>1064</v>
      </c>
      <c r="G210" s="219"/>
      <c r="H210" s="219"/>
      <c r="I210" s="219"/>
      <c r="J210" s="219"/>
      <c r="K210" s="219"/>
      <c r="L210" s="220"/>
      <c r="M210" s="334"/>
      <c r="N210" s="335"/>
      <c r="O210" s="336"/>
      <c r="P210" s="336"/>
      <c r="Q210" s="336"/>
      <c r="R210" s="336"/>
      <c r="S210" s="336"/>
      <c r="T210" s="337"/>
      <c r="U210" s="219"/>
      <c r="V210" s="219"/>
      <c r="W210" s="219"/>
      <c r="X210" s="219"/>
      <c r="Y210" s="219"/>
      <c r="Z210" s="219"/>
      <c r="AA210" s="219"/>
      <c r="AB210" s="219"/>
      <c r="AC210" s="219"/>
      <c r="AD210" s="219"/>
      <c r="AE210" s="219"/>
      <c r="AT210" s="293" t="s">
        <v>150</v>
      </c>
      <c r="AU210" s="293" t="s">
        <v>80</v>
      </c>
    </row>
    <row r="211" spans="1:65" s="296" customFormat="1" ht="16.5" customHeight="1">
      <c r="A211" s="219"/>
      <c r="B211" s="220"/>
      <c r="C211" s="321" t="s">
        <v>353</v>
      </c>
      <c r="D211" s="321" t="s">
        <v>371</v>
      </c>
      <c r="E211" s="322" t="s">
        <v>1065</v>
      </c>
      <c r="F211" s="323" t="s">
        <v>1066</v>
      </c>
      <c r="G211" s="324" t="s">
        <v>156</v>
      </c>
      <c r="H211" s="325">
        <v>2</v>
      </c>
      <c r="I211" s="213"/>
      <c r="J211" s="326">
        <f>ROUND(I211*H211,2)</f>
        <v>0</v>
      </c>
      <c r="K211" s="323" t="s">
        <v>3</v>
      </c>
      <c r="L211" s="327"/>
      <c r="M211" s="328" t="s">
        <v>3</v>
      </c>
      <c r="N211" s="329" t="s">
        <v>41</v>
      </c>
      <c r="O211" s="317">
        <v>0</v>
      </c>
      <c r="P211" s="317">
        <f>O211*H211</f>
        <v>0</v>
      </c>
      <c r="Q211" s="317">
        <v>0</v>
      </c>
      <c r="R211" s="317">
        <f>Q211*H211</f>
        <v>0</v>
      </c>
      <c r="S211" s="317">
        <v>0</v>
      </c>
      <c r="T211" s="318">
        <f>S211*H211</f>
        <v>0</v>
      </c>
      <c r="U211" s="219"/>
      <c r="V211" s="219"/>
      <c r="W211" s="219"/>
      <c r="X211" s="219"/>
      <c r="Y211" s="219"/>
      <c r="Z211" s="219"/>
      <c r="AA211" s="219"/>
      <c r="AB211" s="219"/>
      <c r="AC211" s="219"/>
      <c r="AD211" s="219"/>
      <c r="AE211" s="219"/>
      <c r="AR211" s="319" t="s">
        <v>188</v>
      </c>
      <c r="AT211" s="319" t="s">
        <v>371</v>
      </c>
      <c r="AU211" s="319" t="s">
        <v>80</v>
      </c>
      <c r="AY211" s="293" t="s">
        <v>141</v>
      </c>
      <c r="BE211" s="320">
        <f>IF(N211="základní",J211,0)</f>
        <v>0</v>
      </c>
      <c r="BF211" s="320">
        <f>IF(N211="snížená",J211,0)</f>
        <v>0</v>
      </c>
      <c r="BG211" s="320">
        <f>IF(N211="zákl. přenesená",J211,0)</f>
        <v>0</v>
      </c>
      <c r="BH211" s="320">
        <f>IF(N211="sníž. přenesená",J211,0)</f>
        <v>0</v>
      </c>
      <c r="BI211" s="320">
        <f>IF(N211="nulová",J211,0)</f>
        <v>0</v>
      </c>
      <c r="BJ211" s="293" t="s">
        <v>78</v>
      </c>
      <c r="BK211" s="320">
        <f>ROUND(I211*H211,2)</f>
        <v>0</v>
      </c>
      <c r="BL211" s="293" t="s">
        <v>148</v>
      </c>
      <c r="BM211" s="319" t="s">
        <v>1067</v>
      </c>
    </row>
    <row r="212" spans="1:65" s="296" customFormat="1" ht="24">
      <c r="A212" s="219"/>
      <c r="B212" s="220"/>
      <c r="C212" s="271" t="s">
        <v>357</v>
      </c>
      <c r="D212" s="271" t="s">
        <v>143</v>
      </c>
      <c r="E212" s="272" t="s">
        <v>1068</v>
      </c>
      <c r="F212" s="273" t="s">
        <v>1069</v>
      </c>
      <c r="G212" s="274" t="s">
        <v>333</v>
      </c>
      <c r="H212" s="275">
        <v>109.502</v>
      </c>
      <c r="I212" s="212"/>
      <c r="J212" s="276">
        <f>ROUND(I212*H212,2)</f>
        <v>0</v>
      </c>
      <c r="K212" s="273" t="s">
        <v>3</v>
      </c>
      <c r="L212" s="220"/>
      <c r="M212" s="315" t="s">
        <v>3</v>
      </c>
      <c r="N212" s="316" t="s">
        <v>41</v>
      </c>
      <c r="O212" s="317">
        <v>0</v>
      </c>
      <c r="P212" s="317">
        <f>O212*H212</f>
        <v>0</v>
      </c>
      <c r="Q212" s="317">
        <v>0</v>
      </c>
      <c r="R212" s="317">
        <f>Q212*H212</f>
        <v>0</v>
      </c>
      <c r="S212" s="317">
        <v>0</v>
      </c>
      <c r="T212" s="318">
        <f>S212*H212</f>
        <v>0</v>
      </c>
      <c r="U212" s="219"/>
      <c r="V212" s="219"/>
      <c r="W212" s="219"/>
      <c r="X212" s="219"/>
      <c r="Y212" s="219"/>
      <c r="Z212" s="219"/>
      <c r="AA212" s="219"/>
      <c r="AB212" s="219"/>
      <c r="AC212" s="219"/>
      <c r="AD212" s="219"/>
      <c r="AE212" s="219"/>
      <c r="AR212" s="319" t="s">
        <v>148</v>
      </c>
      <c r="AT212" s="319" t="s">
        <v>143</v>
      </c>
      <c r="AU212" s="319" t="s">
        <v>80</v>
      </c>
      <c r="AY212" s="293" t="s">
        <v>141</v>
      </c>
      <c r="BE212" s="320">
        <f>IF(N212="základní",J212,0)</f>
        <v>0</v>
      </c>
      <c r="BF212" s="320">
        <f>IF(N212="snížená",J212,0)</f>
        <v>0</v>
      </c>
      <c r="BG212" s="320">
        <f>IF(N212="zákl. přenesená",J212,0)</f>
        <v>0</v>
      </c>
      <c r="BH212" s="320">
        <f>IF(N212="sníž. přenesená",J212,0)</f>
        <v>0</v>
      </c>
      <c r="BI212" s="320">
        <f>IF(N212="nulová",J212,0)</f>
        <v>0</v>
      </c>
      <c r="BJ212" s="293" t="s">
        <v>78</v>
      </c>
      <c r="BK212" s="320">
        <f>ROUND(I212*H212,2)</f>
        <v>0</v>
      </c>
      <c r="BL212" s="293" t="s">
        <v>148</v>
      </c>
      <c r="BM212" s="319" t="s">
        <v>1070</v>
      </c>
    </row>
    <row r="213" spans="1:65" s="296" customFormat="1" ht="48.75">
      <c r="A213" s="219"/>
      <c r="B213" s="220"/>
      <c r="C213" s="219"/>
      <c r="D213" s="277" t="s">
        <v>150</v>
      </c>
      <c r="E213" s="219"/>
      <c r="F213" s="278" t="s">
        <v>1071</v>
      </c>
      <c r="G213" s="219"/>
      <c r="H213" s="219"/>
      <c r="I213" s="219"/>
      <c r="J213" s="219"/>
      <c r="K213" s="219"/>
      <c r="L213" s="220"/>
      <c r="M213" s="334"/>
      <c r="N213" s="335"/>
      <c r="O213" s="336"/>
      <c r="P213" s="336"/>
      <c r="Q213" s="336"/>
      <c r="R213" s="336"/>
      <c r="S213" s="336"/>
      <c r="T213" s="337"/>
      <c r="U213" s="219"/>
      <c r="V213" s="219"/>
      <c r="W213" s="219"/>
      <c r="X213" s="219"/>
      <c r="Y213" s="219"/>
      <c r="Z213" s="219"/>
      <c r="AA213" s="219"/>
      <c r="AB213" s="219"/>
      <c r="AC213" s="219"/>
      <c r="AD213" s="219"/>
      <c r="AE213" s="219"/>
      <c r="AT213" s="293" t="s">
        <v>150</v>
      </c>
      <c r="AU213" s="293" t="s">
        <v>80</v>
      </c>
    </row>
    <row r="214" spans="1:65" s="284" customFormat="1">
      <c r="B214" s="285"/>
      <c r="D214" s="277" t="s">
        <v>159</v>
      </c>
      <c r="E214" s="286" t="s">
        <v>3</v>
      </c>
      <c r="F214" s="287" t="s">
        <v>1072</v>
      </c>
      <c r="H214" s="286" t="s">
        <v>3</v>
      </c>
      <c r="L214" s="285"/>
      <c r="M214" s="344"/>
      <c r="N214" s="345"/>
      <c r="O214" s="345"/>
      <c r="P214" s="345"/>
      <c r="Q214" s="345"/>
      <c r="R214" s="345"/>
      <c r="S214" s="345"/>
      <c r="T214" s="346"/>
      <c r="AT214" s="286" t="s">
        <v>159</v>
      </c>
      <c r="AU214" s="286" t="s">
        <v>80</v>
      </c>
      <c r="AV214" s="284" t="s">
        <v>78</v>
      </c>
      <c r="AW214" s="284" t="s">
        <v>30</v>
      </c>
      <c r="AX214" s="284" t="s">
        <v>70</v>
      </c>
      <c r="AY214" s="286" t="s">
        <v>141</v>
      </c>
    </row>
    <row r="215" spans="1:65" s="279" customFormat="1">
      <c r="B215" s="280"/>
      <c r="D215" s="277" t="s">
        <v>159</v>
      </c>
      <c r="E215" s="281" t="s">
        <v>3</v>
      </c>
      <c r="F215" s="282" t="s">
        <v>1073</v>
      </c>
      <c r="H215" s="283">
        <v>56.561999999999998</v>
      </c>
      <c r="L215" s="280"/>
      <c r="M215" s="338"/>
      <c r="N215" s="339"/>
      <c r="O215" s="339"/>
      <c r="P215" s="339"/>
      <c r="Q215" s="339"/>
      <c r="R215" s="339"/>
      <c r="S215" s="339"/>
      <c r="T215" s="340"/>
      <c r="AT215" s="281" t="s">
        <v>159</v>
      </c>
      <c r="AU215" s="281" t="s">
        <v>80</v>
      </c>
      <c r="AV215" s="279" t="s">
        <v>80</v>
      </c>
      <c r="AW215" s="279" t="s">
        <v>30</v>
      </c>
      <c r="AX215" s="279" t="s">
        <v>70</v>
      </c>
      <c r="AY215" s="281" t="s">
        <v>141</v>
      </c>
    </row>
    <row r="216" spans="1:65" s="279" customFormat="1">
      <c r="B216" s="280"/>
      <c r="D216" s="277" t="s">
        <v>159</v>
      </c>
      <c r="E216" s="281" t="s">
        <v>3</v>
      </c>
      <c r="F216" s="282" t="s">
        <v>1074</v>
      </c>
      <c r="H216" s="283">
        <v>38.828000000000003</v>
      </c>
      <c r="L216" s="280"/>
      <c r="M216" s="338"/>
      <c r="N216" s="339"/>
      <c r="O216" s="339"/>
      <c r="P216" s="339"/>
      <c r="Q216" s="339"/>
      <c r="R216" s="339"/>
      <c r="S216" s="339"/>
      <c r="T216" s="340"/>
      <c r="AT216" s="281" t="s">
        <v>159</v>
      </c>
      <c r="AU216" s="281" t="s">
        <v>80</v>
      </c>
      <c r="AV216" s="279" t="s">
        <v>80</v>
      </c>
      <c r="AW216" s="279" t="s">
        <v>30</v>
      </c>
      <c r="AX216" s="279" t="s">
        <v>70</v>
      </c>
      <c r="AY216" s="281" t="s">
        <v>141</v>
      </c>
    </row>
    <row r="217" spans="1:65" s="279" customFormat="1">
      <c r="B217" s="280"/>
      <c r="D217" s="277" t="s">
        <v>159</v>
      </c>
      <c r="E217" s="281" t="s">
        <v>3</v>
      </c>
      <c r="F217" s="282" t="s">
        <v>1075</v>
      </c>
      <c r="H217" s="283">
        <v>20.742999999999999</v>
      </c>
      <c r="L217" s="280"/>
      <c r="M217" s="338"/>
      <c r="N217" s="339"/>
      <c r="O217" s="339"/>
      <c r="P217" s="339"/>
      <c r="Q217" s="339"/>
      <c r="R217" s="339"/>
      <c r="S217" s="339"/>
      <c r="T217" s="340"/>
      <c r="AT217" s="281" t="s">
        <v>159</v>
      </c>
      <c r="AU217" s="281" t="s">
        <v>80</v>
      </c>
      <c r="AV217" s="279" t="s">
        <v>80</v>
      </c>
      <c r="AW217" s="279" t="s">
        <v>30</v>
      </c>
      <c r="AX217" s="279" t="s">
        <v>70</v>
      </c>
      <c r="AY217" s="281" t="s">
        <v>141</v>
      </c>
    </row>
    <row r="218" spans="1:65" s="279" customFormat="1">
      <c r="B218" s="280"/>
      <c r="D218" s="277" t="s">
        <v>159</v>
      </c>
      <c r="E218" s="281" t="s">
        <v>3</v>
      </c>
      <c r="F218" s="282" t="s">
        <v>1076</v>
      </c>
      <c r="H218" s="283">
        <v>10.56</v>
      </c>
      <c r="L218" s="280"/>
      <c r="M218" s="338"/>
      <c r="N218" s="339"/>
      <c r="O218" s="339"/>
      <c r="P218" s="339"/>
      <c r="Q218" s="339"/>
      <c r="R218" s="339"/>
      <c r="S218" s="339"/>
      <c r="T218" s="340"/>
      <c r="AT218" s="281" t="s">
        <v>159</v>
      </c>
      <c r="AU218" s="281" t="s">
        <v>80</v>
      </c>
      <c r="AV218" s="279" t="s">
        <v>80</v>
      </c>
      <c r="AW218" s="279" t="s">
        <v>30</v>
      </c>
      <c r="AX218" s="279" t="s">
        <v>70</v>
      </c>
      <c r="AY218" s="281" t="s">
        <v>141</v>
      </c>
    </row>
    <row r="219" spans="1:65" s="347" customFormat="1">
      <c r="B219" s="348"/>
      <c r="D219" s="277" t="s">
        <v>159</v>
      </c>
      <c r="E219" s="349" t="s">
        <v>3</v>
      </c>
      <c r="F219" s="350" t="s">
        <v>1077</v>
      </c>
      <c r="H219" s="351">
        <v>126.693</v>
      </c>
      <c r="L219" s="348"/>
      <c r="M219" s="352"/>
      <c r="N219" s="353"/>
      <c r="O219" s="353"/>
      <c r="P219" s="353"/>
      <c r="Q219" s="353"/>
      <c r="R219" s="353"/>
      <c r="S219" s="353"/>
      <c r="T219" s="354"/>
      <c r="AT219" s="349" t="s">
        <v>159</v>
      </c>
      <c r="AU219" s="349" t="s">
        <v>80</v>
      </c>
      <c r="AV219" s="347" t="s">
        <v>161</v>
      </c>
      <c r="AW219" s="347" t="s">
        <v>30</v>
      </c>
      <c r="AX219" s="347" t="s">
        <v>70</v>
      </c>
      <c r="AY219" s="349" t="s">
        <v>141</v>
      </c>
    </row>
    <row r="220" spans="1:65" s="284" customFormat="1">
      <c r="B220" s="285"/>
      <c r="D220" s="277" t="s">
        <v>159</v>
      </c>
      <c r="E220" s="286" t="s">
        <v>3</v>
      </c>
      <c r="F220" s="287" t="s">
        <v>1078</v>
      </c>
      <c r="H220" s="286" t="s">
        <v>3</v>
      </c>
      <c r="L220" s="285"/>
      <c r="M220" s="344"/>
      <c r="N220" s="345"/>
      <c r="O220" s="345"/>
      <c r="P220" s="345"/>
      <c r="Q220" s="345"/>
      <c r="R220" s="345"/>
      <c r="S220" s="345"/>
      <c r="T220" s="346"/>
      <c r="AT220" s="286" t="s">
        <v>159</v>
      </c>
      <c r="AU220" s="286" t="s">
        <v>80</v>
      </c>
      <c r="AV220" s="284" t="s">
        <v>78</v>
      </c>
      <c r="AW220" s="284" t="s">
        <v>30</v>
      </c>
      <c r="AX220" s="284" t="s">
        <v>70</v>
      </c>
      <c r="AY220" s="286" t="s">
        <v>141</v>
      </c>
    </row>
    <row r="221" spans="1:65" s="279" customFormat="1">
      <c r="B221" s="280"/>
      <c r="D221" s="277" t="s">
        <v>159</v>
      </c>
      <c r="E221" s="281" t="s">
        <v>3</v>
      </c>
      <c r="F221" s="282" t="s">
        <v>1079</v>
      </c>
      <c r="H221" s="283">
        <v>-28.280999999999999</v>
      </c>
      <c r="L221" s="280"/>
      <c r="M221" s="338"/>
      <c r="N221" s="339"/>
      <c r="O221" s="339"/>
      <c r="P221" s="339"/>
      <c r="Q221" s="339"/>
      <c r="R221" s="339"/>
      <c r="S221" s="339"/>
      <c r="T221" s="340"/>
      <c r="AT221" s="281" t="s">
        <v>159</v>
      </c>
      <c r="AU221" s="281" t="s">
        <v>80</v>
      </c>
      <c r="AV221" s="279" t="s">
        <v>80</v>
      </c>
      <c r="AW221" s="279" t="s">
        <v>30</v>
      </c>
      <c r="AX221" s="279" t="s">
        <v>70</v>
      </c>
      <c r="AY221" s="281" t="s">
        <v>141</v>
      </c>
    </row>
    <row r="222" spans="1:65" s="279" customFormat="1">
      <c r="B222" s="280"/>
      <c r="D222" s="277" t="s">
        <v>159</v>
      </c>
      <c r="E222" s="281" t="s">
        <v>3</v>
      </c>
      <c r="F222" s="282" t="s">
        <v>1080</v>
      </c>
      <c r="H222" s="283">
        <v>-15.531000000000001</v>
      </c>
      <c r="L222" s="280"/>
      <c r="M222" s="338"/>
      <c r="N222" s="339"/>
      <c r="O222" s="339"/>
      <c r="P222" s="339"/>
      <c r="Q222" s="339"/>
      <c r="R222" s="339"/>
      <c r="S222" s="339"/>
      <c r="T222" s="340"/>
      <c r="AT222" s="281" t="s">
        <v>159</v>
      </c>
      <c r="AU222" s="281" t="s">
        <v>80</v>
      </c>
      <c r="AV222" s="279" t="s">
        <v>80</v>
      </c>
      <c r="AW222" s="279" t="s">
        <v>30</v>
      </c>
      <c r="AX222" s="279" t="s">
        <v>70</v>
      </c>
      <c r="AY222" s="281" t="s">
        <v>141</v>
      </c>
    </row>
    <row r="223" spans="1:65" s="279" customFormat="1">
      <c r="B223" s="280"/>
      <c r="D223" s="277" t="s">
        <v>159</v>
      </c>
      <c r="E223" s="281" t="s">
        <v>3</v>
      </c>
      <c r="F223" s="282" t="s">
        <v>1081</v>
      </c>
      <c r="H223" s="283">
        <v>-8.6430000000000007</v>
      </c>
      <c r="L223" s="280"/>
      <c r="M223" s="338"/>
      <c r="N223" s="339"/>
      <c r="O223" s="339"/>
      <c r="P223" s="339"/>
      <c r="Q223" s="339"/>
      <c r="R223" s="339"/>
      <c r="S223" s="339"/>
      <c r="T223" s="340"/>
      <c r="AT223" s="281" t="s">
        <v>159</v>
      </c>
      <c r="AU223" s="281" t="s">
        <v>80</v>
      </c>
      <c r="AV223" s="279" t="s">
        <v>80</v>
      </c>
      <c r="AW223" s="279" t="s">
        <v>30</v>
      </c>
      <c r="AX223" s="279" t="s">
        <v>70</v>
      </c>
      <c r="AY223" s="281" t="s">
        <v>141</v>
      </c>
    </row>
    <row r="224" spans="1:65" s="279" customFormat="1">
      <c r="B224" s="280"/>
      <c r="D224" s="277" t="s">
        <v>159</v>
      </c>
      <c r="E224" s="281" t="s">
        <v>3</v>
      </c>
      <c r="F224" s="282" t="s">
        <v>1082</v>
      </c>
      <c r="H224" s="283">
        <v>-4.62</v>
      </c>
      <c r="L224" s="280"/>
      <c r="M224" s="338"/>
      <c r="N224" s="339"/>
      <c r="O224" s="339"/>
      <c r="P224" s="339"/>
      <c r="Q224" s="339"/>
      <c r="R224" s="339"/>
      <c r="S224" s="339"/>
      <c r="T224" s="340"/>
      <c r="AT224" s="281" t="s">
        <v>159</v>
      </c>
      <c r="AU224" s="281" t="s">
        <v>80</v>
      </c>
      <c r="AV224" s="279" t="s">
        <v>80</v>
      </c>
      <c r="AW224" s="279" t="s">
        <v>30</v>
      </c>
      <c r="AX224" s="279" t="s">
        <v>70</v>
      </c>
      <c r="AY224" s="281" t="s">
        <v>141</v>
      </c>
    </row>
    <row r="225" spans="1:65" s="347" customFormat="1">
      <c r="B225" s="348"/>
      <c r="D225" s="277" t="s">
        <v>159</v>
      </c>
      <c r="E225" s="349" t="s">
        <v>3</v>
      </c>
      <c r="F225" s="350" t="s">
        <v>1077</v>
      </c>
      <c r="H225" s="351">
        <v>-57.075000000000003</v>
      </c>
      <c r="L225" s="348"/>
      <c r="M225" s="352"/>
      <c r="N225" s="353"/>
      <c r="O225" s="353"/>
      <c r="P225" s="353"/>
      <c r="Q225" s="353"/>
      <c r="R225" s="353"/>
      <c r="S225" s="353"/>
      <c r="T225" s="354"/>
      <c r="AT225" s="349" t="s">
        <v>159</v>
      </c>
      <c r="AU225" s="349" t="s">
        <v>80</v>
      </c>
      <c r="AV225" s="347" t="s">
        <v>161</v>
      </c>
      <c r="AW225" s="347" t="s">
        <v>30</v>
      </c>
      <c r="AX225" s="347" t="s">
        <v>70</v>
      </c>
      <c r="AY225" s="349" t="s">
        <v>141</v>
      </c>
    </row>
    <row r="226" spans="1:65" s="284" customFormat="1">
      <c r="B226" s="285"/>
      <c r="D226" s="277" t="s">
        <v>159</v>
      </c>
      <c r="E226" s="286" t="s">
        <v>3</v>
      </c>
      <c r="F226" s="287" t="s">
        <v>1083</v>
      </c>
      <c r="H226" s="286" t="s">
        <v>3</v>
      </c>
      <c r="L226" s="285"/>
      <c r="M226" s="344"/>
      <c r="N226" s="345"/>
      <c r="O226" s="345"/>
      <c r="P226" s="345"/>
      <c r="Q226" s="345"/>
      <c r="R226" s="345"/>
      <c r="S226" s="345"/>
      <c r="T226" s="346"/>
      <c r="AT226" s="286" t="s">
        <v>159</v>
      </c>
      <c r="AU226" s="286" t="s">
        <v>80</v>
      </c>
      <c r="AV226" s="284" t="s">
        <v>78</v>
      </c>
      <c r="AW226" s="284" t="s">
        <v>30</v>
      </c>
      <c r="AX226" s="284" t="s">
        <v>70</v>
      </c>
      <c r="AY226" s="286" t="s">
        <v>141</v>
      </c>
    </row>
    <row r="227" spans="1:65" s="279" customFormat="1">
      <c r="B227" s="280"/>
      <c r="D227" s="277" t="s">
        <v>159</v>
      </c>
      <c r="E227" s="281" t="s">
        <v>3</v>
      </c>
      <c r="F227" s="282" t="s">
        <v>1084</v>
      </c>
      <c r="H227" s="283">
        <v>12.992000000000001</v>
      </c>
      <c r="L227" s="280"/>
      <c r="M227" s="338"/>
      <c r="N227" s="339"/>
      <c r="O227" s="339"/>
      <c r="P227" s="339"/>
      <c r="Q227" s="339"/>
      <c r="R227" s="339"/>
      <c r="S227" s="339"/>
      <c r="T227" s="340"/>
      <c r="AT227" s="281" t="s">
        <v>159</v>
      </c>
      <c r="AU227" s="281" t="s">
        <v>80</v>
      </c>
      <c r="AV227" s="279" t="s">
        <v>80</v>
      </c>
      <c r="AW227" s="279" t="s">
        <v>30</v>
      </c>
      <c r="AX227" s="279" t="s">
        <v>70</v>
      </c>
      <c r="AY227" s="281" t="s">
        <v>141</v>
      </c>
    </row>
    <row r="228" spans="1:65" s="279" customFormat="1">
      <c r="B228" s="280"/>
      <c r="D228" s="277" t="s">
        <v>159</v>
      </c>
      <c r="E228" s="281" t="s">
        <v>3</v>
      </c>
      <c r="F228" s="282" t="s">
        <v>1085</v>
      </c>
      <c r="H228" s="283">
        <v>2.1419999999999999</v>
      </c>
      <c r="L228" s="280"/>
      <c r="M228" s="338"/>
      <c r="N228" s="339"/>
      <c r="O228" s="339"/>
      <c r="P228" s="339"/>
      <c r="Q228" s="339"/>
      <c r="R228" s="339"/>
      <c r="S228" s="339"/>
      <c r="T228" s="340"/>
      <c r="AT228" s="281" t="s">
        <v>159</v>
      </c>
      <c r="AU228" s="281" t="s">
        <v>80</v>
      </c>
      <c r="AV228" s="279" t="s">
        <v>80</v>
      </c>
      <c r="AW228" s="279" t="s">
        <v>30</v>
      </c>
      <c r="AX228" s="279" t="s">
        <v>70</v>
      </c>
      <c r="AY228" s="281" t="s">
        <v>141</v>
      </c>
    </row>
    <row r="229" spans="1:65" s="284" customFormat="1">
      <c r="B229" s="285"/>
      <c r="D229" s="277" t="s">
        <v>159</v>
      </c>
      <c r="E229" s="286" t="s">
        <v>3</v>
      </c>
      <c r="F229" s="287" t="s">
        <v>1086</v>
      </c>
      <c r="H229" s="286" t="s">
        <v>3</v>
      </c>
      <c r="L229" s="285"/>
      <c r="M229" s="344"/>
      <c r="N229" s="345"/>
      <c r="O229" s="345"/>
      <c r="P229" s="345"/>
      <c r="Q229" s="345"/>
      <c r="R229" s="345"/>
      <c r="S229" s="345"/>
      <c r="T229" s="346"/>
      <c r="AT229" s="286" t="s">
        <v>159</v>
      </c>
      <c r="AU229" s="286" t="s">
        <v>80</v>
      </c>
      <c r="AV229" s="284" t="s">
        <v>78</v>
      </c>
      <c r="AW229" s="284" t="s">
        <v>30</v>
      </c>
      <c r="AX229" s="284" t="s">
        <v>70</v>
      </c>
      <c r="AY229" s="286" t="s">
        <v>141</v>
      </c>
    </row>
    <row r="230" spans="1:65" s="279" customFormat="1">
      <c r="B230" s="280"/>
      <c r="D230" s="277" t="s">
        <v>159</v>
      </c>
      <c r="E230" s="281" t="s">
        <v>3</v>
      </c>
      <c r="F230" s="282" t="s">
        <v>1087</v>
      </c>
      <c r="H230" s="283">
        <v>67.259</v>
      </c>
      <c r="L230" s="280"/>
      <c r="M230" s="338"/>
      <c r="N230" s="339"/>
      <c r="O230" s="339"/>
      <c r="P230" s="339"/>
      <c r="Q230" s="339"/>
      <c r="R230" s="339"/>
      <c r="S230" s="339"/>
      <c r="T230" s="340"/>
      <c r="AT230" s="281" t="s">
        <v>159</v>
      </c>
      <c r="AU230" s="281" t="s">
        <v>80</v>
      </c>
      <c r="AV230" s="279" t="s">
        <v>80</v>
      </c>
      <c r="AW230" s="279" t="s">
        <v>30</v>
      </c>
      <c r="AX230" s="279" t="s">
        <v>70</v>
      </c>
      <c r="AY230" s="281" t="s">
        <v>141</v>
      </c>
    </row>
    <row r="231" spans="1:65" s="279" customFormat="1">
      <c r="B231" s="280"/>
      <c r="D231" s="277" t="s">
        <v>159</v>
      </c>
      <c r="E231" s="281" t="s">
        <v>3</v>
      </c>
      <c r="F231" s="282" t="s">
        <v>1088</v>
      </c>
      <c r="H231" s="283">
        <v>-42.509</v>
      </c>
      <c r="L231" s="280"/>
      <c r="M231" s="338"/>
      <c r="N231" s="339"/>
      <c r="O231" s="339"/>
      <c r="P231" s="339"/>
      <c r="Q231" s="339"/>
      <c r="R231" s="339"/>
      <c r="S231" s="339"/>
      <c r="T231" s="340"/>
      <c r="AT231" s="281" t="s">
        <v>159</v>
      </c>
      <c r="AU231" s="281" t="s">
        <v>80</v>
      </c>
      <c r="AV231" s="279" t="s">
        <v>80</v>
      </c>
      <c r="AW231" s="279" t="s">
        <v>30</v>
      </c>
      <c r="AX231" s="279" t="s">
        <v>70</v>
      </c>
      <c r="AY231" s="281" t="s">
        <v>141</v>
      </c>
    </row>
    <row r="232" spans="1:65" s="347" customFormat="1">
      <c r="B232" s="348"/>
      <c r="D232" s="277" t="s">
        <v>159</v>
      </c>
      <c r="E232" s="349" t="s">
        <v>3</v>
      </c>
      <c r="F232" s="350" t="s">
        <v>1077</v>
      </c>
      <c r="H232" s="351">
        <v>39.884</v>
      </c>
      <c r="L232" s="348"/>
      <c r="M232" s="352"/>
      <c r="N232" s="353"/>
      <c r="O232" s="353"/>
      <c r="P232" s="353"/>
      <c r="Q232" s="353"/>
      <c r="R232" s="353"/>
      <c r="S232" s="353"/>
      <c r="T232" s="354"/>
      <c r="AT232" s="349" t="s">
        <v>159</v>
      </c>
      <c r="AU232" s="349" t="s">
        <v>80</v>
      </c>
      <c r="AV232" s="347" t="s">
        <v>161</v>
      </c>
      <c r="AW232" s="347" t="s">
        <v>30</v>
      </c>
      <c r="AX232" s="347" t="s">
        <v>70</v>
      </c>
      <c r="AY232" s="349" t="s">
        <v>141</v>
      </c>
    </row>
    <row r="233" spans="1:65" s="288" customFormat="1">
      <c r="B233" s="289"/>
      <c r="D233" s="277" t="s">
        <v>159</v>
      </c>
      <c r="E233" s="290" t="s">
        <v>3</v>
      </c>
      <c r="F233" s="291" t="s">
        <v>230</v>
      </c>
      <c r="H233" s="292">
        <v>109.502</v>
      </c>
      <c r="L233" s="289"/>
      <c r="M233" s="341"/>
      <c r="N233" s="342"/>
      <c r="O233" s="342"/>
      <c r="P233" s="342"/>
      <c r="Q233" s="342"/>
      <c r="R233" s="342"/>
      <c r="S233" s="342"/>
      <c r="T233" s="343"/>
      <c r="AT233" s="290" t="s">
        <v>159</v>
      </c>
      <c r="AU233" s="290" t="s">
        <v>80</v>
      </c>
      <c r="AV233" s="288" t="s">
        <v>148</v>
      </c>
      <c r="AW233" s="288" t="s">
        <v>30</v>
      </c>
      <c r="AX233" s="288" t="s">
        <v>78</v>
      </c>
      <c r="AY233" s="290" t="s">
        <v>141</v>
      </c>
    </row>
    <row r="234" spans="1:65" s="264" customFormat="1" ht="22.9" customHeight="1">
      <c r="B234" s="265"/>
      <c r="D234" s="266" t="s">
        <v>69</v>
      </c>
      <c r="E234" s="269" t="s">
        <v>188</v>
      </c>
      <c r="F234" s="269" t="s">
        <v>789</v>
      </c>
      <c r="J234" s="270">
        <f>BK234</f>
        <v>0</v>
      </c>
      <c r="L234" s="265"/>
      <c r="M234" s="309"/>
      <c r="N234" s="310"/>
      <c r="O234" s="310"/>
      <c r="P234" s="311">
        <f>SUM(P235:P338)</f>
        <v>0</v>
      </c>
      <c r="Q234" s="310"/>
      <c r="R234" s="311">
        <f>SUM(R235:R338)</f>
        <v>0</v>
      </c>
      <c r="S234" s="310"/>
      <c r="T234" s="312">
        <f>SUM(T235:T338)</f>
        <v>0</v>
      </c>
      <c r="AR234" s="266" t="s">
        <v>78</v>
      </c>
      <c r="AT234" s="313" t="s">
        <v>69</v>
      </c>
      <c r="AU234" s="313" t="s">
        <v>78</v>
      </c>
      <c r="AY234" s="266" t="s">
        <v>141</v>
      </c>
      <c r="BK234" s="314">
        <f>SUM(BK235:BK338)</f>
        <v>0</v>
      </c>
    </row>
    <row r="235" spans="1:65" s="296" customFormat="1" ht="24">
      <c r="A235" s="219"/>
      <c r="B235" s="220"/>
      <c r="C235" s="271" t="s">
        <v>361</v>
      </c>
      <c r="D235" s="271" t="s">
        <v>143</v>
      </c>
      <c r="E235" s="272" t="s">
        <v>1089</v>
      </c>
      <c r="F235" s="273" t="s">
        <v>1090</v>
      </c>
      <c r="G235" s="274" t="s">
        <v>156</v>
      </c>
      <c r="H235" s="275">
        <v>42</v>
      </c>
      <c r="I235" s="212"/>
      <c r="J235" s="276">
        <f>ROUND(I235*H235,2)</f>
        <v>0</v>
      </c>
      <c r="K235" s="273" t="s">
        <v>3</v>
      </c>
      <c r="L235" s="220"/>
      <c r="M235" s="315" t="s">
        <v>3</v>
      </c>
      <c r="N235" s="316" t="s">
        <v>41</v>
      </c>
      <c r="O235" s="317">
        <v>0</v>
      </c>
      <c r="P235" s="317">
        <f>O235*H235</f>
        <v>0</v>
      </c>
      <c r="Q235" s="317">
        <v>0</v>
      </c>
      <c r="R235" s="317">
        <f>Q235*H235</f>
        <v>0</v>
      </c>
      <c r="S235" s="317">
        <v>0</v>
      </c>
      <c r="T235" s="318">
        <f>S235*H235</f>
        <v>0</v>
      </c>
      <c r="U235" s="219"/>
      <c r="V235" s="219"/>
      <c r="W235" s="219"/>
      <c r="X235" s="219"/>
      <c r="Y235" s="219"/>
      <c r="Z235" s="219"/>
      <c r="AA235" s="219"/>
      <c r="AB235" s="219"/>
      <c r="AC235" s="219"/>
      <c r="AD235" s="219"/>
      <c r="AE235" s="219"/>
      <c r="AR235" s="319" t="s">
        <v>148</v>
      </c>
      <c r="AT235" s="319" t="s">
        <v>143</v>
      </c>
      <c r="AU235" s="319" t="s">
        <v>80</v>
      </c>
      <c r="AY235" s="293" t="s">
        <v>141</v>
      </c>
      <c r="BE235" s="320">
        <f>IF(N235="základní",J235,0)</f>
        <v>0</v>
      </c>
      <c r="BF235" s="320">
        <f>IF(N235="snížená",J235,0)</f>
        <v>0</v>
      </c>
      <c r="BG235" s="320">
        <f>IF(N235="zákl. přenesená",J235,0)</f>
        <v>0</v>
      </c>
      <c r="BH235" s="320">
        <f>IF(N235="sníž. přenesená",J235,0)</f>
        <v>0</v>
      </c>
      <c r="BI235" s="320">
        <f>IF(N235="nulová",J235,0)</f>
        <v>0</v>
      </c>
      <c r="BJ235" s="293" t="s">
        <v>78</v>
      </c>
      <c r="BK235" s="320">
        <f>ROUND(I235*H235,2)</f>
        <v>0</v>
      </c>
      <c r="BL235" s="293" t="s">
        <v>148</v>
      </c>
      <c r="BM235" s="319" t="s">
        <v>1091</v>
      </c>
    </row>
    <row r="236" spans="1:65" s="296" customFormat="1" ht="19.5">
      <c r="A236" s="219"/>
      <c r="B236" s="220"/>
      <c r="C236" s="219"/>
      <c r="D236" s="277" t="s">
        <v>150</v>
      </c>
      <c r="E236" s="219"/>
      <c r="F236" s="278" t="s">
        <v>1092</v>
      </c>
      <c r="G236" s="219"/>
      <c r="H236" s="219"/>
      <c r="I236" s="219"/>
      <c r="J236" s="219"/>
      <c r="K236" s="219"/>
      <c r="L236" s="220"/>
      <c r="M236" s="334"/>
      <c r="N236" s="335"/>
      <c r="O236" s="336"/>
      <c r="P236" s="336"/>
      <c r="Q236" s="336"/>
      <c r="R236" s="336"/>
      <c r="S236" s="336"/>
      <c r="T236" s="337"/>
      <c r="U236" s="219"/>
      <c r="V236" s="219"/>
      <c r="W236" s="219"/>
      <c r="X236" s="219"/>
      <c r="Y236" s="219"/>
      <c r="Z236" s="219"/>
      <c r="AA236" s="219"/>
      <c r="AB236" s="219"/>
      <c r="AC236" s="219"/>
      <c r="AD236" s="219"/>
      <c r="AE236" s="219"/>
      <c r="AT236" s="293" t="s">
        <v>150</v>
      </c>
      <c r="AU236" s="293" t="s">
        <v>80</v>
      </c>
    </row>
    <row r="237" spans="1:65" s="296" customFormat="1" ht="29.25">
      <c r="A237" s="219"/>
      <c r="B237" s="220"/>
      <c r="C237" s="219"/>
      <c r="D237" s="277" t="s">
        <v>225</v>
      </c>
      <c r="E237" s="219"/>
      <c r="F237" s="278" t="s">
        <v>1093</v>
      </c>
      <c r="G237" s="219"/>
      <c r="H237" s="219"/>
      <c r="I237" s="219"/>
      <c r="J237" s="219"/>
      <c r="K237" s="219"/>
      <c r="L237" s="220"/>
      <c r="M237" s="334"/>
      <c r="N237" s="335"/>
      <c r="O237" s="336"/>
      <c r="P237" s="336"/>
      <c r="Q237" s="336"/>
      <c r="R237" s="336"/>
      <c r="S237" s="336"/>
      <c r="T237" s="337"/>
      <c r="U237" s="219"/>
      <c r="V237" s="219"/>
      <c r="W237" s="219"/>
      <c r="X237" s="219"/>
      <c r="Y237" s="219"/>
      <c r="Z237" s="219"/>
      <c r="AA237" s="219"/>
      <c r="AB237" s="219"/>
      <c r="AC237" s="219"/>
      <c r="AD237" s="219"/>
      <c r="AE237" s="219"/>
      <c r="AT237" s="293" t="s">
        <v>225</v>
      </c>
      <c r="AU237" s="293" t="s">
        <v>80</v>
      </c>
    </row>
    <row r="238" spans="1:65" s="296" customFormat="1" ht="16.5" customHeight="1">
      <c r="A238" s="219"/>
      <c r="B238" s="220"/>
      <c r="C238" s="321" t="s">
        <v>365</v>
      </c>
      <c r="D238" s="321" t="s">
        <v>371</v>
      </c>
      <c r="E238" s="322" t="s">
        <v>1094</v>
      </c>
      <c r="F238" s="323" t="s">
        <v>1095</v>
      </c>
      <c r="G238" s="324" t="s">
        <v>156</v>
      </c>
      <c r="H238" s="325">
        <v>42</v>
      </c>
      <c r="I238" s="213"/>
      <c r="J238" s="326">
        <f>ROUND(I238*H238,2)</f>
        <v>0</v>
      </c>
      <c r="K238" s="323" t="s">
        <v>3</v>
      </c>
      <c r="L238" s="327"/>
      <c r="M238" s="328" t="s">
        <v>3</v>
      </c>
      <c r="N238" s="329" t="s">
        <v>41</v>
      </c>
      <c r="O238" s="317">
        <v>0</v>
      </c>
      <c r="P238" s="317">
        <f>O238*H238</f>
        <v>0</v>
      </c>
      <c r="Q238" s="317">
        <v>0</v>
      </c>
      <c r="R238" s="317">
        <f>Q238*H238</f>
        <v>0</v>
      </c>
      <c r="S238" s="317">
        <v>0</v>
      </c>
      <c r="T238" s="318">
        <f>S238*H238</f>
        <v>0</v>
      </c>
      <c r="U238" s="219"/>
      <c r="V238" s="219"/>
      <c r="W238" s="219"/>
      <c r="X238" s="219"/>
      <c r="Y238" s="219"/>
      <c r="Z238" s="219"/>
      <c r="AA238" s="219"/>
      <c r="AB238" s="219"/>
      <c r="AC238" s="219"/>
      <c r="AD238" s="219"/>
      <c r="AE238" s="219"/>
      <c r="AR238" s="319" t="s">
        <v>188</v>
      </c>
      <c r="AT238" s="319" t="s">
        <v>371</v>
      </c>
      <c r="AU238" s="319" t="s">
        <v>80</v>
      </c>
      <c r="AY238" s="293" t="s">
        <v>141</v>
      </c>
      <c r="BE238" s="320">
        <f>IF(N238="základní",J238,0)</f>
        <v>0</v>
      </c>
      <c r="BF238" s="320">
        <f>IF(N238="snížená",J238,0)</f>
        <v>0</v>
      </c>
      <c r="BG238" s="320">
        <f>IF(N238="zákl. přenesená",J238,0)</f>
        <v>0</v>
      </c>
      <c r="BH238" s="320">
        <f>IF(N238="sníž. přenesená",J238,0)</f>
        <v>0</v>
      </c>
      <c r="BI238" s="320">
        <f>IF(N238="nulová",J238,0)</f>
        <v>0</v>
      </c>
      <c r="BJ238" s="293" t="s">
        <v>78</v>
      </c>
      <c r="BK238" s="320">
        <f>ROUND(I238*H238,2)</f>
        <v>0</v>
      </c>
      <c r="BL238" s="293" t="s">
        <v>148</v>
      </c>
      <c r="BM238" s="319" t="s">
        <v>1096</v>
      </c>
    </row>
    <row r="239" spans="1:65" s="296" customFormat="1" ht="24">
      <c r="A239" s="219"/>
      <c r="B239" s="220"/>
      <c r="C239" s="271" t="s">
        <v>370</v>
      </c>
      <c r="D239" s="271" t="s">
        <v>143</v>
      </c>
      <c r="E239" s="272" t="s">
        <v>1097</v>
      </c>
      <c r="F239" s="273" t="s">
        <v>1098</v>
      </c>
      <c r="G239" s="274" t="s">
        <v>156</v>
      </c>
      <c r="H239" s="275">
        <v>7</v>
      </c>
      <c r="I239" s="212"/>
      <c r="J239" s="276">
        <f>ROUND(I239*H239,2)</f>
        <v>0</v>
      </c>
      <c r="K239" s="273" t="s">
        <v>3</v>
      </c>
      <c r="L239" s="220"/>
      <c r="M239" s="315" t="s">
        <v>3</v>
      </c>
      <c r="N239" s="316" t="s">
        <v>41</v>
      </c>
      <c r="O239" s="317">
        <v>0</v>
      </c>
      <c r="P239" s="317">
        <f>O239*H239</f>
        <v>0</v>
      </c>
      <c r="Q239" s="317">
        <v>0</v>
      </c>
      <c r="R239" s="317">
        <f>Q239*H239</f>
        <v>0</v>
      </c>
      <c r="S239" s="317">
        <v>0</v>
      </c>
      <c r="T239" s="318">
        <f>S239*H239</f>
        <v>0</v>
      </c>
      <c r="U239" s="219"/>
      <c r="V239" s="219"/>
      <c r="W239" s="219"/>
      <c r="X239" s="219"/>
      <c r="Y239" s="219"/>
      <c r="Z239" s="219"/>
      <c r="AA239" s="219"/>
      <c r="AB239" s="219"/>
      <c r="AC239" s="219"/>
      <c r="AD239" s="219"/>
      <c r="AE239" s="219"/>
      <c r="AR239" s="319" t="s">
        <v>148</v>
      </c>
      <c r="AT239" s="319" t="s">
        <v>143</v>
      </c>
      <c r="AU239" s="319" t="s">
        <v>80</v>
      </c>
      <c r="AY239" s="293" t="s">
        <v>141</v>
      </c>
      <c r="BE239" s="320">
        <f>IF(N239="základní",J239,0)</f>
        <v>0</v>
      </c>
      <c r="BF239" s="320">
        <f>IF(N239="snížená",J239,0)</f>
        <v>0</v>
      </c>
      <c r="BG239" s="320">
        <f>IF(N239="zákl. přenesená",J239,0)</f>
        <v>0</v>
      </c>
      <c r="BH239" s="320">
        <f>IF(N239="sníž. přenesená",J239,0)</f>
        <v>0</v>
      </c>
      <c r="BI239" s="320">
        <f>IF(N239="nulová",J239,0)</f>
        <v>0</v>
      </c>
      <c r="BJ239" s="293" t="s">
        <v>78</v>
      </c>
      <c r="BK239" s="320">
        <f>ROUND(I239*H239,2)</f>
        <v>0</v>
      </c>
      <c r="BL239" s="293" t="s">
        <v>148</v>
      </c>
      <c r="BM239" s="319" t="s">
        <v>1099</v>
      </c>
    </row>
    <row r="240" spans="1:65" s="296" customFormat="1" ht="19.5">
      <c r="A240" s="219"/>
      <c r="B240" s="220"/>
      <c r="C240" s="219"/>
      <c r="D240" s="277" t="s">
        <v>150</v>
      </c>
      <c r="E240" s="219"/>
      <c r="F240" s="278" t="s">
        <v>1092</v>
      </c>
      <c r="G240" s="219"/>
      <c r="H240" s="219"/>
      <c r="I240" s="219"/>
      <c r="J240" s="219"/>
      <c r="K240" s="219"/>
      <c r="L240" s="220"/>
      <c r="M240" s="334"/>
      <c r="N240" s="335"/>
      <c r="O240" s="336"/>
      <c r="P240" s="336"/>
      <c r="Q240" s="336"/>
      <c r="R240" s="336"/>
      <c r="S240" s="336"/>
      <c r="T240" s="337"/>
      <c r="U240" s="219"/>
      <c r="V240" s="219"/>
      <c r="W240" s="219"/>
      <c r="X240" s="219"/>
      <c r="Y240" s="219"/>
      <c r="Z240" s="219"/>
      <c r="AA240" s="219"/>
      <c r="AB240" s="219"/>
      <c r="AC240" s="219"/>
      <c r="AD240" s="219"/>
      <c r="AE240" s="219"/>
      <c r="AT240" s="293" t="s">
        <v>150</v>
      </c>
      <c r="AU240" s="293" t="s">
        <v>80</v>
      </c>
    </row>
    <row r="241" spans="1:65" s="296" customFormat="1" ht="29.25">
      <c r="A241" s="219"/>
      <c r="B241" s="220"/>
      <c r="C241" s="219"/>
      <c r="D241" s="277" t="s">
        <v>225</v>
      </c>
      <c r="E241" s="219"/>
      <c r="F241" s="278" t="s">
        <v>1093</v>
      </c>
      <c r="G241" s="219"/>
      <c r="H241" s="219"/>
      <c r="I241" s="219"/>
      <c r="J241" s="219"/>
      <c r="K241" s="219"/>
      <c r="L241" s="220"/>
      <c r="M241" s="334"/>
      <c r="N241" s="335"/>
      <c r="O241" s="336"/>
      <c r="P241" s="336"/>
      <c r="Q241" s="336"/>
      <c r="R241" s="336"/>
      <c r="S241" s="336"/>
      <c r="T241" s="337"/>
      <c r="U241" s="219"/>
      <c r="V241" s="219"/>
      <c r="W241" s="219"/>
      <c r="X241" s="219"/>
      <c r="Y241" s="219"/>
      <c r="Z241" s="219"/>
      <c r="AA241" s="219"/>
      <c r="AB241" s="219"/>
      <c r="AC241" s="219"/>
      <c r="AD241" s="219"/>
      <c r="AE241" s="219"/>
      <c r="AT241" s="293" t="s">
        <v>225</v>
      </c>
      <c r="AU241" s="293" t="s">
        <v>80</v>
      </c>
    </row>
    <row r="242" spans="1:65" s="296" customFormat="1" ht="16.5" customHeight="1">
      <c r="A242" s="219"/>
      <c r="B242" s="220"/>
      <c r="C242" s="321" t="s">
        <v>375</v>
      </c>
      <c r="D242" s="321" t="s">
        <v>371</v>
      </c>
      <c r="E242" s="322" t="s">
        <v>1100</v>
      </c>
      <c r="F242" s="323" t="s">
        <v>1101</v>
      </c>
      <c r="G242" s="324" t="s">
        <v>156</v>
      </c>
      <c r="H242" s="325">
        <v>7</v>
      </c>
      <c r="I242" s="213"/>
      <c r="J242" s="326">
        <f>ROUND(I242*H242,2)</f>
        <v>0</v>
      </c>
      <c r="K242" s="323" t="s">
        <v>3</v>
      </c>
      <c r="L242" s="327"/>
      <c r="M242" s="328" t="s">
        <v>3</v>
      </c>
      <c r="N242" s="329" t="s">
        <v>41</v>
      </c>
      <c r="O242" s="317">
        <v>0</v>
      </c>
      <c r="P242" s="317">
        <f>O242*H242</f>
        <v>0</v>
      </c>
      <c r="Q242" s="317">
        <v>0</v>
      </c>
      <c r="R242" s="317">
        <f>Q242*H242</f>
        <v>0</v>
      </c>
      <c r="S242" s="317">
        <v>0</v>
      </c>
      <c r="T242" s="318">
        <f>S242*H242</f>
        <v>0</v>
      </c>
      <c r="U242" s="219"/>
      <c r="V242" s="219"/>
      <c r="W242" s="219"/>
      <c r="X242" s="219"/>
      <c r="Y242" s="219"/>
      <c r="Z242" s="219"/>
      <c r="AA242" s="219"/>
      <c r="AB242" s="219"/>
      <c r="AC242" s="219"/>
      <c r="AD242" s="219"/>
      <c r="AE242" s="219"/>
      <c r="AR242" s="319" t="s">
        <v>188</v>
      </c>
      <c r="AT242" s="319" t="s">
        <v>371</v>
      </c>
      <c r="AU242" s="319" t="s">
        <v>80</v>
      </c>
      <c r="AY242" s="293" t="s">
        <v>141</v>
      </c>
      <c r="BE242" s="320">
        <f>IF(N242="základní",J242,0)</f>
        <v>0</v>
      </c>
      <c r="BF242" s="320">
        <f>IF(N242="snížená",J242,0)</f>
        <v>0</v>
      </c>
      <c r="BG242" s="320">
        <f>IF(N242="zákl. přenesená",J242,0)</f>
        <v>0</v>
      </c>
      <c r="BH242" s="320">
        <f>IF(N242="sníž. přenesená",J242,0)</f>
        <v>0</v>
      </c>
      <c r="BI242" s="320">
        <f>IF(N242="nulová",J242,0)</f>
        <v>0</v>
      </c>
      <c r="BJ242" s="293" t="s">
        <v>78</v>
      </c>
      <c r="BK242" s="320">
        <f>ROUND(I242*H242,2)</f>
        <v>0</v>
      </c>
      <c r="BL242" s="293" t="s">
        <v>148</v>
      </c>
      <c r="BM242" s="319" t="s">
        <v>1102</v>
      </c>
    </row>
    <row r="243" spans="1:65" s="296" customFormat="1" ht="24">
      <c r="A243" s="219"/>
      <c r="B243" s="220"/>
      <c r="C243" s="271" t="s">
        <v>379</v>
      </c>
      <c r="D243" s="271" t="s">
        <v>143</v>
      </c>
      <c r="E243" s="272" t="s">
        <v>1103</v>
      </c>
      <c r="F243" s="273" t="s">
        <v>1104</v>
      </c>
      <c r="G243" s="274" t="s">
        <v>156</v>
      </c>
      <c r="H243" s="275">
        <v>9</v>
      </c>
      <c r="I243" s="212"/>
      <c r="J243" s="276">
        <f>ROUND(I243*H243,2)</f>
        <v>0</v>
      </c>
      <c r="K243" s="273" t="s">
        <v>3</v>
      </c>
      <c r="L243" s="220"/>
      <c r="M243" s="315" t="s">
        <v>3</v>
      </c>
      <c r="N243" s="316" t="s">
        <v>41</v>
      </c>
      <c r="O243" s="317">
        <v>0</v>
      </c>
      <c r="P243" s="317">
        <f>O243*H243</f>
        <v>0</v>
      </c>
      <c r="Q243" s="317">
        <v>0</v>
      </c>
      <c r="R243" s="317">
        <f>Q243*H243</f>
        <v>0</v>
      </c>
      <c r="S243" s="317">
        <v>0</v>
      </c>
      <c r="T243" s="318">
        <f>S243*H243</f>
        <v>0</v>
      </c>
      <c r="U243" s="219"/>
      <c r="V243" s="219"/>
      <c r="W243" s="219"/>
      <c r="X243" s="219"/>
      <c r="Y243" s="219"/>
      <c r="Z243" s="219"/>
      <c r="AA243" s="219"/>
      <c r="AB243" s="219"/>
      <c r="AC243" s="219"/>
      <c r="AD243" s="219"/>
      <c r="AE243" s="219"/>
      <c r="AR243" s="319" t="s">
        <v>148</v>
      </c>
      <c r="AT243" s="319" t="s">
        <v>143</v>
      </c>
      <c r="AU243" s="319" t="s">
        <v>80</v>
      </c>
      <c r="AY243" s="293" t="s">
        <v>141</v>
      </c>
      <c r="BE243" s="320">
        <f>IF(N243="základní",J243,0)</f>
        <v>0</v>
      </c>
      <c r="BF243" s="320">
        <f>IF(N243="snížená",J243,0)</f>
        <v>0</v>
      </c>
      <c r="BG243" s="320">
        <f>IF(N243="zákl. přenesená",J243,0)</f>
        <v>0</v>
      </c>
      <c r="BH243" s="320">
        <f>IF(N243="sníž. přenesená",J243,0)</f>
        <v>0</v>
      </c>
      <c r="BI243" s="320">
        <f>IF(N243="nulová",J243,0)</f>
        <v>0</v>
      </c>
      <c r="BJ243" s="293" t="s">
        <v>78</v>
      </c>
      <c r="BK243" s="320">
        <f>ROUND(I243*H243,2)</f>
        <v>0</v>
      </c>
      <c r="BL243" s="293" t="s">
        <v>148</v>
      </c>
      <c r="BM243" s="319" t="s">
        <v>1105</v>
      </c>
    </row>
    <row r="244" spans="1:65" s="296" customFormat="1" ht="19.5">
      <c r="A244" s="219"/>
      <c r="B244" s="220"/>
      <c r="C244" s="219"/>
      <c r="D244" s="277" t="s">
        <v>150</v>
      </c>
      <c r="E244" s="219"/>
      <c r="F244" s="278" t="s">
        <v>1092</v>
      </c>
      <c r="G244" s="219"/>
      <c r="H244" s="219"/>
      <c r="I244" s="219"/>
      <c r="J244" s="219"/>
      <c r="K244" s="219"/>
      <c r="L244" s="220"/>
      <c r="M244" s="334"/>
      <c r="N244" s="335"/>
      <c r="O244" s="336"/>
      <c r="P244" s="336"/>
      <c r="Q244" s="336"/>
      <c r="R244" s="336"/>
      <c r="S244" s="336"/>
      <c r="T244" s="337"/>
      <c r="U244" s="219"/>
      <c r="V244" s="219"/>
      <c r="W244" s="219"/>
      <c r="X244" s="219"/>
      <c r="Y244" s="219"/>
      <c r="Z244" s="219"/>
      <c r="AA244" s="219"/>
      <c r="AB244" s="219"/>
      <c r="AC244" s="219"/>
      <c r="AD244" s="219"/>
      <c r="AE244" s="219"/>
      <c r="AT244" s="293" t="s">
        <v>150</v>
      </c>
      <c r="AU244" s="293" t="s">
        <v>80</v>
      </c>
    </row>
    <row r="245" spans="1:65" s="296" customFormat="1" ht="29.25">
      <c r="A245" s="219"/>
      <c r="B245" s="220"/>
      <c r="C245" s="219"/>
      <c r="D245" s="277" t="s">
        <v>225</v>
      </c>
      <c r="E245" s="219"/>
      <c r="F245" s="278" t="s">
        <v>1093</v>
      </c>
      <c r="G245" s="219"/>
      <c r="H245" s="219"/>
      <c r="I245" s="219"/>
      <c r="J245" s="219"/>
      <c r="K245" s="219"/>
      <c r="L245" s="220"/>
      <c r="M245" s="334"/>
      <c r="N245" s="335"/>
      <c r="O245" s="336"/>
      <c r="P245" s="336"/>
      <c r="Q245" s="336"/>
      <c r="R245" s="336"/>
      <c r="S245" s="336"/>
      <c r="T245" s="337"/>
      <c r="U245" s="219"/>
      <c r="V245" s="219"/>
      <c r="W245" s="219"/>
      <c r="X245" s="219"/>
      <c r="Y245" s="219"/>
      <c r="Z245" s="219"/>
      <c r="AA245" s="219"/>
      <c r="AB245" s="219"/>
      <c r="AC245" s="219"/>
      <c r="AD245" s="219"/>
      <c r="AE245" s="219"/>
      <c r="AT245" s="293" t="s">
        <v>225</v>
      </c>
      <c r="AU245" s="293" t="s">
        <v>80</v>
      </c>
    </row>
    <row r="246" spans="1:65" s="296" customFormat="1" ht="16.5" customHeight="1">
      <c r="A246" s="219"/>
      <c r="B246" s="220"/>
      <c r="C246" s="321" t="s">
        <v>385</v>
      </c>
      <c r="D246" s="321" t="s">
        <v>371</v>
      </c>
      <c r="E246" s="322" t="s">
        <v>1106</v>
      </c>
      <c r="F246" s="323" t="s">
        <v>1107</v>
      </c>
      <c r="G246" s="324" t="s">
        <v>156</v>
      </c>
      <c r="H246" s="325">
        <v>2</v>
      </c>
      <c r="I246" s="213"/>
      <c r="J246" s="326">
        <f>ROUND(I246*H246,2)</f>
        <v>0</v>
      </c>
      <c r="K246" s="323" t="s">
        <v>3</v>
      </c>
      <c r="L246" s="327"/>
      <c r="M246" s="328" t="s">
        <v>3</v>
      </c>
      <c r="N246" s="329" t="s">
        <v>41</v>
      </c>
      <c r="O246" s="317">
        <v>0</v>
      </c>
      <c r="P246" s="317">
        <f>O246*H246</f>
        <v>0</v>
      </c>
      <c r="Q246" s="317">
        <v>0</v>
      </c>
      <c r="R246" s="317">
        <f>Q246*H246</f>
        <v>0</v>
      </c>
      <c r="S246" s="317">
        <v>0</v>
      </c>
      <c r="T246" s="318">
        <f>S246*H246</f>
        <v>0</v>
      </c>
      <c r="U246" s="219"/>
      <c r="V246" s="219"/>
      <c r="W246" s="219"/>
      <c r="X246" s="219"/>
      <c r="Y246" s="219"/>
      <c r="Z246" s="219"/>
      <c r="AA246" s="219"/>
      <c r="AB246" s="219"/>
      <c r="AC246" s="219"/>
      <c r="AD246" s="219"/>
      <c r="AE246" s="219"/>
      <c r="AR246" s="319" t="s">
        <v>188</v>
      </c>
      <c r="AT246" s="319" t="s">
        <v>371</v>
      </c>
      <c r="AU246" s="319" t="s">
        <v>80</v>
      </c>
      <c r="AY246" s="293" t="s">
        <v>141</v>
      </c>
      <c r="BE246" s="320">
        <f>IF(N246="základní",J246,0)</f>
        <v>0</v>
      </c>
      <c r="BF246" s="320">
        <f>IF(N246="snížená",J246,0)</f>
        <v>0</v>
      </c>
      <c r="BG246" s="320">
        <f>IF(N246="zákl. přenesená",J246,0)</f>
        <v>0</v>
      </c>
      <c r="BH246" s="320">
        <f>IF(N246="sníž. přenesená",J246,0)</f>
        <v>0</v>
      </c>
      <c r="BI246" s="320">
        <f>IF(N246="nulová",J246,0)</f>
        <v>0</v>
      </c>
      <c r="BJ246" s="293" t="s">
        <v>78</v>
      </c>
      <c r="BK246" s="320">
        <f>ROUND(I246*H246,2)</f>
        <v>0</v>
      </c>
      <c r="BL246" s="293" t="s">
        <v>148</v>
      </c>
      <c r="BM246" s="319" t="s">
        <v>1108</v>
      </c>
    </row>
    <row r="247" spans="1:65" s="296" customFormat="1" ht="16.5" customHeight="1">
      <c r="A247" s="219"/>
      <c r="B247" s="220"/>
      <c r="C247" s="321" t="s">
        <v>389</v>
      </c>
      <c r="D247" s="321" t="s">
        <v>371</v>
      </c>
      <c r="E247" s="322" t="s">
        <v>1109</v>
      </c>
      <c r="F247" s="323" t="s">
        <v>1110</v>
      </c>
      <c r="G247" s="324" t="s">
        <v>156</v>
      </c>
      <c r="H247" s="325">
        <v>7</v>
      </c>
      <c r="I247" s="213"/>
      <c r="J247" s="326">
        <f>ROUND(I247*H247,2)</f>
        <v>0</v>
      </c>
      <c r="K247" s="323" t="s">
        <v>3</v>
      </c>
      <c r="L247" s="327"/>
      <c r="M247" s="328" t="s">
        <v>3</v>
      </c>
      <c r="N247" s="329" t="s">
        <v>41</v>
      </c>
      <c r="O247" s="317">
        <v>0</v>
      </c>
      <c r="P247" s="317">
        <f>O247*H247</f>
        <v>0</v>
      </c>
      <c r="Q247" s="317">
        <v>0</v>
      </c>
      <c r="R247" s="317">
        <f>Q247*H247</f>
        <v>0</v>
      </c>
      <c r="S247" s="317">
        <v>0</v>
      </c>
      <c r="T247" s="318">
        <f>S247*H247</f>
        <v>0</v>
      </c>
      <c r="U247" s="219"/>
      <c r="V247" s="219"/>
      <c r="W247" s="219"/>
      <c r="X247" s="219"/>
      <c r="Y247" s="219"/>
      <c r="Z247" s="219"/>
      <c r="AA247" s="219"/>
      <c r="AB247" s="219"/>
      <c r="AC247" s="219"/>
      <c r="AD247" s="219"/>
      <c r="AE247" s="219"/>
      <c r="AR247" s="319" t="s">
        <v>188</v>
      </c>
      <c r="AT247" s="319" t="s">
        <v>371</v>
      </c>
      <c r="AU247" s="319" t="s">
        <v>80</v>
      </c>
      <c r="AY247" s="293" t="s">
        <v>141</v>
      </c>
      <c r="BE247" s="320">
        <f>IF(N247="základní",J247,0)</f>
        <v>0</v>
      </c>
      <c r="BF247" s="320">
        <f>IF(N247="snížená",J247,0)</f>
        <v>0</v>
      </c>
      <c r="BG247" s="320">
        <f>IF(N247="zákl. přenesená",J247,0)</f>
        <v>0</v>
      </c>
      <c r="BH247" s="320">
        <f>IF(N247="sníž. přenesená",J247,0)</f>
        <v>0</v>
      </c>
      <c r="BI247" s="320">
        <f>IF(N247="nulová",J247,0)</f>
        <v>0</v>
      </c>
      <c r="BJ247" s="293" t="s">
        <v>78</v>
      </c>
      <c r="BK247" s="320">
        <f>ROUND(I247*H247,2)</f>
        <v>0</v>
      </c>
      <c r="BL247" s="293" t="s">
        <v>148</v>
      </c>
      <c r="BM247" s="319" t="s">
        <v>1111</v>
      </c>
    </row>
    <row r="248" spans="1:65" s="296" customFormat="1" ht="24">
      <c r="A248" s="219"/>
      <c r="B248" s="220"/>
      <c r="C248" s="271" t="s">
        <v>393</v>
      </c>
      <c r="D248" s="271" t="s">
        <v>143</v>
      </c>
      <c r="E248" s="272" t="s">
        <v>1112</v>
      </c>
      <c r="F248" s="273" t="s">
        <v>1113</v>
      </c>
      <c r="G248" s="274" t="s">
        <v>156</v>
      </c>
      <c r="H248" s="275">
        <v>9</v>
      </c>
      <c r="I248" s="212"/>
      <c r="J248" s="276">
        <f>ROUND(I248*H248,2)</f>
        <v>0</v>
      </c>
      <c r="K248" s="273" t="s">
        <v>3</v>
      </c>
      <c r="L248" s="220"/>
      <c r="M248" s="315" t="s">
        <v>3</v>
      </c>
      <c r="N248" s="316" t="s">
        <v>41</v>
      </c>
      <c r="O248" s="317">
        <v>0</v>
      </c>
      <c r="P248" s="317">
        <f>O248*H248</f>
        <v>0</v>
      </c>
      <c r="Q248" s="317">
        <v>0</v>
      </c>
      <c r="R248" s="317">
        <f>Q248*H248</f>
        <v>0</v>
      </c>
      <c r="S248" s="317">
        <v>0</v>
      </c>
      <c r="T248" s="318">
        <f>S248*H248</f>
        <v>0</v>
      </c>
      <c r="U248" s="219"/>
      <c r="V248" s="219"/>
      <c r="W248" s="219"/>
      <c r="X248" s="219"/>
      <c r="Y248" s="219"/>
      <c r="Z248" s="219"/>
      <c r="AA248" s="219"/>
      <c r="AB248" s="219"/>
      <c r="AC248" s="219"/>
      <c r="AD248" s="219"/>
      <c r="AE248" s="219"/>
      <c r="AR248" s="319" t="s">
        <v>148</v>
      </c>
      <c r="AT248" s="319" t="s">
        <v>143</v>
      </c>
      <c r="AU248" s="319" t="s">
        <v>80</v>
      </c>
      <c r="AY248" s="293" t="s">
        <v>141</v>
      </c>
      <c r="BE248" s="320">
        <f>IF(N248="základní",J248,0)</f>
        <v>0</v>
      </c>
      <c r="BF248" s="320">
        <f>IF(N248="snížená",J248,0)</f>
        <v>0</v>
      </c>
      <c r="BG248" s="320">
        <f>IF(N248="zákl. přenesená",J248,0)</f>
        <v>0</v>
      </c>
      <c r="BH248" s="320">
        <f>IF(N248="sníž. přenesená",J248,0)</f>
        <v>0</v>
      </c>
      <c r="BI248" s="320">
        <f>IF(N248="nulová",J248,0)</f>
        <v>0</v>
      </c>
      <c r="BJ248" s="293" t="s">
        <v>78</v>
      </c>
      <c r="BK248" s="320">
        <f>ROUND(I248*H248,2)</f>
        <v>0</v>
      </c>
      <c r="BL248" s="293" t="s">
        <v>148</v>
      </c>
      <c r="BM248" s="319" t="s">
        <v>1114</v>
      </c>
    </row>
    <row r="249" spans="1:65" s="296" customFormat="1" ht="19.5">
      <c r="A249" s="219"/>
      <c r="B249" s="220"/>
      <c r="C249" s="219"/>
      <c r="D249" s="277" t="s">
        <v>150</v>
      </c>
      <c r="E249" s="219"/>
      <c r="F249" s="278" t="s">
        <v>1092</v>
      </c>
      <c r="G249" s="219"/>
      <c r="H249" s="219"/>
      <c r="I249" s="219"/>
      <c r="J249" s="219"/>
      <c r="K249" s="219"/>
      <c r="L249" s="220"/>
      <c r="M249" s="334"/>
      <c r="N249" s="335"/>
      <c r="O249" s="336"/>
      <c r="P249" s="336"/>
      <c r="Q249" s="336"/>
      <c r="R249" s="336"/>
      <c r="S249" s="336"/>
      <c r="T249" s="337"/>
      <c r="U249" s="219"/>
      <c r="V249" s="219"/>
      <c r="W249" s="219"/>
      <c r="X249" s="219"/>
      <c r="Y249" s="219"/>
      <c r="Z249" s="219"/>
      <c r="AA249" s="219"/>
      <c r="AB249" s="219"/>
      <c r="AC249" s="219"/>
      <c r="AD249" s="219"/>
      <c r="AE249" s="219"/>
      <c r="AT249" s="293" t="s">
        <v>150</v>
      </c>
      <c r="AU249" s="293" t="s">
        <v>80</v>
      </c>
    </row>
    <row r="250" spans="1:65" s="296" customFormat="1" ht="29.25">
      <c r="A250" s="219"/>
      <c r="B250" s="220"/>
      <c r="C250" s="219"/>
      <c r="D250" s="277" t="s">
        <v>225</v>
      </c>
      <c r="E250" s="219"/>
      <c r="F250" s="278" t="s">
        <v>1093</v>
      </c>
      <c r="G250" s="219"/>
      <c r="H250" s="219"/>
      <c r="I250" s="219"/>
      <c r="J250" s="219"/>
      <c r="K250" s="219"/>
      <c r="L250" s="220"/>
      <c r="M250" s="334"/>
      <c r="N250" s="335"/>
      <c r="O250" s="336"/>
      <c r="P250" s="336"/>
      <c r="Q250" s="336"/>
      <c r="R250" s="336"/>
      <c r="S250" s="336"/>
      <c r="T250" s="337"/>
      <c r="U250" s="219"/>
      <c r="V250" s="219"/>
      <c r="W250" s="219"/>
      <c r="X250" s="219"/>
      <c r="Y250" s="219"/>
      <c r="Z250" s="219"/>
      <c r="AA250" s="219"/>
      <c r="AB250" s="219"/>
      <c r="AC250" s="219"/>
      <c r="AD250" s="219"/>
      <c r="AE250" s="219"/>
      <c r="AT250" s="293" t="s">
        <v>225</v>
      </c>
      <c r="AU250" s="293" t="s">
        <v>80</v>
      </c>
    </row>
    <row r="251" spans="1:65" s="296" customFormat="1" ht="16.5" customHeight="1">
      <c r="A251" s="219"/>
      <c r="B251" s="220"/>
      <c r="C251" s="321" t="s">
        <v>397</v>
      </c>
      <c r="D251" s="321" t="s">
        <v>371</v>
      </c>
      <c r="E251" s="322" t="s">
        <v>1115</v>
      </c>
      <c r="F251" s="323" t="s">
        <v>1116</v>
      </c>
      <c r="G251" s="324" t="s">
        <v>156</v>
      </c>
      <c r="H251" s="325">
        <v>9</v>
      </c>
      <c r="I251" s="213"/>
      <c r="J251" s="326">
        <f>ROUND(I251*H251,2)</f>
        <v>0</v>
      </c>
      <c r="K251" s="323" t="s">
        <v>3</v>
      </c>
      <c r="L251" s="327"/>
      <c r="M251" s="328" t="s">
        <v>3</v>
      </c>
      <c r="N251" s="329" t="s">
        <v>41</v>
      </c>
      <c r="O251" s="317">
        <v>0</v>
      </c>
      <c r="P251" s="317">
        <f>O251*H251</f>
        <v>0</v>
      </c>
      <c r="Q251" s="317">
        <v>0</v>
      </c>
      <c r="R251" s="317">
        <f>Q251*H251</f>
        <v>0</v>
      </c>
      <c r="S251" s="317">
        <v>0</v>
      </c>
      <c r="T251" s="318">
        <f>S251*H251</f>
        <v>0</v>
      </c>
      <c r="U251" s="219"/>
      <c r="V251" s="219"/>
      <c r="W251" s="219"/>
      <c r="X251" s="219"/>
      <c r="Y251" s="219"/>
      <c r="Z251" s="219"/>
      <c r="AA251" s="219"/>
      <c r="AB251" s="219"/>
      <c r="AC251" s="219"/>
      <c r="AD251" s="219"/>
      <c r="AE251" s="219"/>
      <c r="AR251" s="319" t="s">
        <v>188</v>
      </c>
      <c r="AT251" s="319" t="s">
        <v>371</v>
      </c>
      <c r="AU251" s="319" t="s">
        <v>80</v>
      </c>
      <c r="AY251" s="293" t="s">
        <v>141</v>
      </c>
      <c r="BE251" s="320">
        <f>IF(N251="základní",J251,0)</f>
        <v>0</v>
      </c>
      <c r="BF251" s="320">
        <f>IF(N251="snížená",J251,0)</f>
        <v>0</v>
      </c>
      <c r="BG251" s="320">
        <f>IF(N251="zákl. přenesená",J251,0)</f>
        <v>0</v>
      </c>
      <c r="BH251" s="320">
        <f>IF(N251="sníž. přenesená",J251,0)</f>
        <v>0</v>
      </c>
      <c r="BI251" s="320">
        <f>IF(N251="nulová",J251,0)</f>
        <v>0</v>
      </c>
      <c r="BJ251" s="293" t="s">
        <v>78</v>
      </c>
      <c r="BK251" s="320">
        <f>ROUND(I251*H251,2)</f>
        <v>0</v>
      </c>
      <c r="BL251" s="293" t="s">
        <v>148</v>
      </c>
      <c r="BM251" s="319" t="s">
        <v>1117</v>
      </c>
    </row>
    <row r="252" spans="1:65" s="296" customFormat="1" ht="24">
      <c r="A252" s="219"/>
      <c r="B252" s="220"/>
      <c r="C252" s="271" t="s">
        <v>401</v>
      </c>
      <c r="D252" s="271" t="s">
        <v>143</v>
      </c>
      <c r="E252" s="272" t="s">
        <v>1118</v>
      </c>
      <c r="F252" s="273" t="s">
        <v>1119</v>
      </c>
      <c r="G252" s="274" t="s">
        <v>156</v>
      </c>
      <c r="H252" s="275">
        <v>3</v>
      </c>
      <c r="I252" s="212"/>
      <c r="J252" s="276">
        <f>ROUND(I252*H252,2)</f>
        <v>0</v>
      </c>
      <c r="K252" s="273" t="s">
        <v>3</v>
      </c>
      <c r="L252" s="220"/>
      <c r="M252" s="315" t="s">
        <v>3</v>
      </c>
      <c r="N252" s="316" t="s">
        <v>41</v>
      </c>
      <c r="O252" s="317">
        <v>0</v>
      </c>
      <c r="P252" s="317">
        <f>O252*H252</f>
        <v>0</v>
      </c>
      <c r="Q252" s="317">
        <v>0</v>
      </c>
      <c r="R252" s="317">
        <f>Q252*H252</f>
        <v>0</v>
      </c>
      <c r="S252" s="317">
        <v>0</v>
      </c>
      <c r="T252" s="318">
        <f>S252*H252</f>
        <v>0</v>
      </c>
      <c r="U252" s="219"/>
      <c r="V252" s="219"/>
      <c r="W252" s="219"/>
      <c r="X252" s="219"/>
      <c r="Y252" s="219"/>
      <c r="Z252" s="219"/>
      <c r="AA252" s="219"/>
      <c r="AB252" s="219"/>
      <c r="AC252" s="219"/>
      <c r="AD252" s="219"/>
      <c r="AE252" s="219"/>
      <c r="AR252" s="319" t="s">
        <v>148</v>
      </c>
      <c r="AT252" s="319" t="s">
        <v>143</v>
      </c>
      <c r="AU252" s="319" t="s">
        <v>80</v>
      </c>
      <c r="AY252" s="293" t="s">
        <v>141</v>
      </c>
      <c r="BE252" s="320">
        <f>IF(N252="základní",J252,0)</f>
        <v>0</v>
      </c>
      <c r="BF252" s="320">
        <f>IF(N252="snížená",J252,0)</f>
        <v>0</v>
      </c>
      <c r="BG252" s="320">
        <f>IF(N252="zákl. přenesená",J252,0)</f>
        <v>0</v>
      </c>
      <c r="BH252" s="320">
        <f>IF(N252="sníž. přenesená",J252,0)</f>
        <v>0</v>
      </c>
      <c r="BI252" s="320">
        <f>IF(N252="nulová",J252,0)</f>
        <v>0</v>
      </c>
      <c r="BJ252" s="293" t="s">
        <v>78</v>
      </c>
      <c r="BK252" s="320">
        <f>ROUND(I252*H252,2)</f>
        <v>0</v>
      </c>
      <c r="BL252" s="293" t="s">
        <v>148</v>
      </c>
      <c r="BM252" s="319" t="s">
        <v>1120</v>
      </c>
    </row>
    <row r="253" spans="1:65" s="296" customFormat="1" ht="19.5">
      <c r="A253" s="219"/>
      <c r="B253" s="220"/>
      <c r="C253" s="219"/>
      <c r="D253" s="277" t="s">
        <v>150</v>
      </c>
      <c r="E253" s="219"/>
      <c r="F253" s="278" t="s">
        <v>1092</v>
      </c>
      <c r="G253" s="219"/>
      <c r="H253" s="219"/>
      <c r="I253" s="219"/>
      <c r="J253" s="219"/>
      <c r="K253" s="219"/>
      <c r="L253" s="220"/>
      <c r="M253" s="334"/>
      <c r="N253" s="335"/>
      <c r="O253" s="336"/>
      <c r="P253" s="336"/>
      <c r="Q253" s="336"/>
      <c r="R253" s="336"/>
      <c r="S253" s="336"/>
      <c r="T253" s="337"/>
      <c r="U253" s="219"/>
      <c r="V253" s="219"/>
      <c r="W253" s="219"/>
      <c r="X253" s="219"/>
      <c r="Y253" s="219"/>
      <c r="Z253" s="219"/>
      <c r="AA253" s="219"/>
      <c r="AB253" s="219"/>
      <c r="AC253" s="219"/>
      <c r="AD253" s="219"/>
      <c r="AE253" s="219"/>
      <c r="AT253" s="293" t="s">
        <v>150</v>
      </c>
      <c r="AU253" s="293" t="s">
        <v>80</v>
      </c>
    </row>
    <row r="254" spans="1:65" s="296" customFormat="1" ht="29.25">
      <c r="A254" s="219"/>
      <c r="B254" s="220"/>
      <c r="C254" s="219"/>
      <c r="D254" s="277" t="s">
        <v>225</v>
      </c>
      <c r="E254" s="219"/>
      <c r="F254" s="278" t="s">
        <v>1093</v>
      </c>
      <c r="G254" s="219"/>
      <c r="H254" s="219"/>
      <c r="I254" s="219"/>
      <c r="J254" s="219"/>
      <c r="K254" s="219"/>
      <c r="L254" s="220"/>
      <c r="M254" s="334"/>
      <c r="N254" s="335"/>
      <c r="O254" s="336"/>
      <c r="P254" s="336"/>
      <c r="Q254" s="336"/>
      <c r="R254" s="336"/>
      <c r="S254" s="336"/>
      <c r="T254" s="337"/>
      <c r="U254" s="219"/>
      <c r="V254" s="219"/>
      <c r="W254" s="219"/>
      <c r="X254" s="219"/>
      <c r="Y254" s="219"/>
      <c r="Z254" s="219"/>
      <c r="AA254" s="219"/>
      <c r="AB254" s="219"/>
      <c r="AC254" s="219"/>
      <c r="AD254" s="219"/>
      <c r="AE254" s="219"/>
      <c r="AT254" s="293" t="s">
        <v>225</v>
      </c>
      <c r="AU254" s="293" t="s">
        <v>80</v>
      </c>
    </row>
    <row r="255" spans="1:65" s="296" customFormat="1" ht="16.5" customHeight="1">
      <c r="A255" s="219"/>
      <c r="B255" s="220"/>
      <c r="C255" s="321" t="s">
        <v>405</v>
      </c>
      <c r="D255" s="321" t="s">
        <v>371</v>
      </c>
      <c r="E255" s="322" t="s">
        <v>1121</v>
      </c>
      <c r="F255" s="323" t="s">
        <v>1122</v>
      </c>
      <c r="G255" s="324" t="s">
        <v>156</v>
      </c>
      <c r="H255" s="325">
        <v>1</v>
      </c>
      <c r="I255" s="213"/>
      <c r="J255" s="326">
        <f>ROUND(I255*H255,2)</f>
        <v>0</v>
      </c>
      <c r="K255" s="323" t="s">
        <v>3</v>
      </c>
      <c r="L255" s="327"/>
      <c r="M255" s="328" t="s">
        <v>3</v>
      </c>
      <c r="N255" s="329" t="s">
        <v>41</v>
      </c>
      <c r="O255" s="317">
        <v>0</v>
      </c>
      <c r="P255" s="317">
        <f>O255*H255</f>
        <v>0</v>
      </c>
      <c r="Q255" s="317">
        <v>0</v>
      </c>
      <c r="R255" s="317">
        <f>Q255*H255</f>
        <v>0</v>
      </c>
      <c r="S255" s="317">
        <v>0</v>
      </c>
      <c r="T255" s="318">
        <f>S255*H255</f>
        <v>0</v>
      </c>
      <c r="U255" s="219"/>
      <c r="V255" s="219"/>
      <c r="W255" s="219"/>
      <c r="X255" s="219"/>
      <c r="Y255" s="219"/>
      <c r="Z255" s="219"/>
      <c r="AA255" s="219"/>
      <c r="AB255" s="219"/>
      <c r="AC255" s="219"/>
      <c r="AD255" s="219"/>
      <c r="AE255" s="219"/>
      <c r="AR255" s="319" t="s">
        <v>188</v>
      </c>
      <c r="AT255" s="319" t="s">
        <v>371</v>
      </c>
      <c r="AU255" s="319" t="s">
        <v>80</v>
      </c>
      <c r="AY255" s="293" t="s">
        <v>141</v>
      </c>
      <c r="BE255" s="320">
        <f>IF(N255="základní",J255,0)</f>
        <v>0</v>
      </c>
      <c r="BF255" s="320">
        <f>IF(N255="snížená",J255,0)</f>
        <v>0</v>
      </c>
      <c r="BG255" s="320">
        <f>IF(N255="zákl. přenesená",J255,0)</f>
        <v>0</v>
      </c>
      <c r="BH255" s="320">
        <f>IF(N255="sníž. přenesená",J255,0)</f>
        <v>0</v>
      </c>
      <c r="BI255" s="320">
        <f>IF(N255="nulová",J255,0)</f>
        <v>0</v>
      </c>
      <c r="BJ255" s="293" t="s">
        <v>78</v>
      </c>
      <c r="BK255" s="320">
        <f>ROUND(I255*H255,2)</f>
        <v>0</v>
      </c>
      <c r="BL255" s="293" t="s">
        <v>148</v>
      </c>
      <c r="BM255" s="319" t="s">
        <v>1123</v>
      </c>
    </row>
    <row r="256" spans="1:65" s="296" customFormat="1" ht="16.5" customHeight="1">
      <c r="A256" s="219"/>
      <c r="B256" s="220"/>
      <c r="C256" s="321" t="s">
        <v>409</v>
      </c>
      <c r="D256" s="321" t="s">
        <v>371</v>
      </c>
      <c r="E256" s="322" t="s">
        <v>1124</v>
      </c>
      <c r="F256" s="323" t="s">
        <v>1125</v>
      </c>
      <c r="G256" s="324" t="s">
        <v>156</v>
      </c>
      <c r="H256" s="325">
        <v>2</v>
      </c>
      <c r="I256" s="213"/>
      <c r="J256" s="326">
        <f>ROUND(I256*H256,2)</f>
        <v>0</v>
      </c>
      <c r="K256" s="323" t="s">
        <v>3</v>
      </c>
      <c r="L256" s="327"/>
      <c r="M256" s="328" t="s">
        <v>3</v>
      </c>
      <c r="N256" s="329" t="s">
        <v>41</v>
      </c>
      <c r="O256" s="317">
        <v>0</v>
      </c>
      <c r="P256" s="317">
        <f>O256*H256</f>
        <v>0</v>
      </c>
      <c r="Q256" s="317">
        <v>0</v>
      </c>
      <c r="R256" s="317">
        <f>Q256*H256</f>
        <v>0</v>
      </c>
      <c r="S256" s="317">
        <v>0</v>
      </c>
      <c r="T256" s="318">
        <f>S256*H256</f>
        <v>0</v>
      </c>
      <c r="U256" s="219"/>
      <c r="V256" s="219"/>
      <c r="W256" s="219"/>
      <c r="X256" s="219"/>
      <c r="Y256" s="219"/>
      <c r="Z256" s="219"/>
      <c r="AA256" s="219"/>
      <c r="AB256" s="219"/>
      <c r="AC256" s="219"/>
      <c r="AD256" s="219"/>
      <c r="AE256" s="219"/>
      <c r="AR256" s="319" t="s">
        <v>188</v>
      </c>
      <c r="AT256" s="319" t="s">
        <v>371</v>
      </c>
      <c r="AU256" s="319" t="s">
        <v>80</v>
      </c>
      <c r="AY256" s="293" t="s">
        <v>141</v>
      </c>
      <c r="BE256" s="320">
        <f>IF(N256="základní",J256,0)</f>
        <v>0</v>
      </c>
      <c r="BF256" s="320">
        <f>IF(N256="snížená",J256,0)</f>
        <v>0</v>
      </c>
      <c r="BG256" s="320">
        <f>IF(N256="zákl. přenesená",J256,0)</f>
        <v>0</v>
      </c>
      <c r="BH256" s="320">
        <f>IF(N256="sníž. přenesená",J256,0)</f>
        <v>0</v>
      </c>
      <c r="BI256" s="320">
        <f>IF(N256="nulová",J256,0)</f>
        <v>0</v>
      </c>
      <c r="BJ256" s="293" t="s">
        <v>78</v>
      </c>
      <c r="BK256" s="320">
        <f>ROUND(I256*H256,2)</f>
        <v>0</v>
      </c>
      <c r="BL256" s="293" t="s">
        <v>148</v>
      </c>
      <c r="BM256" s="319" t="s">
        <v>1126</v>
      </c>
    </row>
    <row r="257" spans="1:65" s="296" customFormat="1" ht="24">
      <c r="A257" s="219"/>
      <c r="B257" s="220"/>
      <c r="C257" s="271" t="s">
        <v>413</v>
      </c>
      <c r="D257" s="271" t="s">
        <v>143</v>
      </c>
      <c r="E257" s="272" t="s">
        <v>1127</v>
      </c>
      <c r="F257" s="273" t="s">
        <v>1128</v>
      </c>
      <c r="G257" s="274" t="s">
        <v>156</v>
      </c>
      <c r="H257" s="275">
        <v>1</v>
      </c>
      <c r="I257" s="212"/>
      <c r="J257" s="276">
        <f>ROUND(I257*H257,2)</f>
        <v>0</v>
      </c>
      <c r="K257" s="273" t="s">
        <v>3</v>
      </c>
      <c r="L257" s="220"/>
      <c r="M257" s="315" t="s">
        <v>3</v>
      </c>
      <c r="N257" s="316" t="s">
        <v>41</v>
      </c>
      <c r="O257" s="317">
        <v>0</v>
      </c>
      <c r="P257" s="317">
        <f>O257*H257</f>
        <v>0</v>
      </c>
      <c r="Q257" s="317">
        <v>0</v>
      </c>
      <c r="R257" s="317">
        <f>Q257*H257</f>
        <v>0</v>
      </c>
      <c r="S257" s="317">
        <v>0</v>
      </c>
      <c r="T257" s="318">
        <f>S257*H257</f>
        <v>0</v>
      </c>
      <c r="U257" s="219"/>
      <c r="V257" s="219"/>
      <c r="W257" s="219"/>
      <c r="X257" s="219"/>
      <c r="Y257" s="219"/>
      <c r="Z257" s="219"/>
      <c r="AA257" s="219"/>
      <c r="AB257" s="219"/>
      <c r="AC257" s="219"/>
      <c r="AD257" s="219"/>
      <c r="AE257" s="219"/>
      <c r="AR257" s="319" t="s">
        <v>148</v>
      </c>
      <c r="AT257" s="319" t="s">
        <v>143</v>
      </c>
      <c r="AU257" s="319" t="s">
        <v>80</v>
      </c>
      <c r="AY257" s="293" t="s">
        <v>141</v>
      </c>
      <c r="BE257" s="320">
        <f>IF(N257="základní",J257,0)</f>
        <v>0</v>
      </c>
      <c r="BF257" s="320">
        <f>IF(N257="snížená",J257,0)</f>
        <v>0</v>
      </c>
      <c r="BG257" s="320">
        <f>IF(N257="zákl. přenesená",J257,0)</f>
        <v>0</v>
      </c>
      <c r="BH257" s="320">
        <f>IF(N257="sníž. přenesená",J257,0)</f>
        <v>0</v>
      </c>
      <c r="BI257" s="320">
        <f>IF(N257="nulová",J257,0)</f>
        <v>0</v>
      </c>
      <c r="BJ257" s="293" t="s">
        <v>78</v>
      </c>
      <c r="BK257" s="320">
        <f>ROUND(I257*H257,2)</f>
        <v>0</v>
      </c>
      <c r="BL257" s="293" t="s">
        <v>148</v>
      </c>
      <c r="BM257" s="319" t="s">
        <v>1129</v>
      </c>
    </row>
    <row r="258" spans="1:65" s="296" customFormat="1" ht="19.5">
      <c r="A258" s="219"/>
      <c r="B258" s="220"/>
      <c r="C258" s="219"/>
      <c r="D258" s="277" t="s">
        <v>150</v>
      </c>
      <c r="E258" s="219"/>
      <c r="F258" s="278" t="s">
        <v>1092</v>
      </c>
      <c r="G258" s="219"/>
      <c r="H258" s="219"/>
      <c r="I258" s="219"/>
      <c r="J258" s="219"/>
      <c r="K258" s="219"/>
      <c r="L258" s="220"/>
      <c r="M258" s="334"/>
      <c r="N258" s="335"/>
      <c r="O258" s="336"/>
      <c r="P258" s="336"/>
      <c r="Q258" s="336"/>
      <c r="R258" s="336"/>
      <c r="S258" s="336"/>
      <c r="T258" s="337"/>
      <c r="U258" s="219"/>
      <c r="V258" s="219"/>
      <c r="W258" s="219"/>
      <c r="X258" s="219"/>
      <c r="Y258" s="219"/>
      <c r="Z258" s="219"/>
      <c r="AA258" s="219"/>
      <c r="AB258" s="219"/>
      <c r="AC258" s="219"/>
      <c r="AD258" s="219"/>
      <c r="AE258" s="219"/>
      <c r="AT258" s="293" t="s">
        <v>150</v>
      </c>
      <c r="AU258" s="293" t="s">
        <v>80</v>
      </c>
    </row>
    <row r="259" spans="1:65" s="296" customFormat="1" ht="29.25">
      <c r="A259" s="219"/>
      <c r="B259" s="220"/>
      <c r="C259" s="219"/>
      <c r="D259" s="277" t="s">
        <v>225</v>
      </c>
      <c r="E259" s="219"/>
      <c r="F259" s="278" t="s">
        <v>1093</v>
      </c>
      <c r="G259" s="219"/>
      <c r="H259" s="219"/>
      <c r="I259" s="219"/>
      <c r="J259" s="219"/>
      <c r="K259" s="219"/>
      <c r="L259" s="220"/>
      <c r="M259" s="334"/>
      <c r="N259" s="335"/>
      <c r="O259" s="336"/>
      <c r="P259" s="336"/>
      <c r="Q259" s="336"/>
      <c r="R259" s="336"/>
      <c r="S259" s="336"/>
      <c r="T259" s="337"/>
      <c r="U259" s="219"/>
      <c r="V259" s="219"/>
      <c r="W259" s="219"/>
      <c r="X259" s="219"/>
      <c r="Y259" s="219"/>
      <c r="Z259" s="219"/>
      <c r="AA259" s="219"/>
      <c r="AB259" s="219"/>
      <c r="AC259" s="219"/>
      <c r="AD259" s="219"/>
      <c r="AE259" s="219"/>
      <c r="AT259" s="293" t="s">
        <v>225</v>
      </c>
      <c r="AU259" s="293" t="s">
        <v>80</v>
      </c>
    </row>
    <row r="260" spans="1:65" s="296" customFormat="1" ht="16.5" customHeight="1">
      <c r="A260" s="219"/>
      <c r="B260" s="220"/>
      <c r="C260" s="321" t="s">
        <v>417</v>
      </c>
      <c r="D260" s="321" t="s">
        <v>371</v>
      </c>
      <c r="E260" s="322" t="s">
        <v>1130</v>
      </c>
      <c r="F260" s="323" t="s">
        <v>1131</v>
      </c>
      <c r="G260" s="324" t="s">
        <v>156</v>
      </c>
      <c r="H260" s="325">
        <v>1</v>
      </c>
      <c r="I260" s="213"/>
      <c r="J260" s="326">
        <f>ROUND(I260*H260,2)</f>
        <v>0</v>
      </c>
      <c r="K260" s="323" t="s">
        <v>3</v>
      </c>
      <c r="L260" s="327"/>
      <c r="M260" s="328" t="s">
        <v>3</v>
      </c>
      <c r="N260" s="329" t="s">
        <v>41</v>
      </c>
      <c r="O260" s="317">
        <v>0</v>
      </c>
      <c r="P260" s="317">
        <f>O260*H260</f>
        <v>0</v>
      </c>
      <c r="Q260" s="317">
        <v>0</v>
      </c>
      <c r="R260" s="317">
        <f>Q260*H260</f>
        <v>0</v>
      </c>
      <c r="S260" s="317">
        <v>0</v>
      </c>
      <c r="T260" s="318">
        <f>S260*H260</f>
        <v>0</v>
      </c>
      <c r="U260" s="219"/>
      <c r="V260" s="219"/>
      <c r="W260" s="219"/>
      <c r="X260" s="219"/>
      <c r="Y260" s="219"/>
      <c r="Z260" s="219"/>
      <c r="AA260" s="219"/>
      <c r="AB260" s="219"/>
      <c r="AC260" s="219"/>
      <c r="AD260" s="219"/>
      <c r="AE260" s="219"/>
      <c r="AR260" s="319" t="s">
        <v>188</v>
      </c>
      <c r="AT260" s="319" t="s">
        <v>371</v>
      </c>
      <c r="AU260" s="319" t="s">
        <v>80</v>
      </c>
      <c r="AY260" s="293" t="s">
        <v>141</v>
      </c>
      <c r="BE260" s="320">
        <f>IF(N260="základní",J260,0)</f>
        <v>0</v>
      </c>
      <c r="BF260" s="320">
        <f>IF(N260="snížená",J260,0)</f>
        <v>0</v>
      </c>
      <c r="BG260" s="320">
        <f>IF(N260="zákl. přenesená",J260,0)</f>
        <v>0</v>
      </c>
      <c r="BH260" s="320">
        <f>IF(N260="sníž. přenesená",J260,0)</f>
        <v>0</v>
      </c>
      <c r="BI260" s="320">
        <f>IF(N260="nulová",J260,0)</f>
        <v>0</v>
      </c>
      <c r="BJ260" s="293" t="s">
        <v>78</v>
      </c>
      <c r="BK260" s="320">
        <f>ROUND(I260*H260,2)</f>
        <v>0</v>
      </c>
      <c r="BL260" s="293" t="s">
        <v>148</v>
      </c>
      <c r="BM260" s="319" t="s">
        <v>1132</v>
      </c>
    </row>
    <row r="261" spans="1:65" s="296" customFormat="1" ht="24">
      <c r="A261" s="219"/>
      <c r="B261" s="220"/>
      <c r="C261" s="271" t="s">
        <v>421</v>
      </c>
      <c r="D261" s="271" t="s">
        <v>143</v>
      </c>
      <c r="E261" s="272" t="s">
        <v>1133</v>
      </c>
      <c r="F261" s="273" t="s">
        <v>1134</v>
      </c>
      <c r="G261" s="274" t="s">
        <v>156</v>
      </c>
      <c r="H261" s="275">
        <v>1</v>
      </c>
      <c r="I261" s="212"/>
      <c r="J261" s="276">
        <f>ROUND(I261*H261,2)</f>
        <v>0</v>
      </c>
      <c r="K261" s="273" t="s">
        <v>3</v>
      </c>
      <c r="L261" s="220"/>
      <c r="M261" s="315" t="s">
        <v>3</v>
      </c>
      <c r="N261" s="316" t="s">
        <v>41</v>
      </c>
      <c r="O261" s="317">
        <v>0</v>
      </c>
      <c r="P261" s="317">
        <f>O261*H261</f>
        <v>0</v>
      </c>
      <c r="Q261" s="317">
        <v>0</v>
      </c>
      <c r="R261" s="317">
        <f>Q261*H261</f>
        <v>0</v>
      </c>
      <c r="S261" s="317">
        <v>0</v>
      </c>
      <c r="T261" s="318">
        <f>S261*H261</f>
        <v>0</v>
      </c>
      <c r="U261" s="219"/>
      <c r="V261" s="219"/>
      <c r="W261" s="219"/>
      <c r="X261" s="219"/>
      <c r="Y261" s="219"/>
      <c r="Z261" s="219"/>
      <c r="AA261" s="219"/>
      <c r="AB261" s="219"/>
      <c r="AC261" s="219"/>
      <c r="AD261" s="219"/>
      <c r="AE261" s="219"/>
      <c r="AR261" s="319" t="s">
        <v>148</v>
      </c>
      <c r="AT261" s="319" t="s">
        <v>143</v>
      </c>
      <c r="AU261" s="319" t="s">
        <v>80</v>
      </c>
      <c r="AY261" s="293" t="s">
        <v>141</v>
      </c>
      <c r="BE261" s="320">
        <f>IF(N261="základní",J261,0)</f>
        <v>0</v>
      </c>
      <c r="BF261" s="320">
        <f>IF(N261="snížená",J261,0)</f>
        <v>0</v>
      </c>
      <c r="BG261" s="320">
        <f>IF(N261="zákl. přenesená",J261,0)</f>
        <v>0</v>
      </c>
      <c r="BH261" s="320">
        <f>IF(N261="sníž. přenesená",J261,0)</f>
        <v>0</v>
      </c>
      <c r="BI261" s="320">
        <f>IF(N261="nulová",J261,0)</f>
        <v>0</v>
      </c>
      <c r="BJ261" s="293" t="s">
        <v>78</v>
      </c>
      <c r="BK261" s="320">
        <f>ROUND(I261*H261,2)</f>
        <v>0</v>
      </c>
      <c r="BL261" s="293" t="s">
        <v>148</v>
      </c>
      <c r="BM261" s="319" t="s">
        <v>1135</v>
      </c>
    </row>
    <row r="262" spans="1:65" s="296" customFormat="1" ht="19.5">
      <c r="A262" s="219"/>
      <c r="B262" s="220"/>
      <c r="C262" s="219"/>
      <c r="D262" s="277" t="s">
        <v>150</v>
      </c>
      <c r="E262" s="219"/>
      <c r="F262" s="278" t="s">
        <v>1092</v>
      </c>
      <c r="G262" s="219"/>
      <c r="H262" s="219"/>
      <c r="I262" s="219"/>
      <c r="J262" s="219"/>
      <c r="K262" s="219"/>
      <c r="L262" s="220"/>
      <c r="M262" s="334"/>
      <c r="N262" s="335"/>
      <c r="O262" s="336"/>
      <c r="P262" s="336"/>
      <c r="Q262" s="336"/>
      <c r="R262" s="336"/>
      <c r="S262" s="336"/>
      <c r="T262" s="337"/>
      <c r="U262" s="219"/>
      <c r="V262" s="219"/>
      <c r="W262" s="219"/>
      <c r="X262" s="219"/>
      <c r="Y262" s="219"/>
      <c r="Z262" s="219"/>
      <c r="AA262" s="219"/>
      <c r="AB262" s="219"/>
      <c r="AC262" s="219"/>
      <c r="AD262" s="219"/>
      <c r="AE262" s="219"/>
      <c r="AT262" s="293" t="s">
        <v>150</v>
      </c>
      <c r="AU262" s="293" t="s">
        <v>80</v>
      </c>
    </row>
    <row r="263" spans="1:65" s="296" customFormat="1" ht="29.25">
      <c r="A263" s="219"/>
      <c r="B263" s="220"/>
      <c r="C263" s="219"/>
      <c r="D263" s="277" t="s">
        <v>225</v>
      </c>
      <c r="E263" s="219"/>
      <c r="F263" s="278" t="s">
        <v>1093</v>
      </c>
      <c r="G263" s="219"/>
      <c r="H263" s="219"/>
      <c r="I263" s="219"/>
      <c r="J263" s="219"/>
      <c r="K263" s="219"/>
      <c r="L263" s="220"/>
      <c r="M263" s="334"/>
      <c r="N263" s="335"/>
      <c r="O263" s="336"/>
      <c r="P263" s="336"/>
      <c r="Q263" s="336"/>
      <c r="R263" s="336"/>
      <c r="S263" s="336"/>
      <c r="T263" s="337"/>
      <c r="U263" s="219"/>
      <c r="V263" s="219"/>
      <c r="W263" s="219"/>
      <c r="X263" s="219"/>
      <c r="Y263" s="219"/>
      <c r="Z263" s="219"/>
      <c r="AA263" s="219"/>
      <c r="AB263" s="219"/>
      <c r="AC263" s="219"/>
      <c r="AD263" s="219"/>
      <c r="AE263" s="219"/>
      <c r="AT263" s="293" t="s">
        <v>225</v>
      </c>
      <c r="AU263" s="293" t="s">
        <v>80</v>
      </c>
    </row>
    <row r="264" spans="1:65" s="296" customFormat="1" ht="16.5" customHeight="1">
      <c r="A264" s="219"/>
      <c r="B264" s="220"/>
      <c r="C264" s="321" t="s">
        <v>425</v>
      </c>
      <c r="D264" s="321" t="s">
        <v>371</v>
      </c>
      <c r="E264" s="322" t="s">
        <v>1136</v>
      </c>
      <c r="F264" s="323" t="s">
        <v>1137</v>
      </c>
      <c r="G264" s="324" t="s">
        <v>156</v>
      </c>
      <c r="H264" s="325">
        <v>1</v>
      </c>
      <c r="I264" s="213"/>
      <c r="J264" s="326">
        <f>ROUND(I264*H264,2)</f>
        <v>0</v>
      </c>
      <c r="K264" s="323" t="s">
        <v>3</v>
      </c>
      <c r="L264" s="327"/>
      <c r="M264" s="328" t="s">
        <v>3</v>
      </c>
      <c r="N264" s="329" t="s">
        <v>41</v>
      </c>
      <c r="O264" s="317">
        <v>0</v>
      </c>
      <c r="P264" s="317">
        <f>O264*H264</f>
        <v>0</v>
      </c>
      <c r="Q264" s="317">
        <v>0</v>
      </c>
      <c r="R264" s="317">
        <f>Q264*H264</f>
        <v>0</v>
      </c>
      <c r="S264" s="317">
        <v>0</v>
      </c>
      <c r="T264" s="318">
        <f>S264*H264</f>
        <v>0</v>
      </c>
      <c r="U264" s="219"/>
      <c r="V264" s="219"/>
      <c r="W264" s="219"/>
      <c r="X264" s="219"/>
      <c r="Y264" s="219"/>
      <c r="Z264" s="219"/>
      <c r="AA264" s="219"/>
      <c r="AB264" s="219"/>
      <c r="AC264" s="219"/>
      <c r="AD264" s="219"/>
      <c r="AE264" s="219"/>
      <c r="AR264" s="319" t="s">
        <v>188</v>
      </c>
      <c r="AT264" s="319" t="s">
        <v>371</v>
      </c>
      <c r="AU264" s="319" t="s">
        <v>80</v>
      </c>
      <c r="AY264" s="293" t="s">
        <v>141</v>
      </c>
      <c r="BE264" s="320">
        <f>IF(N264="základní",J264,0)</f>
        <v>0</v>
      </c>
      <c r="BF264" s="320">
        <f>IF(N264="snížená",J264,0)</f>
        <v>0</v>
      </c>
      <c r="BG264" s="320">
        <f>IF(N264="zákl. přenesená",J264,0)</f>
        <v>0</v>
      </c>
      <c r="BH264" s="320">
        <f>IF(N264="sníž. přenesená",J264,0)</f>
        <v>0</v>
      </c>
      <c r="BI264" s="320">
        <f>IF(N264="nulová",J264,0)</f>
        <v>0</v>
      </c>
      <c r="BJ264" s="293" t="s">
        <v>78</v>
      </c>
      <c r="BK264" s="320">
        <f>ROUND(I264*H264,2)</f>
        <v>0</v>
      </c>
      <c r="BL264" s="293" t="s">
        <v>148</v>
      </c>
      <c r="BM264" s="319" t="s">
        <v>1138</v>
      </c>
    </row>
    <row r="265" spans="1:65" s="296" customFormat="1" ht="21.75" customHeight="1">
      <c r="A265" s="219"/>
      <c r="B265" s="220"/>
      <c r="C265" s="271" t="s">
        <v>429</v>
      </c>
      <c r="D265" s="271" t="s">
        <v>143</v>
      </c>
      <c r="E265" s="272" t="s">
        <v>1139</v>
      </c>
      <c r="F265" s="273" t="s">
        <v>1140</v>
      </c>
      <c r="G265" s="274" t="s">
        <v>156</v>
      </c>
      <c r="H265" s="275">
        <v>1</v>
      </c>
      <c r="I265" s="212"/>
      <c r="J265" s="276">
        <f>ROUND(I265*H265,2)</f>
        <v>0</v>
      </c>
      <c r="K265" s="273" t="s">
        <v>3</v>
      </c>
      <c r="L265" s="220"/>
      <c r="M265" s="315" t="s">
        <v>3</v>
      </c>
      <c r="N265" s="316" t="s">
        <v>41</v>
      </c>
      <c r="O265" s="317">
        <v>0</v>
      </c>
      <c r="P265" s="317">
        <f>O265*H265</f>
        <v>0</v>
      </c>
      <c r="Q265" s="317">
        <v>0</v>
      </c>
      <c r="R265" s="317">
        <f>Q265*H265</f>
        <v>0</v>
      </c>
      <c r="S265" s="317">
        <v>0</v>
      </c>
      <c r="T265" s="318">
        <f>S265*H265</f>
        <v>0</v>
      </c>
      <c r="U265" s="219"/>
      <c r="V265" s="219"/>
      <c r="W265" s="219"/>
      <c r="X265" s="219"/>
      <c r="Y265" s="219"/>
      <c r="Z265" s="219"/>
      <c r="AA265" s="219"/>
      <c r="AB265" s="219"/>
      <c r="AC265" s="219"/>
      <c r="AD265" s="219"/>
      <c r="AE265" s="219"/>
      <c r="AR265" s="319" t="s">
        <v>148</v>
      </c>
      <c r="AT265" s="319" t="s">
        <v>143</v>
      </c>
      <c r="AU265" s="319" t="s">
        <v>80</v>
      </c>
      <c r="AY265" s="293" t="s">
        <v>141</v>
      </c>
      <c r="BE265" s="320">
        <f>IF(N265="základní",J265,0)</f>
        <v>0</v>
      </c>
      <c r="BF265" s="320">
        <f>IF(N265="snížená",J265,0)</f>
        <v>0</v>
      </c>
      <c r="BG265" s="320">
        <f>IF(N265="zákl. přenesená",J265,0)</f>
        <v>0</v>
      </c>
      <c r="BH265" s="320">
        <f>IF(N265="sníž. přenesená",J265,0)</f>
        <v>0</v>
      </c>
      <c r="BI265" s="320">
        <f>IF(N265="nulová",J265,0)</f>
        <v>0</v>
      </c>
      <c r="BJ265" s="293" t="s">
        <v>78</v>
      </c>
      <c r="BK265" s="320">
        <f>ROUND(I265*H265,2)</f>
        <v>0</v>
      </c>
      <c r="BL265" s="293" t="s">
        <v>148</v>
      </c>
      <c r="BM265" s="319" t="s">
        <v>1141</v>
      </c>
    </row>
    <row r="266" spans="1:65" s="296" customFormat="1" ht="58.5">
      <c r="A266" s="219"/>
      <c r="B266" s="220"/>
      <c r="C266" s="219"/>
      <c r="D266" s="277" t="s">
        <v>150</v>
      </c>
      <c r="E266" s="219"/>
      <c r="F266" s="278" t="s">
        <v>1142</v>
      </c>
      <c r="G266" s="219"/>
      <c r="H266" s="219"/>
      <c r="I266" s="219"/>
      <c r="J266" s="219"/>
      <c r="K266" s="219"/>
      <c r="L266" s="220"/>
      <c r="M266" s="334"/>
      <c r="N266" s="335"/>
      <c r="O266" s="336"/>
      <c r="P266" s="336"/>
      <c r="Q266" s="336"/>
      <c r="R266" s="336"/>
      <c r="S266" s="336"/>
      <c r="T266" s="337"/>
      <c r="U266" s="219"/>
      <c r="V266" s="219"/>
      <c r="W266" s="219"/>
      <c r="X266" s="219"/>
      <c r="Y266" s="219"/>
      <c r="Z266" s="219"/>
      <c r="AA266" s="219"/>
      <c r="AB266" s="219"/>
      <c r="AC266" s="219"/>
      <c r="AD266" s="219"/>
      <c r="AE266" s="219"/>
      <c r="AT266" s="293" t="s">
        <v>150</v>
      </c>
      <c r="AU266" s="293" t="s">
        <v>80</v>
      </c>
    </row>
    <row r="267" spans="1:65" s="296" customFormat="1" ht="19.5">
      <c r="A267" s="219"/>
      <c r="B267" s="220"/>
      <c r="C267" s="219"/>
      <c r="D267" s="277" t="s">
        <v>225</v>
      </c>
      <c r="E267" s="219"/>
      <c r="F267" s="278" t="s">
        <v>1143</v>
      </c>
      <c r="G267" s="219"/>
      <c r="H267" s="219"/>
      <c r="I267" s="219"/>
      <c r="J267" s="219"/>
      <c r="K267" s="219"/>
      <c r="L267" s="220"/>
      <c r="M267" s="334"/>
      <c r="N267" s="335"/>
      <c r="O267" s="336"/>
      <c r="P267" s="336"/>
      <c r="Q267" s="336"/>
      <c r="R267" s="336"/>
      <c r="S267" s="336"/>
      <c r="T267" s="337"/>
      <c r="U267" s="219"/>
      <c r="V267" s="219"/>
      <c r="W267" s="219"/>
      <c r="X267" s="219"/>
      <c r="Y267" s="219"/>
      <c r="Z267" s="219"/>
      <c r="AA267" s="219"/>
      <c r="AB267" s="219"/>
      <c r="AC267" s="219"/>
      <c r="AD267" s="219"/>
      <c r="AE267" s="219"/>
      <c r="AT267" s="293" t="s">
        <v>225</v>
      </c>
      <c r="AU267" s="293" t="s">
        <v>80</v>
      </c>
    </row>
    <row r="268" spans="1:65" s="296" customFormat="1" ht="16.5" customHeight="1">
      <c r="A268" s="219"/>
      <c r="B268" s="220"/>
      <c r="C268" s="321" t="s">
        <v>433</v>
      </c>
      <c r="D268" s="321" t="s">
        <v>371</v>
      </c>
      <c r="E268" s="322" t="s">
        <v>1144</v>
      </c>
      <c r="F268" s="323" t="s">
        <v>1145</v>
      </c>
      <c r="G268" s="324" t="s">
        <v>156</v>
      </c>
      <c r="H268" s="325">
        <v>1</v>
      </c>
      <c r="I268" s="213"/>
      <c r="J268" s="326">
        <f>ROUND(I268*H268,2)</f>
        <v>0</v>
      </c>
      <c r="K268" s="323" t="s">
        <v>3</v>
      </c>
      <c r="L268" s="327"/>
      <c r="M268" s="328" t="s">
        <v>3</v>
      </c>
      <c r="N268" s="329" t="s">
        <v>41</v>
      </c>
      <c r="O268" s="317">
        <v>0</v>
      </c>
      <c r="P268" s="317">
        <f>O268*H268</f>
        <v>0</v>
      </c>
      <c r="Q268" s="317">
        <v>0</v>
      </c>
      <c r="R268" s="317">
        <f>Q268*H268</f>
        <v>0</v>
      </c>
      <c r="S268" s="317">
        <v>0</v>
      </c>
      <c r="T268" s="318">
        <f>S268*H268</f>
        <v>0</v>
      </c>
      <c r="U268" s="219"/>
      <c r="V268" s="219"/>
      <c r="W268" s="219"/>
      <c r="X268" s="219"/>
      <c r="Y268" s="219"/>
      <c r="Z268" s="219"/>
      <c r="AA268" s="219"/>
      <c r="AB268" s="219"/>
      <c r="AC268" s="219"/>
      <c r="AD268" s="219"/>
      <c r="AE268" s="219"/>
      <c r="AR268" s="319" t="s">
        <v>188</v>
      </c>
      <c r="AT268" s="319" t="s">
        <v>371</v>
      </c>
      <c r="AU268" s="319" t="s">
        <v>80</v>
      </c>
      <c r="AY268" s="293" t="s">
        <v>141</v>
      </c>
      <c r="BE268" s="320">
        <f>IF(N268="základní",J268,0)</f>
        <v>0</v>
      </c>
      <c r="BF268" s="320">
        <f>IF(N268="snížená",J268,0)</f>
        <v>0</v>
      </c>
      <c r="BG268" s="320">
        <f>IF(N268="zákl. přenesená",J268,0)</f>
        <v>0</v>
      </c>
      <c r="BH268" s="320">
        <f>IF(N268="sníž. přenesená",J268,0)</f>
        <v>0</v>
      </c>
      <c r="BI268" s="320">
        <f>IF(N268="nulová",J268,0)</f>
        <v>0</v>
      </c>
      <c r="BJ268" s="293" t="s">
        <v>78</v>
      </c>
      <c r="BK268" s="320">
        <f>ROUND(I268*H268,2)</f>
        <v>0</v>
      </c>
      <c r="BL268" s="293" t="s">
        <v>148</v>
      </c>
      <c r="BM268" s="319" t="s">
        <v>1146</v>
      </c>
    </row>
    <row r="269" spans="1:65" s="296" customFormat="1" ht="19.5">
      <c r="A269" s="219"/>
      <c r="B269" s="220"/>
      <c r="C269" s="219"/>
      <c r="D269" s="277" t="s">
        <v>225</v>
      </c>
      <c r="E269" s="219"/>
      <c r="F269" s="278" t="s">
        <v>1147</v>
      </c>
      <c r="G269" s="219"/>
      <c r="H269" s="219"/>
      <c r="I269" s="219"/>
      <c r="J269" s="219"/>
      <c r="K269" s="219"/>
      <c r="L269" s="220"/>
      <c r="M269" s="334"/>
      <c r="N269" s="335"/>
      <c r="O269" s="336"/>
      <c r="P269" s="336"/>
      <c r="Q269" s="336"/>
      <c r="R269" s="336"/>
      <c r="S269" s="336"/>
      <c r="T269" s="337"/>
      <c r="U269" s="219"/>
      <c r="V269" s="219"/>
      <c r="W269" s="219"/>
      <c r="X269" s="219"/>
      <c r="Y269" s="219"/>
      <c r="Z269" s="219"/>
      <c r="AA269" s="219"/>
      <c r="AB269" s="219"/>
      <c r="AC269" s="219"/>
      <c r="AD269" s="219"/>
      <c r="AE269" s="219"/>
      <c r="AT269" s="293" t="s">
        <v>225</v>
      </c>
      <c r="AU269" s="293" t="s">
        <v>80</v>
      </c>
    </row>
    <row r="270" spans="1:65" s="296" customFormat="1" ht="24">
      <c r="A270" s="219"/>
      <c r="B270" s="220"/>
      <c r="C270" s="271" t="s">
        <v>437</v>
      </c>
      <c r="D270" s="271" t="s">
        <v>143</v>
      </c>
      <c r="E270" s="272" t="s">
        <v>1148</v>
      </c>
      <c r="F270" s="273" t="s">
        <v>1149</v>
      </c>
      <c r="G270" s="274" t="s">
        <v>156</v>
      </c>
      <c r="H270" s="275">
        <v>2</v>
      </c>
      <c r="I270" s="212"/>
      <c r="J270" s="276">
        <f>ROUND(I270*H270,2)</f>
        <v>0</v>
      </c>
      <c r="K270" s="273" t="s">
        <v>3</v>
      </c>
      <c r="L270" s="220"/>
      <c r="M270" s="315" t="s">
        <v>3</v>
      </c>
      <c r="N270" s="316" t="s">
        <v>41</v>
      </c>
      <c r="O270" s="317">
        <v>0</v>
      </c>
      <c r="P270" s="317">
        <f>O270*H270</f>
        <v>0</v>
      </c>
      <c r="Q270" s="317">
        <v>0</v>
      </c>
      <c r="R270" s="317">
        <f>Q270*H270</f>
        <v>0</v>
      </c>
      <c r="S270" s="317">
        <v>0</v>
      </c>
      <c r="T270" s="318">
        <f>S270*H270</f>
        <v>0</v>
      </c>
      <c r="U270" s="219"/>
      <c r="V270" s="219"/>
      <c r="W270" s="219"/>
      <c r="X270" s="219"/>
      <c r="Y270" s="219"/>
      <c r="Z270" s="219"/>
      <c r="AA270" s="219"/>
      <c r="AB270" s="219"/>
      <c r="AC270" s="219"/>
      <c r="AD270" s="219"/>
      <c r="AE270" s="219"/>
      <c r="AR270" s="319" t="s">
        <v>148</v>
      </c>
      <c r="AT270" s="319" t="s">
        <v>143</v>
      </c>
      <c r="AU270" s="319" t="s">
        <v>80</v>
      </c>
      <c r="AY270" s="293" t="s">
        <v>141</v>
      </c>
      <c r="BE270" s="320">
        <f>IF(N270="základní",J270,0)</f>
        <v>0</v>
      </c>
      <c r="BF270" s="320">
        <f>IF(N270="snížená",J270,0)</f>
        <v>0</v>
      </c>
      <c r="BG270" s="320">
        <f>IF(N270="zákl. přenesená",J270,0)</f>
        <v>0</v>
      </c>
      <c r="BH270" s="320">
        <f>IF(N270="sníž. přenesená",J270,0)</f>
        <v>0</v>
      </c>
      <c r="BI270" s="320">
        <f>IF(N270="nulová",J270,0)</f>
        <v>0</v>
      </c>
      <c r="BJ270" s="293" t="s">
        <v>78</v>
      </c>
      <c r="BK270" s="320">
        <f>ROUND(I270*H270,2)</f>
        <v>0</v>
      </c>
      <c r="BL270" s="293" t="s">
        <v>148</v>
      </c>
      <c r="BM270" s="319" t="s">
        <v>1150</v>
      </c>
    </row>
    <row r="271" spans="1:65" s="296" customFormat="1" ht="68.25">
      <c r="A271" s="219"/>
      <c r="B271" s="220"/>
      <c r="C271" s="219"/>
      <c r="D271" s="277" t="s">
        <v>150</v>
      </c>
      <c r="E271" s="219"/>
      <c r="F271" s="278" t="s">
        <v>1151</v>
      </c>
      <c r="G271" s="219"/>
      <c r="H271" s="219"/>
      <c r="I271" s="219"/>
      <c r="J271" s="219"/>
      <c r="K271" s="219"/>
      <c r="L271" s="220"/>
      <c r="M271" s="334"/>
      <c r="N271" s="335"/>
      <c r="O271" s="336"/>
      <c r="P271" s="336"/>
      <c r="Q271" s="336"/>
      <c r="R271" s="336"/>
      <c r="S271" s="336"/>
      <c r="T271" s="337"/>
      <c r="U271" s="219"/>
      <c r="V271" s="219"/>
      <c r="W271" s="219"/>
      <c r="X271" s="219"/>
      <c r="Y271" s="219"/>
      <c r="Z271" s="219"/>
      <c r="AA271" s="219"/>
      <c r="AB271" s="219"/>
      <c r="AC271" s="219"/>
      <c r="AD271" s="219"/>
      <c r="AE271" s="219"/>
      <c r="AT271" s="293" t="s">
        <v>150</v>
      </c>
      <c r="AU271" s="293" t="s">
        <v>80</v>
      </c>
    </row>
    <row r="272" spans="1:65" s="296" customFormat="1" ht="16.5" customHeight="1">
      <c r="A272" s="219"/>
      <c r="B272" s="220"/>
      <c r="C272" s="321" t="s">
        <v>441</v>
      </c>
      <c r="D272" s="321" t="s">
        <v>371</v>
      </c>
      <c r="E272" s="322" t="s">
        <v>1152</v>
      </c>
      <c r="F272" s="323" t="s">
        <v>1153</v>
      </c>
      <c r="G272" s="324" t="s">
        <v>156</v>
      </c>
      <c r="H272" s="325">
        <v>1</v>
      </c>
      <c r="I272" s="213"/>
      <c r="J272" s="326">
        <f>ROUND(I272*H272,2)</f>
        <v>0</v>
      </c>
      <c r="K272" s="323" t="s">
        <v>3</v>
      </c>
      <c r="L272" s="327"/>
      <c r="M272" s="328" t="s">
        <v>3</v>
      </c>
      <c r="N272" s="329" t="s">
        <v>41</v>
      </c>
      <c r="O272" s="317">
        <v>0</v>
      </c>
      <c r="P272" s="317">
        <f>O272*H272</f>
        <v>0</v>
      </c>
      <c r="Q272" s="317">
        <v>0</v>
      </c>
      <c r="R272" s="317">
        <f>Q272*H272</f>
        <v>0</v>
      </c>
      <c r="S272" s="317">
        <v>0</v>
      </c>
      <c r="T272" s="318">
        <f>S272*H272</f>
        <v>0</v>
      </c>
      <c r="U272" s="219"/>
      <c r="V272" s="219"/>
      <c r="W272" s="219"/>
      <c r="X272" s="219"/>
      <c r="Y272" s="219"/>
      <c r="Z272" s="219"/>
      <c r="AA272" s="219"/>
      <c r="AB272" s="219"/>
      <c r="AC272" s="219"/>
      <c r="AD272" s="219"/>
      <c r="AE272" s="219"/>
      <c r="AR272" s="319" t="s">
        <v>188</v>
      </c>
      <c r="AT272" s="319" t="s">
        <v>371</v>
      </c>
      <c r="AU272" s="319" t="s">
        <v>80</v>
      </c>
      <c r="AY272" s="293" t="s">
        <v>141</v>
      </c>
      <c r="BE272" s="320">
        <f>IF(N272="základní",J272,0)</f>
        <v>0</v>
      </c>
      <c r="BF272" s="320">
        <f>IF(N272="snížená",J272,0)</f>
        <v>0</v>
      </c>
      <c r="BG272" s="320">
        <f>IF(N272="zákl. přenesená",J272,0)</f>
        <v>0</v>
      </c>
      <c r="BH272" s="320">
        <f>IF(N272="sníž. přenesená",J272,0)</f>
        <v>0</v>
      </c>
      <c r="BI272" s="320">
        <f>IF(N272="nulová",J272,0)</f>
        <v>0</v>
      </c>
      <c r="BJ272" s="293" t="s">
        <v>78</v>
      </c>
      <c r="BK272" s="320">
        <f>ROUND(I272*H272,2)</f>
        <v>0</v>
      </c>
      <c r="BL272" s="293" t="s">
        <v>148</v>
      </c>
      <c r="BM272" s="319" t="s">
        <v>1154</v>
      </c>
    </row>
    <row r="273" spans="1:65" s="296" customFormat="1" ht="19.5">
      <c r="A273" s="219"/>
      <c r="B273" s="220"/>
      <c r="C273" s="219"/>
      <c r="D273" s="277" t="s">
        <v>225</v>
      </c>
      <c r="E273" s="219"/>
      <c r="F273" s="278" t="s">
        <v>1155</v>
      </c>
      <c r="G273" s="219"/>
      <c r="H273" s="219"/>
      <c r="I273" s="219"/>
      <c r="J273" s="219"/>
      <c r="K273" s="219"/>
      <c r="L273" s="220"/>
      <c r="M273" s="334"/>
      <c r="N273" s="335"/>
      <c r="O273" s="336"/>
      <c r="P273" s="336"/>
      <c r="Q273" s="336"/>
      <c r="R273" s="336"/>
      <c r="S273" s="336"/>
      <c r="T273" s="337"/>
      <c r="U273" s="219"/>
      <c r="V273" s="219"/>
      <c r="W273" s="219"/>
      <c r="X273" s="219"/>
      <c r="Y273" s="219"/>
      <c r="Z273" s="219"/>
      <c r="AA273" s="219"/>
      <c r="AB273" s="219"/>
      <c r="AC273" s="219"/>
      <c r="AD273" s="219"/>
      <c r="AE273" s="219"/>
      <c r="AT273" s="293" t="s">
        <v>225</v>
      </c>
      <c r="AU273" s="293" t="s">
        <v>80</v>
      </c>
    </row>
    <row r="274" spans="1:65" s="296" customFormat="1" ht="16.5" customHeight="1">
      <c r="A274" s="219"/>
      <c r="B274" s="220"/>
      <c r="C274" s="321" t="s">
        <v>445</v>
      </c>
      <c r="D274" s="321" t="s">
        <v>371</v>
      </c>
      <c r="E274" s="322" t="s">
        <v>1156</v>
      </c>
      <c r="F274" s="323" t="s">
        <v>1157</v>
      </c>
      <c r="G274" s="324" t="s">
        <v>156</v>
      </c>
      <c r="H274" s="325">
        <v>1</v>
      </c>
      <c r="I274" s="213"/>
      <c r="J274" s="326">
        <f>ROUND(I274*H274,2)</f>
        <v>0</v>
      </c>
      <c r="K274" s="323" t="s">
        <v>3</v>
      </c>
      <c r="L274" s="327"/>
      <c r="M274" s="328" t="s">
        <v>3</v>
      </c>
      <c r="N274" s="329" t="s">
        <v>41</v>
      </c>
      <c r="O274" s="317">
        <v>0</v>
      </c>
      <c r="P274" s="317">
        <f>O274*H274</f>
        <v>0</v>
      </c>
      <c r="Q274" s="317">
        <v>0</v>
      </c>
      <c r="R274" s="317">
        <f>Q274*H274</f>
        <v>0</v>
      </c>
      <c r="S274" s="317">
        <v>0</v>
      </c>
      <c r="T274" s="318">
        <f>S274*H274</f>
        <v>0</v>
      </c>
      <c r="U274" s="219"/>
      <c r="V274" s="219"/>
      <c r="W274" s="219"/>
      <c r="X274" s="219"/>
      <c r="Y274" s="219"/>
      <c r="Z274" s="219"/>
      <c r="AA274" s="219"/>
      <c r="AB274" s="219"/>
      <c r="AC274" s="219"/>
      <c r="AD274" s="219"/>
      <c r="AE274" s="219"/>
      <c r="AR274" s="319" t="s">
        <v>188</v>
      </c>
      <c r="AT274" s="319" t="s">
        <v>371</v>
      </c>
      <c r="AU274" s="319" t="s">
        <v>80</v>
      </c>
      <c r="AY274" s="293" t="s">
        <v>141</v>
      </c>
      <c r="BE274" s="320">
        <f>IF(N274="základní",J274,0)</f>
        <v>0</v>
      </c>
      <c r="BF274" s="320">
        <f>IF(N274="snížená",J274,0)</f>
        <v>0</v>
      </c>
      <c r="BG274" s="320">
        <f>IF(N274="zákl. přenesená",J274,0)</f>
        <v>0</v>
      </c>
      <c r="BH274" s="320">
        <f>IF(N274="sníž. přenesená",J274,0)</f>
        <v>0</v>
      </c>
      <c r="BI274" s="320">
        <f>IF(N274="nulová",J274,0)</f>
        <v>0</v>
      </c>
      <c r="BJ274" s="293" t="s">
        <v>78</v>
      </c>
      <c r="BK274" s="320">
        <f>ROUND(I274*H274,2)</f>
        <v>0</v>
      </c>
      <c r="BL274" s="293" t="s">
        <v>148</v>
      </c>
      <c r="BM274" s="319" t="s">
        <v>1158</v>
      </c>
    </row>
    <row r="275" spans="1:65" s="296" customFormat="1" ht="19.5">
      <c r="A275" s="219"/>
      <c r="B275" s="220"/>
      <c r="C275" s="219"/>
      <c r="D275" s="277" t="s">
        <v>225</v>
      </c>
      <c r="E275" s="219"/>
      <c r="F275" s="278" t="s">
        <v>1155</v>
      </c>
      <c r="G275" s="219"/>
      <c r="H275" s="219"/>
      <c r="I275" s="219"/>
      <c r="J275" s="219"/>
      <c r="K275" s="219"/>
      <c r="L275" s="220"/>
      <c r="M275" s="334"/>
      <c r="N275" s="335"/>
      <c r="O275" s="336"/>
      <c r="P275" s="336"/>
      <c r="Q275" s="336"/>
      <c r="R275" s="336"/>
      <c r="S275" s="336"/>
      <c r="T275" s="337"/>
      <c r="U275" s="219"/>
      <c r="V275" s="219"/>
      <c r="W275" s="219"/>
      <c r="X275" s="219"/>
      <c r="Y275" s="219"/>
      <c r="Z275" s="219"/>
      <c r="AA275" s="219"/>
      <c r="AB275" s="219"/>
      <c r="AC275" s="219"/>
      <c r="AD275" s="219"/>
      <c r="AE275" s="219"/>
      <c r="AT275" s="293" t="s">
        <v>225</v>
      </c>
      <c r="AU275" s="293" t="s">
        <v>80</v>
      </c>
    </row>
    <row r="276" spans="1:65" s="296" customFormat="1" ht="16.5" customHeight="1">
      <c r="A276" s="219"/>
      <c r="B276" s="220"/>
      <c r="C276" s="321" t="s">
        <v>449</v>
      </c>
      <c r="D276" s="321" t="s">
        <v>371</v>
      </c>
      <c r="E276" s="322" t="s">
        <v>1159</v>
      </c>
      <c r="F276" s="323" t="s">
        <v>1160</v>
      </c>
      <c r="G276" s="324" t="s">
        <v>156</v>
      </c>
      <c r="H276" s="325">
        <v>2</v>
      </c>
      <c r="I276" s="213"/>
      <c r="J276" s="326">
        <f>ROUND(I276*H276,2)</f>
        <v>0</v>
      </c>
      <c r="K276" s="323" t="s">
        <v>3</v>
      </c>
      <c r="L276" s="327"/>
      <c r="M276" s="328" t="s">
        <v>3</v>
      </c>
      <c r="N276" s="329" t="s">
        <v>41</v>
      </c>
      <c r="O276" s="317">
        <v>0</v>
      </c>
      <c r="P276" s="317">
        <f>O276*H276</f>
        <v>0</v>
      </c>
      <c r="Q276" s="317">
        <v>0</v>
      </c>
      <c r="R276" s="317">
        <f>Q276*H276</f>
        <v>0</v>
      </c>
      <c r="S276" s="317">
        <v>0</v>
      </c>
      <c r="T276" s="318">
        <f>S276*H276</f>
        <v>0</v>
      </c>
      <c r="U276" s="219"/>
      <c r="V276" s="219"/>
      <c r="W276" s="219"/>
      <c r="X276" s="219"/>
      <c r="Y276" s="219"/>
      <c r="Z276" s="219"/>
      <c r="AA276" s="219"/>
      <c r="AB276" s="219"/>
      <c r="AC276" s="219"/>
      <c r="AD276" s="219"/>
      <c r="AE276" s="219"/>
      <c r="AR276" s="319" t="s">
        <v>188</v>
      </c>
      <c r="AT276" s="319" t="s">
        <v>371</v>
      </c>
      <c r="AU276" s="319" t="s">
        <v>80</v>
      </c>
      <c r="AY276" s="293" t="s">
        <v>141</v>
      </c>
      <c r="BE276" s="320">
        <f>IF(N276="základní",J276,0)</f>
        <v>0</v>
      </c>
      <c r="BF276" s="320">
        <f>IF(N276="snížená",J276,0)</f>
        <v>0</v>
      </c>
      <c r="BG276" s="320">
        <f>IF(N276="zákl. přenesená",J276,0)</f>
        <v>0</v>
      </c>
      <c r="BH276" s="320">
        <f>IF(N276="sníž. přenesená",J276,0)</f>
        <v>0</v>
      </c>
      <c r="BI276" s="320">
        <f>IF(N276="nulová",J276,0)</f>
        <v>0</v>
      </c>
      <c r="BJ276" s="293" t="s">
        <v>78</v>
      </c>
      <c r="BK276" s="320">
        <f>ROUND(I276*H276,2)</f>
        <v>0</v>
      </c>
      <c r="BL276" s="293" t="s">
        <v>148</v>
      </c>
      <c r="BM276" s="319" t="s">
        <v>1161</v>
      </c>
    </row>
    <row r="277" spans="1:65" s="296" customFormat="1" ht="19.5">
      <c r="A277" s="219"/>
      <c r="B277" s="220"/>
      <c r="C277" s="219"/>
      <c r="D277" s="277" t="s">
        <v>225</v>
      </c>
      <c r="E277" s="219"/>
      <c r="F277" s="278" t="s">
        <v>1162</v>
      </c>
      <c r="G277" s="219"/>
      <c r="H277" s="219"/>
      <c r="I277" s="219"/>
      <c r="J277" s="219"/>
      <c r="K277" s="219"/>
      <c r="L277" s="220"/>
      <c r="M277" s="334"/>
      <c r="N277" s="335"/>
      <c r="O277" s="336"/>
      <c r="P277" s="336"/>
      <c r="Q277" s="336"/>
      <c r="R277" s="336"/>
      <c r="S277" s="336"/>
      <c r="T277" s="337"/>
      <c r="U277" s="219"/>
      <c r="V277" s="219"/>
      <c r="W277" s="219"/>
      <c r="X277" s="219"/>
      <c r="Y277" s="219"/>
      <c r="Z277" s="219"/>
      <c r="AA277" s="219"/>
      <c r="AB277" s="219"/>
      <c r="AC277" s="219"/>
      <c r="AD277" s="219"/>
      <c r="AE277" s="219"/>
      <c r="AT277" s="293" t="s">
        <v>225</v>
      </c>
      <c r="AU277" s="293" t="s">
        <v>80</v>
      </c>
    </row>
    <row r="278" spans="1:65" s="296" customFormat="1" ht="16.5" customHeight="1">
      <c r="A278" s="219"/>
      <c r="B278" s="220"/>
      <c r="C278" s="321" t="s">
        <v>453</v>
      </c>
      <c r="D278" s="321" t="s">
        <v>371</v>
      </c>
      <c r="E278" s="322" t="s">
        <v>1163</v>
      </c>
      <c r="F278" s="323" t="s">
        <v>1164</v>
      </c>
      <c r="G278" s="324" t="s">
        <v>156</v>
      </c>
      <c r="H278" s="325">
        <v>1</v>
      </c>
      <c r="I278" s="213"/>
      <c r="J278" s="326">
        <f>ROUND(I278*H278,2)</f>
        <v>0</v>
      </c>
      <c r="K278" s="323" t="s">
        <v>3</v>
      </c>
      <c r="L278" s="327"/>
      <c r="M278" s="328" t="s">
        <v>3</v>
      </c>
      <c r="N278" s="329" t="s">
        <v>41</v>
      </c>
      <c r="O278" s="317">
        <v>0</v>
      </c>
      <c r="P278" s="317">
        <f>O278*H278</f>
        <v>0</v>
      </c>
      <c r="Q278" s="317">
        <v>0</v>
      </c>
      <c r="R278" s="317">
        <f>Q278*H278</f>
        <v>0</v>
      </c>
      <c r="S278" s="317">
        <v>0</v>
      </c>
      <c r="T278" s="318">
        <f>S278*H278</f>
        <v>0</v>
      </c>
      <c r="U278" s="219"/>
      <c r="V278" s="219"/>
      <c r="W278" s="219"/>
      <c r="X278" s="219"/>
      <c r="Y278" s="219"/>
      <c r="Z278" s="219"/>
      <c r="AA278" s="219"/>
      <c r="AB278" s="219"/>
      <c r="AC278" s="219"/>
      <c r="AD278" s="219"/>
      <c r="AE278" s="219"/>
      <c r="AR278" s="319" t="s">
        <v>188</v>
      </c>
      <c r="AT278" s="319" t="s">
        <v>371</v>
      </c>
      <c r="AU278" s="319" t="s">
        <v>80</v>
      </c>
      <c r="AY278" s="293" t="s">
        <v>141</v>
      </c>
      <c r="BE278" s="320">
        <f>IF(N278="základní",J278,0)</f>
        <v>0</v>
      </c>
      <c r="BF278" s="320">
        <f>IF(N278="snížená",J278,0)</f>
        <v>0</v>
      </c>
      <c r="BG278" s="320">
        <f>IF(N278="zákl. přenesená",J278,0)</f>
        <v>0</v>
      </c>
      <c r="BH278" s="320">
        <f>IF(N278="sníž. přenesená",J278,0)</f>
        <v>0</v>
      </c>
      <c r="BI278" s="320">
        <f>IF(N278="nulová",J278,0)</f>
        <v>0</v>
      </c>
      <c r="BJ278" s="293" t="s">
        <v>78</v>
      </c>
      <c r="BK278" s="320">
        <f>ROUND(I278*H278,2)</f>
        <v>0</v>
      </c>
      <c r="BL278" s="293" t="s">
        <v>148</v>
      </c>
      <c r="BM278" s="319" t="s">
        <v>1165</v>
      </c>
    </row>
    <row r="279" spans="1:65" s="296" customFormat="1" ht="16.5" customHeight="1">
      <c r="A279" s="219"/>
      <c r="B279" s="220"/>
      <c r="C279" s="321" t="s">
        <v>457</v>
      </c>
      <c r="D279" s="321" t="s">
        <v>371</v>
      </c>
      <c r="E279" s="322" t="s">
        <v>1166</v>
      </c>
      <c r="F279" s="323" t="s">
        <v>1167</v>
      </c>
      <c r="G279" s="324" t="s">
        <v>156</v>
      </c>
      <c r="H279" s="325">
        <v>1</v>
      </c>
      <c r="I279" s="213"/>
      <c r="J279" s="326">
        <f>ROUND(I279*H279,2)</f>
        <v>0</v>
      </c>
      <c r="K279" s="323" t="s">
        <v>3</v>
      </c>
      <c r="L279" s="327"/>
      <c r="M279" s="328" t="s">
        <v>3</v>
      </c>
      <c r="N279" s="329" t="s">
        <v>41</v>
      </c>
      <c r="O279" s="317">
        <v>0</v>
      </c>
      <c r="P279" s="317">
        <f>O279*H279</f>
        <v>0</v>
      </c>
      <c r="Q279" s="317">
        <v>0</v>
      </c>
      <c r="R279" s="317">
        <f>Q279*H279</f>
        <v>0</v>
      </c>
      <c r="S279" s="317">
        <v>0</v>
      </c>
      <c r="T279" s="318">
        <f>S279*H279</f>
        <v>0</v>
      </c>
      <c r="U279" s="219"/>
      <c r="V279" s="219"/>
      <c r="W279" s="219"/>
      <c r="X279" s="219"/>
      <c r="Y279" s="219"/>
      <c r="Z279" s="219"/>
      <c r="AA279" s="219"/>
      <c r="AB279" s="219"/>
      <c r="AC279" s="219"/>
      <c r="AD279" s="219"/>
      <c r="AE279" s="219"/>
      <c r="AR279" s="319" t="s">
        <v>188</v>
      </c>
      <c r="AT279" s="319" t="s">
        <v>371</v>
      </c>
      <c r="AU279" s="319" t="s">
        <v>80</v>
      </c>
      <c r="AY279" s="293" t="s">
        <v>141</v>
      </c>
      <c r="BE279" s="320">
        <f>IF(N279="základní",J279,0)</f>
        <v>0</v>
      </c>
      <c r="BF279" s="320">
        <f>IF(N279="snížená",J279,0)</f>
        <v>0</v>
      </c>
      <c r="BG279" s="320">
        <f>IF(N279="zákl. přenesená",J279,0)</f>
        <v>0</v>
      </c>
      <c r="BH279" s="320">
        <f>IF(N279="sníž. přenesená",J279,0)</f>
        <v>0</v>
      </c>
      <c r="BI279" s="320">
        <f>IF(N279="nulová",J279,0)</f>
        <v>0</v>
      </c>
      <c r="BJ279" s="293" t="s">
        <v>78</v>
      </c>
      <c r="BK279" s="320">
        <f>ROUND(I279*H279,2)</f>
        <v>0</v>
      </c>
      <c r="BL279" s="293" t="s">
        <v>148</v>
      </c>
      <c r="BM279" s="319" t="s">
        <v>1168</v>
      </c>
    </row>
    <row r="280" spans="1:65" s="296" customFormat="1" ht="16.5" customHeight="1">
      <c r="A280" s="219"/>
      <c r="B280" s="220"/>
      <c r="C280" s="321" t="s">
        <v>461</v>
      </c>
      <c r="D280" s="321" t="s">
        <v>371</v>
      </c>
      <c r="E280" s="322" t="s">
        <v>1169</v>
      </c>
      <c r="F280" s="323" t="s">
        <v>1170</v>
      </c>
      <c r="G280" s="324" t="s">
        <v>156</v>
      </c>
      <c r="H280" s="325">
        <v>2</v>
      </c>
      <c r="I280" s="213"/>
      <c r="J280" s="326">
        <f>ROUND(I280*H280,2)</f>
        <v>0</v>
      </c>
      <c r="K280" s="323" t="s">
        <v>3</v>
      </c>
      <c r="L280" s="327"/>
      <c r="M280" s="328" t="s">
        <v>3</v>
      </c>
      <c r="N280" s="329" t="s">
        <v>41</v>
      </c>
      <c r="O280" s="317">
        <v>0</v>
      </c>
      <c r="P280" s="317">
        <f>O280*H280</f>
        <v>0</v>
      </c>
      <c r="Q280" s="317">
        <v>0</v>
      </c>
      <c r="R280" s="317">
        <f>Q280*H280</f>
        <v>0</v>
      </c>
      <c r="S280" s="317">
        <v>0</v>
      </c>
      <c r="T280" s="318">
        <f>S280*H280</f>
        <v>0</v>
      </c>
      <c r="U280" s="219"/>
      <c r="V280" s="219"/>
      <c r="W280" s="219"/>
      <c r="X280" s="219"/>
      <c r="Y280" s="219"/>
      <c r="Z280" s="219"/>
      <c r="AA280" s="219"/>
      <c r="AB280" s="219"/>
      <c r="AC280" s="219"/>
      <c r="AD280" s="219"/>
      <c r="AE280" s="219"/>
      <c r="AR280" s="319" t="s">
        <v>188</v>
      </c>
      <c r="AT280" s="319" t="s">
        <v>371</v>
      </c>
      <c r="AU280" s="319" t="s">
        <v>80</v>
      </c>
      <c r="AY280" s="293" t="s">
        <v>141</v>
      </c>
      <c r="BE280" s="320">
        <f>IF(N280="základní",J280,0)</f>
        <v>0</v>
      </c>
      <c r="BF280" s="320">
        <f>IF(N280="snížená",J280,0)</f>
        <v>0</v>
      </c>
      <c r="BG280" s="320">
        <f>IF(N280="zákl. přenesená",J280,0)</f>
        <v>0</v>
      </c>
      <c r="BH280" s="320">
        <f>IF(N280="sníž. přenesená",J280,0)</f>
        <v>0</v>
      </c>
      <c r="BI280" s="320">
        <f>IF(N280="nulová",J280,0)</f>
        <v>0</v>
      </c>
      <c r="BJ280" s="293" t="s">
        <v>78</v>
      </c>
      <c r="BK280" s="320">
        <f>ROUND(I280*H280,2)</f>
        <v>0</v>
      </c>
      <c r="BL280" s="293" t="s">
        <v>148</v>
      </c>
      <c r="BM280" s="319" t="s">
        <v>1171</v>
      </c>
    </row>
    <row r="281" spans="1:65" s="296" customFormat="1" ht="16.5" customHeight="1">
      <c r="A281" s="219"/>
      <c r="B281" s="220"/>
      <c r="C281" s="271" t="s">
        <v>465</v>
      </c>
      <c r="D281" s="271" t="s">
        <v>143</v>
      </c>
      <c r="E281" s="272" t="s">
        <v>1172</v>
      </c>
      <c r="F281" s="273" t="s">
        <v>1173</v>
      </c>
      <c r="G281" s="274" t="s">
        <v>156</v>
      </c>
      <c r="H281" s="275">
        <v>1</v>
      </c>
      <c r="I281" s="212"/>
      <c r="J281" s="276">
        <f>ROUND(I281*H281,2)</f>
        <v>0</v>
      </c>
      <c r="K281" s="273" t="s">
        <v>3</v>
      </c>
      <c r="L281" s="220"/>
      <c r="M281" s="315" t="s">
        <v>3</v>
      </c>
      <c r="N281" s="316" t="s">
        <v>41</v>
      </c>
      <c r="O281" s="317">
        <v>0</v>
      </c>
      <c r="P281" s="317">
        <f>O281*H281</f>
        <v>0</v>
      </c>
      <c r="Q281" s="317">
        <v>0</v>
      </c>
      <c r="R281" s="317">
        <f>Q281*H281</f>
        <v>0</v>
      </c>
      <c r="S281" s="317">
        <v>0</v>
      </c>
      <c r="T281" s="318">
        <f>S281*H281</f>
        <v>0</v>
      </c>
      <c r="U281" s="219"/>
      <c r="V281" s="219"/>
      <c r="W281" s="219"/>
      <c r="X281" s="219"/>
      <c r="Y281" s="219"/>
      <c r="Z281" s="219"/>
      <c r="AA281" s="219"/>
      <c r="AB281" s="219"/>
      <c r="AC281" s="219"/>
      <c r="AD281" s="219"/>
      <c r="AE281" s="219"/>
      <c r="AR281" s="319" t="s">
        <v>148</v>
      </c>
      <c r="AT281" s="319" t="s">
        <v>143</v>
      </c>
      <c r="AU281" s="319" t="s">
        <v>80</v>
      </c>
      <c r="AY281" s="293" t="s">
        <v>141</v>
      </c>
      <c r="BE281" s="320">
        <f>IF(N281="základní",J281,0)</f>
        <v>0</v>
      </c>
      <c r="BF281" s="320">
        <f>IF(N281="snížená",J281,0)</f>
        <v>0</v>
      </c>
      <c r="BG281" s="320">
        <f>IF(N281="zákl. přenesená",J281,0)</f>
        <v>0</v>
      </c>
      <c r="BH281" s="320">
        <f>IF(N281="sníž. přenesená",J281,0)</f>
        <v>0</v>
      </c>
      <c r="BI281" s="320">
        <f>IF(N281="nulová",J281,0)</f>
        <v>0</v>
      </c>
      <c r="BJ281" s="293" t="s">
        <v>78</v>
      </c>
      <c r="BK281" s="320">
        <f>ROUND(I281*H281,2)</f>
        <v>0</v>
      </c>
      <c r="BL281" s="293" t="s">
        <v>148</v>
      </c>
      <c r="BM281" s="319" t="s">
        <v>1174</v>
      </c>
    </row>
    <row r="282" spans="1:65" s="296" customFormat="1" ht="29.25">
      <c r="A282" s="219"/>
      <c r="B282" s="220"/>
      <c r="C282" s="219"/>
      <c r="D282" s="277" t="s">
        <v>150</v>
      </c>
      <c r="E282" s="219"/>
      <c r="F282" s="278" t="s">
        <v>1175</v>
      </c>
      <c r="G282" s="219"/>
      <c r="H282" s="219"/>
      <c r="I282" s="219"/>
      <c r="J282" s="219"/>
      <c r="K282" s="219"/>
      <c r="L282" s="220"/>
      <c r="M282" s="334"/>
      <c r="N282" s="335"/>
      <c r="O282" s="336"/>
      <c r="P282" s="336"/>
      <c r="Q282" s="336"/>
      <c r="R282" s="336"/>
      <c r="S282" s="336"/>
      <c r="T282" s="337"/>
      <c r="U282" s="219"/>
      <c r="V282" s="219"/>
      <c r="W282" s="219"/>
      <c r="X282" s="219"/>
      <c r="Y282" s="219"/>
      <c r="Z282" s="219"/>
      <c r="AA282" s="219"/>
      <c r="AB282" s="219"/>
      <c r="AC282" s="219"/>
      <c r="AD282" s="219"/>
      <c r="AE282" s="219"/>
      <c r="AT282" s="293" t="s">
        <v>150</v>
      </c>
      <c r="AU282" s="293" t="s">
        <v>80</v>
      </c>
    </row>
    <row r="283" spans="1:65" s="296" customFormat="1" ht="16.5" customHeight="1">
      <c r="A283" s="219"/>
      <c r="B283" s="220"/>
      <c r="C283" s="321" t="s">
        <v>469</v>
      </c>
      <c r="D283" s="321" t="s">
        <v>371</v>
      </c>
      <c r="E283" s="322" t="s">
        <v>1176</v>
      </c>
      <c r="F283" s="323" t="s">
        <v>1177</v>
      </c>
      <c r="G283" s="324" t="s">
        <v>156</v>
      </c>
      <c r="H283" s="325">
        <v>1</v>
      </c>
      <c r="I283" s="213"/>
      <c r="J283" s="326">
        <f>ROUND(I283*H283,2)</f>
        <v>0</v>
      </c>
      <c r="K283" s="323" t="s">
        <v>3</v>
      </c>
      <c r="L283" s="327"/>
      <c r="M283" s="328" t="s">
        <v>3</v>
      </c>
      <c r="N283" s="329" t="s">
        <v>41</v>
      </c>
      <c r="O283" s="317">
        <v>0</v>
      </c>
      <c r="P283" s="317">
        <f>O283*H283</f>
        <v>0</v>
      </c>
      <c r="Q283" s="317">
        <v>0</v>
      </c>
      <c r="R283" s="317">
        <f>Q283*H283</f>
        <v>0</v>
      </c>
      <c r="S283" s="317">
        <v>0</v>
      </c>
      <c r="T283" s="318">
        <f>S283*H283</f>
        <v>0</v>
      </c>
      <c r="U283" s="219"/>
      <c r="V283" s="219"/>
      <c r="W283" s="219"/>
      <c r="X283" s="219"/>
      <c r="Y283" s="219"/>
      <c r="Z283" s="219"/>
      <c r="AA283" s="219"/>
      <c r="AB283" s="219"/>
      <c r="AC283" s="219"/>
      <c r="AD283" s="219"/>
      <c r="AE283" s="219"/>
      <c r="AR283" s="319" t="s">
        <v>188</v>
      </c>
      <c r="AT283" s="319" t="s">
        <v>371</v>
      </c>
      <c r="AU283" s="319" t="s">
        <v>80</v>
      </c>
      <c r="AY283" s="293" t="s">
        <v>141</v>
      </c>
      <c r="BE283" s="320">
        <f>IF(N283="základní",J283,0)</f>
        <v>0</v>
      </c>
      <c r="BF283" s="320">
        <f>IF(N283="snížená",J283,0)</f>
        <v>0</v>
      </c>
      <c r="BG283" s="320">
        <f>IF(N283="zákl. přenesená",J283,0)</f>
        <v>0</v>
      </c>
      <c r="BH283" s="320">
        <f>IF(N283="sníž. přenesená",J283,0)</f>
        <v>0</v>
      </c>
      <c r="BI283" s="320">
        <f>IF(N283="nulová",J283,0)</f>
        <v>0</v>
      </c>
      <c r="BJ283" s="293" t="s">
        <v>78</v>
      </c>
      <c r="BK283" s="320">
        <f>ROUND(I283*H283,2)</f>
        <v>0</v>
      </c>
      <c r="BL283" s="293" t="s">
        <v>148</v>
      </c>
      <c r="BM283" s="319" t="s">
        <v>1178</v>
      </c>
    </row>
    <row r="284" spans="1:65" s="296" customFormat="1" ht="16.5" customHeight="1">
      <c r="A284" s="219"/>
      <c r="B284" s="220"/>
      <c r="C284" s="271" t="s">
        <v>473</v>
      </c>
      <c r="D284" s="271" t="s">
        <v>143</v>
      </c>
      <c r="E284" s="272" t="s">
        <v>1179</v>
      </c>
      <c r="F284" s="273" t="s">
        <v>1180</v>
      </c>
      <c r="G284" s="274" t="s">
        <v>156</v>
      </c>
      <c r="H284" s="275">
        <v>1</v>
      </c>
      <c r="I284" s="212"/>
      <c r="J284" s="276">
        <f>ROUND(I284*H284,2)</f>
        <v>0</v>
      </c>
      <c r="K284" s="273" t="s">
        <v>3</v>
      </c>
      <c r="L284" s="220"/>
      <c r="M284" s="315" t="s">
        <v>3</v>
      </c>
      <c r="N284" s="316" t="s">
        <v>41</v>
      </c>
      <c r="O284" s="317">
        <v>0</v>
      </c>
      <c r="P284" s="317">
        <f>O284*H284</f>
        <v>0</v>
      </c>
      <c r="Q284" s="317">
        <v>0</v>
      </c>
      <c r="R284" s="317">
        <f>Q284*H284</f>
        <v>0</v>
      </c>
      <c r="S284" s="317">
        <v>0</v>
      </c>
      <c r="T284" s="318">
        <f>S284*H284</f>
        <v>0</v>
      </c>
      <c r="U284" s="219"/>
      <c r="V284" s="219"/>
      <c r="W284" s="219"/>
      <c r="X284" s="219"/>
      <c r="Y284" s="219"/>
      <c r="Z284" s="219"/>
      <c r="AA284" s="219"/>
      <c r="AB284" s="219"/>
      <c r="AC284" s="219"/>
      <c r="AD284" s="219"/>
      <c r="AE284" s="219"/>
      <c r="AR284" s="319" t="s">
        <v>148</v>
      </c>
      <c r="AT284" s="319" t="s">
        <v>143</v>
      </c>
      <c r="AU284" s="319" t="s">
        <v>80</v>
      </c>
      <c r="AY284" s="293" t="s">
        <v>141</v>
      </c>
      <c r="BE284" s="320">
        <f>IF(N284="základní",J284,0)</f>
        <v>0</v>
      </c>
      <c r="BF284" s="320">
        <f>IF(N284="snížená",J284,0)</f>
        <v>0</v>
      </c>
      <c r="BG284" s="320">
        <f>IF(N284="zákl. přenesená",J284,0)</f>
        <v>0</v>
      </c>
      <c r="BH284" s="320">
        <f>IF(N284="sníž. přenesená",J284,0)</f>
        <v>0</v>
      </c>
      <c r="BI284" s="320">
        <f>IF(N284="nulová",J284,0)</f>
        <v>0</v>
      </c>
      <c r="BJ284" s="293" t="s">
        <v>78</v>
      </c>
      <c r="BK284" s="320">
        <f>ROUND(I284*H284,2)</f>
        <v>0</v>
      </c>
      <c r="BL284" s="293" t="s">
        <v>148</v>
      </c>
      <c r="BM284" s="319" t="s">
        <v>1181</v>
      </c>
    </row>
    <row r="285" spans="1:65" s="296" customFormat="1" ht="29.25">
      <c r="A285" s="219"/>
      <c r="B285" s="220"/>
      <c r="C285" s="219"/>
      <c r="D285" s="277" t="s">
        <v>150</v>
      </c>
      <c r="E285" s="219"/>
      <c r="F285" s="278" t="s">
        <v>1175</v>
      </c>
      <c r="G285" s="219"/>
      <c r="H285" s="219"/>
      <c r="I285" s="219"/>
      <c r="J285" s="219"/>
      <c r="K285" s="219"/>
      <c r="L285" s="220"/>
      <c r="M285" s="334"/>
      <c r="N285" s="335"/>
      <c r="O285" s="336"/>
      <c r="P285" s="336"/>
      <c r="Q285" s="336"/>
      <c r="R285" s="336"/>
      <c r="S285" s="336"/>
      <c r="T285" s="337"/>
      <c r="U285" s="219"/>
      <c r="V285" s="219"/>
      <c r="W285" s="219"/>
      <c r="X285" s="219"/>
      <c r="Y285" s="219"/>
      <c r="Z285" s="219"/>
      <c r="AA285" s="219"/>
      <c r="AB285" s="219"/>
      <c r="AC285" s="219"/>
      <c r="AD285" s="219"/>
      <c r="AE285" s="219"/>
      <c r="AT285" s="293" t="s">
        <v>150</v>
      </c>
      <c r="AU285" s="293" t="s">
        <v>80</v>
      </c>
    </row>
    <row r="286" spans="1:65" s="296" customFormat="1" ht="16.5" customHeight="1">
      <c r="A286" s="219"/>
      <c r="B286" s="220"/>
      <c r="C286" s="321" t="s">
        <v>477</v>
      </c>
      <c r="D286" s="321" t="s">
        <v>371</v>
      </c>
      <c r="E286" s="322" t="s">
        <v>1182</v>
      </c>
      <c r="F286" s="323" t="s">
        <v>1183</v>
      </c>
      <c r="G286" s="324" t="s">
        <v>156</v>
      </c>
      <c r="H286" s="325">
        <v>1</v>
      </c>
      <c r="I286" s="213"/>
      <c r="J286" s="326">
        <f>ROUND(I286*H286,2)</f>
        <v>0</v>
      </c>
      <c r="K286" s="323" t="s">
        <v>3</v>
      </c>
      <c r="L286" s="327"/>
      <c r="M286" s="328" t="s">
        <v>3</v>
      </c>
      <c r="N286" s="329" t="s">
        <v>41</v>
      </c>
      <c r="O286" s="317">
        <v>0</v>
      </c>
      <c r="P286" s="317">
        <f>O286*H286</f>
        <v>0</v>
      </c>
      <c r="Q286" s="317">
        <v>0</v>
      </c>
      <c r="R286" s="317">
        <f>Q286*H286</f>
        <v>0</v>
      </c>
      <c r="S286" s="317">
        <v>0</v>
      </c>
      <c r="T286" s="318">
        <f>S286*H286</f>
        <v>0</v>
      </c>
      <c r="U286" s="219"/>
      <c r="V286" s="219"/>
      <c r="W286" s="219"/>
      <c r="X286" s="219"/>
      <c r="Y286" s="219"/>
      <c r="Z286" s="219"/>
      <c r="AA286" s="219"/>
      <c r="AB286" s="219"/>
      <c r="AC286" s="219"/>
      <c r="AD286" s="219"/>
      <c r="AE286" s="219"/>
      <c r="AR286" s="319" t="s">
        <v>188</v>
      </c>
      <c r="AT286" s="319" t="s">
        <v>371</v>
      </c>
      <c r="AU286" s="319" t="s">
        <v>80</v>
      </c>
      <c r="AY286" s="293" t="s">
        <v>141</v>
      </c>
      <c r="BE286" s="320">
        <f>IF(N286="základní",J286,0)</f>
        <v>0</v>
      </c>
      <c r="BF286" s="320">
        <f>IF(N286="snížená",J286,0)</f>
        <v>0</v>
      </c>
      <c r="BG286" s="320">
        <f>IF(N286="zákl. přenesená",J286,0)</f>
        <v>0</v>
      </c>
      <c r="BH286" s="320">
        <f>IF(N286="sníž. přenesená",J286,0)</f>
        <v>0</v>
      </c>
      <c r="BI286" s="320">
        <f>IF(N286="nulová",J286,0)</f>
        <v>0</v>
      </c>
      <c r="BJ286" s="293" t="s">
        <v>78</v>
      </c>
      <c r="BK286" s="320">
        <f>ROUND(I286*H286,2)</f>
        <v>0</v>
      </c>
      <c r="BL286" s="293" t="s">
        <v>148</v>
      </c>
      <c r="BM286" s="319" t="s">
        <v>1184</v>
      </c>
    </row>
    <row r="287" spans="1:65" s="296" customFormat="1" ht="24">
      <c r="A287" s="219"/>
      <c r="B287" s="220"/>
      <c r="C287" s="271" t="s">
        <v>481</v>
      </c>
      <c r="D287" s="271" t="s">
        <v>143</v>
      </c>
      <c r="E287" s="272" t="s">
        <v>1185</v>
      </c>
      <c r="F287" s="273" t="s">
        <v>1186</v>
      </c>
      <c r="G287" s="274" t="s">
        <v>156</v>
      </c>
      <c r="H287" s="275">
        <v>2</v>
      </c>
      <c r="I287" s="212"/>
      <c r="J287" s="276">
        <f>ROUND(I287*H287,2)</f>
        <v>0</v>
      </c>
      <c r="K287" s="273" t="s">
        <v>3</v>
      </c>
      <c r="L287" s="220"/>
      <c r="M287" s="315" t="s">
        <v>3</v>
      </c>
      <c r="N287" s="316" t="s">
        <v>41</v>
      </c>
      <c r="O287" s="317">
        <v>0</v>
      </c>
      <c r="P287" s="317">
        <f>O287*H287</f>
        <v>0</v>
      </c>
      <c r="Q287" s="317">
        <v>0</v>
      </c>
      <c r="R287" s="317">
        <f>Q287*H287</f>
        <v>0</v>
      </c>
      <c r="S287" s="317">
        <v>0</v>
      </c>
      <c r="T287" s="318">
        <f>S287*H287</f>
        <v>0</v>
      </c>
      <c r="U287" s="219"/>
      <c r="V287" s="219"/>
      <c r="W287" s="219"/>
      <c r="X287" s="219"/>
      <c r="Y287" s="219"/>
      <c r="Z287" s="219"/>
      <c r="AA287" s="219"/>
      <c r="AB287" s="219"/>
      <c r="AC287" s="219"/>
      <c r="AD287" s="219"/>
      <c r="AE287" s="219"/>
      <c r="AR287" s="319" t="s">
        <v>148</v>
      </c>
      <c r="AT287" s="319" t="s">
        <v>143</v>
      </c>
      <c r="AU287" s="319" t="s">
        <v>80</v>
      </c>
      <c r="AY287" s="293" t="s">
        <v>141</v>
      </c>
      <c r="BE287" s="320">
        <f>IF(N287="základní",J287,0)</f>
        <v>0</v>
      </c>
      <c r="BF287" s="320">
        <f>IF(N287="snížená",J287,0)</f>
        <v>0</v>
      </c>
      <c r="BG287" s="320">
        <f>IF(N287="zákl. přenesená",J287,0)</f>
        <v>0</v>
      </c>
      <c r="BH287" s="320">
        <f>IF(N287="sníž. přenesená",J287,0)</f>
        <v>0</v>
      </c>
      <c r="BI287" s="320">
        <f>IF(N287="nulová",J287,0)</f>
        <v>0</v>
      </c>
      <c r="BJ287" s="293" t="s">
        <v>78</v>
      </c>
      <c r="BK287" s="320">
        <f>ROUND(I287*H287,2)</f>
        <v>0</v>
      </c>
      <c r="BL287" s="293" t="s">
        <v>148</v>
      </c>
      <c r="BM287" s="319" t="s">
        <v>1187</v>
      </c>
    </row>
    <row r="288" spans="1:65" s="296" customFormat="1" ht="48.75">
      <c r="A288" s="219"/>
      <c r="B288" s="220"/>
      <c r="C288" s="219"/>
      <c r="D288" s="277" t="s">
        <v>150</v>
      </c>
      <c r="E288" s="219"/>
      <c r="F288" s="278" t="s">
        <v>1188</v>
      </c>
      <c r="G288" s="219"/>
      <c r="H288" s="219"/>
      <c r="I288" s="219"/>
      <c r="J288" s="219"/>
      <c r="K288" s="219"/>
      <c r="L288" s="220"/>
      <c r="M288" s="334"/>
      <c r="N288" s="335"/>
      <c r="O288" s="336"/>
      <c r="P288" s="336"/>
      <c r="Q288" s="336"/>
      <c r="R288" s="336"/>
      <c r="S288" s="336"/>
      <c r="T288" s="337"/>
      <c r="U288" s="219"/>
      <c r="V288" s="219"/>
      <c r="W288" s="219"/>
      <c r="X288" s="219"/>
      <c r="Y288" s="219"/>
      <c r="Z288" s="219"/>
      <c r="AA288" s="219"/>
      <c r="AB288" s="219"/>
      <c r="AC288" s="219"/>
      <c r="AD288" s="219"/>
      <c r="AE288" s="219"/>
      <c r="AT288" s="293" t="s">
        <v>150</v>
      </c>
      <c r="AU288" s="293" t="s">
        <v>80</v>
      </c>
    </row>
    <row r="289" spans="1:65" s="296" customFormat="1" ht="24">
      <c r="A289" s="219"/>
      <c r="B289" s="220"/>
      <c r="C289" s="271" t="s">
        <v>485</v>
      </c>
      <c r="D289" s="271" t="s">
        <v>143</v>
      </c>
      <c r="E289" s="272" t="s">
        <v>1189</v>
      </c>
      <c r="F289" s="273" t="s">
        <v>1190</v>
      </c>
      <c r="G289" s="274" t="s">
        <v>156</v>
      </c>
      <c r="H289" s="275">
        <v>2</v>
      </c>
      <c r="I289" s="212"/>
      <c r="J289" s="276">
        <f>ROUND(I289*H289,2)</f>
        <v>0</v>
      </c>
      <c r="K289" s="273" t="s">
        <v>3</v>
      </c>
      <c r="L289" s="220"/>
      <c r="M289" s="315" t="s">
        <v>3</v>
      </c>
      <c r="N289" s="316" t="s">
        <v>41</v>
      </c>
      <c r="O289" s="317">
        <v>0</v>
      </c>
      <c r="P289" s="317">
        <f>O289*H289</f>
        <v>0</v>
      </c>
      <c r="Q289" s="317">
        <v>0</v>
      </c>
      <c r="R289" s="317">
        <f>Q289*H289</f>
        <v>0</v>
      </c>
      <c r="S289" s="317">
        <v>0</v>
      </c>
      <c r="T289" s="318">
        <f>S289*H289</f>
        <v>0</v>
      </c>
      <c r="U289" s="219"/>
      <c r="V289" s="219"/>
      <c r="W289" s="219"/>
      <c r="X289" s="219"/>
      <c r="Y289" s="219"/>
      <c r="Z289" s="219"/>
      <c r="AA289" s="219"/>
      <c r="AB289" s="219"/>
      <c r="AC289" s="219"/>
      <c r="AD289" s="219"/>
      <c r="AE289" s="219"/>
      <c r="AR289" s="319" t="s">
        <v>148</v>
      </c>
      <c r="AT289" s="319" t="s">
        <v>143</v>
      </c>
      <c r="AU289" s="319" t="s">
        <v>80</v>
      </c>
      <c r="AY289" s="293" t="s">
        <v>141</v>
      </c>
      <c r="BE289" s="320">
        <f>IF(N289="základní",J289,0)</f>
        <v>0</v>
      </c>
      <c r="BF289" s="320">
        <f>IF(N289="snížená",J289,0)</f>
        <v>0</v>
      </c>
      <c r="BG289" s="320">
        <f>IF(N289="zákl. přenesená",J289,0)</f>
        <v>0</v>
      </c>
      <c r="BH289" s="320">
        <f>IF(N289="sníž. přenesená",J289,0)</f>
        <v>0</v>
      </c>
      <c r="BI289" s="320">
        <f>IF(N289="nulová",J289,0)</f>
        <v>0</v>
      </c>
      <c r="BJ289" s="293" t="s">
        <v>78</v>
      </c>
      <c r="BK289" s="320">
        <f>ROUND(I289*H289,2)</f>
        <v>0</v>
      </c>
      <c r="BL289" s="293" t="s">
        <v>148</v>
      </c>
      <c r="BM289" s="319" t="s">
        <v>1191</v>
      </c>
    </row>
    <row r="290" spans="1:65" s="296" customFormat="1" ht="48.75">
      <c r="A290" s="219"/>
      <c r="B290" s="220"/>
      <c r="C290" s="219"/>
      <c r="D290" s="277" t="s">
        <v>150</v>
      </c>
      <c r="E290" s="219"/>
      <c r="F290" s="278" t="s">
        <v>1188</v>
      </c>
      <c r="G290" s="219"/>
      <c r="H290" s="219"/>
      <c r="I290" s="219"/>
      <c r="J290" s="219"/>
      <c r="K290" s="219"/>
      <c r="L290" s="220"/>
      <c r="M290" s="334"/>
      <c r="N290" s="335"/>
      <c r="O290" s="336"/>
      <c r="P290" s="336"/>
      <c r="Q290" s="336"/>
      <c r="R290" s="336"/>
      <c r="S290" s="336"/>
      <c r="T290" s="337"/>
      <c r="U290" s="219"/>
      <c r="V290" s="219"/>
      <c r="W290" s="219"/>
      <c r="X290" s="219"/>
      <c r="Y290" s="219"/>
      <c r="Z290" s="219"/>
      <c r="AA290" s="219"/>
      <c r="AB290" s="219"/>
      <c r="AC290" s="219"/>
      <c r="AD290" s="219"/>
      <c r="AE290" s="219"/>
      <c r="AT290" s="293" t="s">
        <v>150</v>
      </c>
      <c r="AU290" s="293" t="s">
        <v>80</v>
      </c>
    </row>
    <row r="291" spans="1:65" s="296" customFormat="1" ht="24">
      <c r="A291" s="219"/>
      <c r="B291" s="220"/>
      <c r="C291" s="271" t="s">
        <v>489</v>
      </c>
      <c r="D291" s="271" t="s">
        <v>143</v>
      </c>
      <c r="E291" s="272" t="s">
        <v>1192</v>
      </c>
      <c r="F291" s="273" t="s">
        <v>1193</v>
      </c>
      <c r="G291" s="274" t="s">
        <v>156</v>
      </c>
      <c r="H291" s="275">
        <v>2</v>
      </c>
      <c r="I291" s="212"/>
      <c r="J291" s="276">
        <f>ROUND(I291*H291,2)</f>
        <v>0</v>
      </c>
      <c r="K291" s="273" t="s">
        <v>3</v>
      </c>
      <c r="L291" s="220"/>
      <c r="M291" s="315" t="s">
        <v>3</v>
      </c>
      <c r="N291" s="316" t="s">
        <v>41</v>
      </c>
      <c r="O291" s="317">
        <v>0</v>
      </c>
      <c r="P291" s="317">
        <f>O291*H291</f>
        <v>0</v>
      </c>
      <c r="Q291" s="317">
        <v>0</v>
      </c>
      <c r="R291" s="317">
        <f>Q291*H291</f>
        <v>0</v>
      </c>
      <c r="S291" s="317">
        <v>0</v>
      </c>
      <c r="T291" s="318">
        <f>S291*H291</f>
        <v>0</v>
      </c>
      <c r="U291" s="219"/>
      <c r="V291" s="219"/>
      <c r="W291" s="219"/>
      <c r="X291" s="219"/>
      <c r="Y291" s="219"/>
      <c r="Z291" s="219"/>
      <c r="AA291" s="219"/>
      <c r="AB291" s="219"/>
      <c r="AC291" s="219"/>
      <c r="AD291" s="219"/>
      <c r="AE291" s="219"/>
      <c r="AR291" s="319" t="s">
        <v>148</v>
      </c>
      <c r="AT291" s="319" t="s">
        <v>143</v>
      </c>
      <c r="AU291" s="319" t="s">
        <v>80</v>
      </c>
      <c r="AY291" s="293" t="s">
        <v>141</v>
      </c>
      <c r="BE291" s="320">
        <f>IF(N291="základní",J291,0)</f>
        <v>0</v>
      </c>
      <c r="BF291" s="320">
        <f>IF(N291="snížená",J291,0)</f>
        <v>0</v>
      </c>
      <c r="BG291" s="320">
        <f>IF(N291="zákl. přenesená",J291,0)</f>
        <v>0</v>
      </c>
      <c r="BH291" s="320">
        <f>IF(N291="sníž. přenesená",J291,0)</f>
        <v>0</v>
      </c>
      <c r="BI291" s="320">
        <f>IF(N291="nulová",J291,0)</f>
        <v>0</v>
      </c>
      <c r="BJ291" s="293" t="s">
        <v>78</v>
      </c>
      <c r="BK291" s="320">
        <f>ROUND(I291*H291,2)</f>
        <v>0</v>
      </c>
      <c r="BL291" s="293" t="s">
        <v>148</v>
      </c>
      <c r="BM291" s="319" t="s">
        <v>1194</v>
      </c>
    </row>
    <row r="292" spans="1:65" s="296" customFormat="1" ht="48.75">
      <c r="A292" s="219"/>
      <c r="B292" s="220"/>
      <c r="C292" s="219"/>
      <c r="D292" s="277" t="s">
        <v>150</v>
      </c>
      <c r="E292" s="219"/>
      <c r="F292" s="278" t="s">
        <v>1188</v>
      </c>
      <c r="G292" s="219"/>
      <c r="H292" s="219"/>
      <c r="I292" s="219"/>
      <c r="J292" s="219"/>
      <c r="K292" s="219"/>
      <c r="L292" s="220"/>
      <c r="M292" s="334"/>
      <c r="N292" s="335"/>
      <c r="O292" s="336"/>
      <c r="P292" s="336"/>
      <c r="Q292" s="336"/>
      <c r="R292" s="336"/>
      <c r="S292" s="336"/>
      <c r="T292" s="337"/>
      <c r="U292" s="219"/>
      <c r="V292" s="219"/>
      <c r="W292" s="219"/>
      <c r="X292" s="219"/>
      <c r="Y292" s="219"/>
      <c r="Z292" s="219"/>
      <c r="AA292" s="219"/>
      <c r="AB292" s="219"/>
      <c r="AC292" s="219"/>
      <c r="AD292" s="219"/>
      <c r="AE292" s="219"/>
      <c r="AT292" s="293" t="s">
        <v>150</v>
      </c>
      <c r="AU292" s="293" t="s">
        <v>80</v>
      </c>
    </row>
    <row r="293" spans="1:65" s="296" customFormat="1" ht="24">
      <c r="A293" s="219"/>
      <c r="B293" s="220"/>
      <c r="C293" s="271" t="s">
        <v>493</v>
      </c>
      <c r="D293" s="271" t="s">
        <v>143</v>
      </c>
      <c r="E293" s="272" t="s">
        <v>1195</v>
      </c>
      <c r="F293" s="273" t="s">
        <v>1196</v>
      </c>
      <c r="G293" s="274" t="s">
        <v>156</v>
      </c>
      <c r="H293" s="275">
        <v>3</v>
      </c>
      <c r="I293" s="212"/>
      <c r="J293" s="276">
        <f>ROUND(I293*H293,2)</f>
        <v>0</v>
      </c>
      <c r="K293" s="273" t="s">
        <v>3</v>
      </c>
      <c r="L293" s="220"/>
      <c r="M293" s="315" t="s">
        <v>3</v>
      </c>
      <c r="N293" s="316" t="s">
        <v>41</v>
      </c>
      <c r="O293" s="317">
        <v>0</v>
      </c>
      <c r="P293" s="317">
        <f>O293*H293</f>
        <v>0</v>
      </c>
      <c r="Q293" s="317">
        <v>0</v>
      </c>
      <c r="R293" s="317">
        <f>Q293*H293</f>
        <v>0</v>
      </c>
      <c r="S293" s="317">
        <v>0</v>
      </c>
      <c r="T293" s="318">
        <f>S293*H293</f>
        <v>0</v>
      </c>
      <c r="U293" s="219"/>
      <c r="V293" s="219"/>
      <c r="W293" s="219"/>
      <c r="X293" s="219"/>
      <c r="Y293" s="219"/>
      <c r="Z293" s="219"/>
      <c r="AA293" s="219"/>
      <c r="AB293" s="219"/>
      <c r="AC293" s="219"/>
      <c r="AD293" s="219"/>
      <c r="AE293" s="219"/>
      <c r="AR293" s="319" t="s">
        <v>148</v>
      </c>
      <c r="AT293" s="319" t="s">
        <v>143</v>
      </c>
      <c r="AU293" s="319" t="s">
        <v>80</v>
      </c>
      <c r="AY293" s="293" t="s">
        <v>141</v>
      </c>
      <c r="BE293" s="320">
        <f>IF(N293="základní",J293,0)</f>
        <v>0</v>
      </c>
      <c r="BF293" s="320">
        <f>IF(N293="snížená",J293,0)</f>
        <v>0</v>
      </c>
      <c r="BG293" s="320">
        <f>IF(N293="zákl. přenesená",J293,0)</f>
        <v>0</v>
      </c>
      <c r="BH293" s="320">
        <f>IF(N293="sníž. přenesená",J293,0)</f>
        <v>0</v>
      </c>
      <c r="BI293" s="320">
        <f>IF(N293="nulová",J293,0)</f>
        <v>0</v>
      </c>
      <c r="BJ293" s="293" t="s">
        <v>78</v>
      </c>
      <c r="BK293" s="320">
        <f>ROUND(I293*H293,2)</f>
        <v>0</v>
      </c>
      <c r="BL293" s="293" t="s">
        <v>148</v>
      </c>
      <c r="BM293" s="319" t="s">
        <v>1197</v>
      </c>
    </row>
    <row r="294" spans="1:65" s="296" customFormat="1" ht="48.75">
      <c r="A294" s="219"/>
      <c r="B294" s="220"/>
      <c r="C294" s="219"/>
      <c r="D294" s="277" t="s">
        <v>150</v>
      </c>
      <c r="E294" s="219"/>
      <c r="F294" s="278" t="s">
        <v>1188</v>
      </c>
      <c r="G294" s="219"/>
      <c r="H294" s="219"/>
      <c r="I294" s="219"/>
      <c r="J294" s="219"/>
      <c r="K294" s="219"/>
      <c r="L294" s="220"/>
      <c r="M294" s="334"/>
      <c r="N294" s="335"/>
      <c r="O294" s="336"/>
      <c r="P294" s="336"/>
      <c r="Q294" s="336"/>
      <c r="R294" s="336"/>
      <c r="S294" s="336"/>
      <c r="T294" s="337"/>
      <c r="U294" s="219"/>
      <c r="V294" s="219"/>
      <c r="W294" s="219"/>
      <c r="X294" s="219"/>
      <c r="Y294" s="219"/>
      <c r="Z294" s="219"/>
      <c r="AA294" s="219"/>
      <c r="AB294" s="219"/>
      <c r="AC294" s="219"/>
      <c r="AD294" s="219"/>
      <c r="AE294" s="219"/>
      <c r="AT294" s="293" t="s">
        <v>150</v>
      </c>
      <c r="AU294" s="293" t="s">
        <v>80</v>
      </c>
    </row>
    <row r="295" spans="1:65" s="296" customFormat="1" ht="24">
      <c r="A295" s="219"/>
      <c r="B295" s="220"/>
      <c r="C295" s="271" t="s">
        <v>497</v>
      </c>
      <c r="D295" s="271" t="s">
        <v>143</v>
      </c>
      <c r="E295" s="272" t="s">
        <v>1198</v>
      </c>
      <c r="F295" s="273" t="s">
        <v>1199</v>
      </c>
      <c r="G295" s="274" t="s">
        <v>156</v>
      </c>
      <c r="H295" s="275">
        <v>9</v>
      </c>
      <c r="I295" s="212"/>
      <c r="J295" s="276">
        <f>ROUND(I295*H295,2)</f>
        <v>0</v>
      </c>
      <c r="K295" s="273" t="s">
        <v>3</v>
      </c>
      <c r="L295" s="220"/>
      <c r="M295" s="315" t="s">
        <v>3</v>
      </c>
      <c r="N295" s="316" t="s">
        <v>41</v>
      </c>
      <c r="O295" s="317">
        <v>0</v>
      </c>
      <c r="P295" s="317">
        <f>O295*H295</f>
        <v>0</v>
      </c>
      <c r="Q295" s="317">
        <v>0</v>
      </c>
      <c r="R295" s="317">
        <f>Q295*H295</f>
        <v>0</v>
      </c>
      <c r="S295" s="317">
        <v>0</v>
      </c>
      <c r="T295" s="318">
        <f>S295*H295</f>
        <v>0</v>
      </c>
      <c r="U295" s="219"/>
      <c r="V295" s="219"/>
      <c r="W295" s="219"/>
      <c r="X295" s="219"/>
      <c r="Y295" s="219"/>
      <c r="Z295" s="219"/>
      <c r="AA295" s="219"/>
      <c r="AB295" s="219"/>
      <c r="AC295" s="219"/>
      <c r="AD295" s="219"/>
      <c r="AE295" s="219"/>
      <c r="AR295" s="319" t="s">
        <v>148</v>
      </c>
      <c r="AT295" s="319" t="s">
        <v>143</v>
      </c>
      <c r="AU295" s="319" t="s">
        <v>80</v>
      </c>
      <c r="AY295" s="293" t="s">
        <v>141</v>
      </c>
      <c r="BE295" s="320">
        <f>IF(N295="základní",J295,0)</f>
        <v>0</v>
      </c>
      <c r="BF295" s="320">
        <f>IF(N295="snížená",J295,0)</f>
        <v>0</v>
      </c>
      <c r="BG295" s="320">
        <f>IF(N295="zákl. přenesená",J295,0)</f>
        <v>0</v>
      </c>
      <c r="BH295" s="320">
        <f>IF(N295="sníž. přenesená",J295,0)</f>
        <v>0</v>
      </c>
      <c r="BI295" s="320">
        <f>IF(N295="nulová",J295,0)</f>
        <v>0</v>
      </c>
      <c r="BJ295" s="293" t="s">
        <v>78</v>
      </c>
      <c r="BK295" s="320">
        <f>ROUND(I295*H295,2)</f>
        <v>0</v>
      </c>
      <c r="BL295" s="293" t="s">
        <v>148</v>
      </c>
      <c r="BM295" s="319" t="s">
        <v>1200</v>
      </c>
    </row>
    <row r="296" spans="1:65" s="296" customFormat="1" ht="48.75">
      <c r="A296" s="219"/>
      <c r="B296" s="220"/>
      <c r="C296" s="219"/>
      <c r="D296" s="277" t="s">
        <v>150</v>
      </c>
      <c r="E296" s="219"/>
      <c r="F296" s="278" t="s">
        <v>1188</v>
      </c>
      <c r="G296" s="219"/>
      <c r="H296" s="219"/>
      <c r="I296" s="219"/>
      <c r="J296" s="219"/>
      <c r="K296" s="219"/>
      <c r="L296" s="220"/>
      <c r="M296" s="334"/>
      <c r="N296" s="335"/>
      <c r="O296" s="336"/>
      <c r="P296" s="336"/>
      <c r="Q296" s="336"/>
      <c r="R296" s="336"/>
      <c r="S296" s="336"/>
      <c r="T296" s="337"/>
      <c r="U296" s="219"/>
      <c r="V296" s="219"/>
      <c r="W296" s="219"/>
      <c r="X296" s="219"/>
      <c r="Y296" s="219"/>
      <c r="Z296" s="219"/>
      <c r="AA296" s="219"/>
      <c r="AB296" s="219"/>
      <c r="AC296" s="219"/>
      <c r="AD296" s="219"/>
      <c r="AE296" s="219"/>
      <c r="AT296" s="293" t="s">
        <v>150</v>
      </c>
      <c r="AU296" s="293" t="s">
        <v>80</v>
      </c>
    </row>
    <row r="297" spans="1:65" s="296" customFormat="1" ht="16.5" customHeight="1">
      <c r="A297" s="219"/>
      <c r="B297" s="220"/>
      <c r="C297" s="321" t="s">
        <v>501</v>
      </c>
      <c r="D297" s="321" t="s">
        <v>371</v>
      </c>
      <c r="E297" s="322" t="s">
        <v>1201</v>
      </c>
      <c r="F297" s="323" t="s">
        <v>1202</v>
      </c>
      <c r="G297" s="324" t="s">
        <v>156</v>
      </c>
      <c r="H297" s="325">
        <v>2</v>
      </c>
      <c r="I297" s="213"/>
      <c r="J297" s="326">
        <f>ROUND(I297*H297,2)</f>
        <v>0</v>
      </c>
      <c r="K297" s="323" t="s">
        <v>3</v>
      </c>
      <c r="L297" s="327"/>
      <c r="M297" s="328" t="s">
        <v>3</v>
      </c>
      <c r="N297" s="329" t="s">
        <v>41</v>
      </c>
      <c r="O297" s="317">
        <v>0</v>
      </c>
      <c r="P297" s="317">
        <f>O297*H297</f>
        <v>0</v>
      </c>
      <c r="Q297" s="317">
        <v>0</v>
      </c>
      <c r="R297" s="317">
        <f>Q297*H297</f>
        <v>0</v>
      </c>
      <c r="S297" s="317">
        <v>0</v>
      </c>
      <c r="T297" s="318">
        <f>S297*H297</f>
        <v>0</v>
      </c>
      <c r="U297" s="219"/>
      <c r="V297" s="219"/>
      <c r="W297" s="219"/>
      <c r="X297" s="219"/>
      <c r="Y297" s="219"/>
      <c r="Z297" s="219"/>
      <c r="AA297" s="219"/>
      <c r="AB297" s="219"/>
      <c r="AC297" s="219"/>
      <c r="AD297" s="219"/>
      <c r="AE297" s="219"/>
      <c r="AR297" s="319" t="s">
        <v>188</v>
      </c>
      <c r="AT297" s="319" t="s">
        <v>371</v>
      </c>
      <c r="AU297" s="319" t="s">
        <v>80</v>
      </c>
      <c r="AY297" s="293" t="s">
        <v>141</v>
      </c>
      <c r="BE297" s="320">
        <f>IF(N297="základní",J297,0)</f>
        <v>0</v>
      </c>
      <c r="BF297" s="320">
        <f>IF(N297="snížená",J297,0)</f>
        <v>0</v>
      </c>
      <c r="BG297" s="320">
        <f>IF(N297="zákl. přenesená",J297,0)</f>
        <v>0</v>
      </c>
      <c r="BH297" s="320">
        <f>IF(N297="sníž. přenesená",J297,0)</f>
        <v>0</v>
      </c>
      <c r="BI297" s="320">
        <f>IF(N297="nulová",J297,0)</f>
        <v>0</v>
      </c>
      <c r="BJ297" s="293" t="s">
        <v>78</v>
      </c>
      <c r="BK297" s="320">
        <f>ROUND(I297*H297,2)</f>
        <v>0</v>
      </c>
      <c r="BL297" s="293" t="s">
        <v>148</v>
      </c>
      <c r="BM297" s="319" t="s">
        <v>1203</v>
      </c>
    </row>
    <row r="298" spans="1:65" s="296" customFormat="1" ht="24">
      <c r="A298" s="219"/>
      <c r="B298" s="220"/>
      <c r="C298" s="271" t="s">
        <v>505</v>
      </c>
      <c r="D298" s="271" t="s">
        <v>143</v>
      </c>
      <c r="E298" s="272" t="s">
        <v>1204</v>
      </c>
      <c r="F298" s="273" t="s">
        <v>1205</v>
      </c>
      <c r="G298" s="274" t="s">
        <v>156</v>
      </c>
      <c r="H298" s="275">
        <v>9</v>
      </c>
      <c r="I298" s="212"/>
      <c r="J298" s="276">
        <f>ROUND(I298*H298,2)</f>
        <v>0</v>
      </c>
      <c r="K298" s="273" t="s">
        <v>3</v>
      </c>
      <c r="L298" s="220"/>
      <c r="M298" s="315" t="s">
        <v>3</v>
      </c>
      <c r="N298" s="316" t="s">
        <v>41</v>
      </c>
      <c r="O298" s="317">
        <v>0</v>
      </c>
      <c r="P298" s="317">
        <f>O298*H298</f>
        <v>0</v>
      </c>
      <c r="Q298" s="317">
        <v>0</v>
      </c>
      <c r="R298" s="317">
        <f>Q298*H298</f>
        <v>0</v>
      </c>
      <c r="S298" s="317">
        <v>0</v>
      </c>
      <c r="T298" s="318">
        <f>S298*H298</f>
        <v>0</v>
      </c>
      <c r="U298" s="219"/>
      <c r="V298" s="219"/>
      <c r="W298" s="219"/>
      <c r="X298" s="219"/>
      <c r="Y298" s="219"/>
      <c r="Z298" s="219"/>
      <c r="AA298" s="219"/>
      <c r="AB298" s="219"/>
      <c r="AC298" s="219"/>
      <c r="AD298" s="219"/>
      <c r="AE298" s="219"/>
      <c r="AR298" s="319" t="s">
        <v>148</v>
      </c>
      <c r="AT298" s="319" t="s">
        <v>143</v>
      </c>
      <c r="AU298" s="319" t="s">
        <v>80</v>
      </c>
      <c r="AY298" s="293" t="s">
        <v>141</v>
      </c>
      <c r="BE298" s="320">
        <f>IF(N298="základní",J298,0)</f>
        <v>0</v>
      </c>
      <c r="BF298" s="320">
        <f>IF(N298="snížená",J298,0)</f>
        <v>0</v>
      </c>
      <c r="BG298" s="320">
        <f>IF(N298="zákl. přenesená",J298,0)</f>
        <v>0</v>
      </c>
      <c r="BH298" s="320">
        <f>IF(N298="sníž. přenesená",J298,0)</f>
        <v>0</v>
      </c>
      <c r="BI298" s="320">
        <f>IF(N298="nulová",J298,0)</f>
        <v>0</v>
      </c>
      <c r="BJ298" s="293" t="s">
        <v>78</v>
      </c>
      <c r="BK298" s="320">
        <f>ROUND(I298*H298,2)</f>
        <v>0</v>
      </c>
      <c r="BL298" s="293" t="s">
        <v>148</v>
      </c>
      <c r="BM298" s="319" t="s">
        <v>1206</v>
      </c>
    </row>
    <row r="299" spans="1:65" s="296" customFormat="1" ht="48.75">
      <c r="A299" s="219"/>
      <c r="B299" s="220"/>
      <c r="C299" s="219"/>
      <c r="D299" s="277" t="s">
        <v>150</v>
      </c>
      <c r="E299" s="219"/>
      <c r="F299" s="278" t="s">
        <v>1188</v>
      </c>
      <c r="G299" s="219"/>
      <c r="H299" s="219"/>
      <c r="I299" s="219"/>
      <c r="J299" s="219"/>
      <c r="K299" s="219"/>
      <c r="L299" s="220"/>
      <c r="M299" s="334"/>
      <c r="N299" s="335"/>
      <c r="O299" s="336"/>
      <c r="P299" s="336"/>
      <c r="Q299" s="336"/>
      <c r="R299" s="336"/>
      <c r="S299" s="336"/>
      <c r="T299" s="337"/>
      <c r="U299" s="219"/>
      <c r="V299" s="219"/>
      <c r="W299" s="219"/>
      <c r="X299" s="219"/>
      <c r="Y299" s="219"/>
      <c r="Z299" s="219"/>
      <c r="AA299" s="219"/>
      <c r="AB299" s="219"/>
      <c r="AC299" s="219"/>
      <c r="AD299" s="219"/>
      <c r="AE299" s="219"/>
      <c r="AT299" s="293" t="s">
        <v>150</v>
      </c>
      <c r="AU299" s="293" t="s">
        <v>80</v>
      </c>
    </row>
    <row r="300" spans="1:65" s="296" customFormat="1" ht="24">
      <c r="A300" s="219"/>
      <c r="B300" s="220"/>
      <c r="C300" s="271" t="s">
        <v>509</v>
      </c>
      <c r="D300" s="271" t="s">
        <v>143</v>
      </c>
      <c r="E300" s="272" t="s">
        <v>1207</v>
      </c>
      <c r="F300" s="273" t="s">
        <v>1208</v>
      </c>
      <c r="G300" s="274" t="s">
        <v>156</v>
      </c>
      <c r="H300" s="275">
        <v>9</v>
      </c>
      <c r="I300" s="212"/>
      <c r="J300" s="276">
        <f>ROUND(I300*H300,2)</f>
        <v>0</v>
      </c>
      <c r="K300" s="273" t="s">
        <v>3</v>
      </c>
      <c r="L300" s="220"/>
      <c r="M300" s="315" t="s">
        <v>3</v>
      </c>
      <c r="N300" s="316" t="s">
        <v>41</v>
      </c>
      <c r="O300" s="317">
        <v>0</v>
      </c>
      <c r="P300" s="317">
        <f>O300*H300</f>
        <v>0</v>
      </c>
      <c r="Q300" s="317">
        <v>0</v>
      </c>
      <c r="R300" s="317">
        <f>Q300*H300</f>
        <v>0</v>
      </c>
      <c r="S300" s="317">
        <v>0</v>
      </c>
      <c r="T300" s="318">
        <f>S300*H300</f>
        <v>0</v>
      </c>
      <c r="U300" s="219"/>
      <c r="V300" s="219"/>
      <c r="W300" s="219"/>
      <c r="X300" s="219"/>
      <c r="Y300" s="219"/>
      <c r="Z300" s="219"/>
      <c r="AA300" s="219"/>
      <c r="AB300" s="219"/>
      <c r="AC300" s="219"/>
      <c r="AD300" s="219"/>
      <c r="AE300" s="219"/>
      <c r="AR300" s="319" t="s">
        <v>148</v>
      </c>
      <c r="AT300" s="319" t="s">
        <v>143</v>
      </c>
      <c r="AU300" s="319" t="s">
        <v>80</v>
      </c>
      <c r="AY300" s="293" t="s">
        <v>141</v>
      </c>
      <c r="BE300" s="320">
        <f>IF(N300="základní",J300,0)</f>
        <v>0</v>
      </c>
      <c r="BF300" s="320">
        <f>IF(N300="snížená",J300,0)</f>
        <v>0</v>
      </c>
      <c r="BG300" s="320">
        <f>IF(N300="zákl. přenesená",J300,0)</f>
        <v>0</v>
      </c>
      <c r="BH300" s="320">
        <f>IF(N300="sníž. přenesená",J300,0)</f>
        <v>0</v>
      </c>
      <c r="BI300" s="320">
        <f>IF(N300="nulová",J300,0)</f>
        <v>0</v>
      </c>
      <c r="BJ300" s="293" t="s">
        <v>78</v>
      </c>
      <c r="BK300" s="320">
        <f>ROUND(I300*H300,2)</f>
        <v>0</v>
      </c>
      <c r="BL300" s="293" t="s">
        <v>148</v>
      </c>
      <c r="BM300" s="319" t="s">
        <v>1209</v>
      </c>
    </row>
    <row r="301" spans="1:65" s="296" customFormat="1" ht="48.75">
      <c r="A301" s="219"/>
      <c r="B301" s="220"/>
      <c r="C301" s="219"/>
      <c r="D301" s="277" t="s">
        <v>150</v>
      </c>
      <c r="E301" s="219"/>
      <c r="F301" s="278" t="s">
        <v>1188</v>
      </c>
      <c r="G301" s="219"/>
      <c r="H301" s="219"/>
      <c r="I301" s="219"/>
      <c r="J301" s="219"/>
      <c r="K301" s="219"/>
      <c r="L301" s="220"/>
      <c r="M301" s="334"/>
      <c r="N301" s="335"/>
      <c r="O301" s="336"/>
      <c r="P301" s="336"/>
      <c r="Q301" s="336"/>
      <c r="R301" s="336"/>
      <c r="S301" s="336"/>
      <c r="T301" s="337"/>
      <c r="U301" s="219"/>
      <c r="V301" s="219"/>
      <c r="W301" s="219"/>
      <c r="X301" s="219"/>
      <c r="Y301" s="219"/>
      <c r="Z301" s="219"/>
      <c r="AA301" s="219"/>
      <c r="AB301" s="219"/>
      <c r="AC301" s="219"/>
      <c r="AD301" s="219"/>
      <c r="AE301" s="219"/>
      <c r="AT301" s="293" t="s">
        <v>150</v>
      </c>
      <c r="AU301" s="293" t="s">
        <v>80</v>
      </c>
    </row>
    <row r="302" spans="1:65" s="296" customFormat="1" ht="24">
      <c r="A302" s="219"/>
      <c r="B302" s="220"/>
      <c r="C302" s="271" t="s">
        <v>513</v>
      </c>
      <c r="D302" s="271" t="s">
        <v>143</v>
      </c>
      <c r="E302" s="272" t="s">
        <v>1210</v>
      </c>
      <c r="F302" s="273" t="s">
        <v>1211</v>
      </c>
      <c r="G302" s="274" t="s">
        <v>156</v>
      </c>
      <c r="H302" s="275">
        <v>9</v>
      </c>
      <c r="I302" s="212"/>
      <c r="J302" s="276">
        <f>ROUND(I302*H302,2)</f>
        <v>0</v>
      </c>
      <c r="K302" s="273" t="s">
        <v>3</v>
      </c>
      <c r="L302" s="220"/>
      <c r="M302" s="315" t="s">
        <v>3</v>
      </c>
      <c r="N302" s="316" t="s">
        <v>41</v>
      </c>
      <c r="O302" s="317">
        <v>0</v>
      </c>
      <c r="P302" s="317">
        <f>O302*H302</f>
        <v>0</v>
      </c>
      <c r="Q302" s="317">
        <v>0</v>
      </c>
      <c r="R302" s="317">
        <f>Q302*H302</f>
        <v>0</v>
      </c>
      <c r="S302" s="317">
        <v>0</v>
      </c>
      <c r="T302" s="318">
        <f>S302*H302</f>
        <v>0</v>
      </c>
      <c r="U302" s="219"/>
      <c r="V302" s="219"/>
      <c r="W302" s="219"/>
      <c r="X302" s="219"/>
      <c r="Y302" s="219"/>
      <c r="Z302" s="219"/>
      <c r="AA302" s="219"/>
      <c r="AB302" s="219"/>
      <c r="AC302" s="219"/>
      <c r="AD302" s="219"/>
      <c r="AE302" s="219"/>
      <c r="AR302" s="319" t="s">
        <v>148</v>
      </c>
      <c r="AT302" s="319" t="s">
        <v>143</v>
      </c>
      <c r="AU302" s="319" t="s">
        <v>80</v>
      </c>
      <c r="AY302" s="293" t="s">
        <v>141</v>
      </c>
      <c r="BE302" s="320">
        <f>IF(N302="základní",J302,0)</f>
        <v>0</v>
      </c>
      <c r="BF302" s="320">
        <f>IF(N302="snížená",J302,0)</f>
        <v>0</v>
      </c>
      <c r="BG302" s="320">
        <f>IF(N302="zákl. přenesená",J302,0)</f>
        <v>0</v>
      </c>
      <c r="BH302" s="320">
        <f>IF(N302="sníž. přenesená",J302,0)</f>
        <v>0</v>
      </c>
      <c r="BI302" s="320">
        <f>IF(N302="nulová",J302,0)</f>
        <v>0</v>
      </c>
      <c r="BJ302" s="293" t="s">
        <v>78</v>
      </c>
      <c r="BK302" s="320">
        <f>ROUND(I302*H302,2)</f>
        <v>0</v>
      </c>
      <c r="BL302" s="293" t="s">
        <v>148</v>
      </c>
      <c r="BM302" s="319" t="s">
        <v>1212</v>
      </c>
    </row>
    <row r="303" spans="1:65" s="296" customFormat="1" ht="48.75">
      <c r="A303" s="219"/>
      <c r="B303" s="220"/>
      <c r="C303" s="219"/>
      <c r="D303" s="277" t="s">
        <v>150</v>
      </c>
      <c r="E303" s="219"/>
      <c r="F303" s="278" t="s">
        <v>1188</v>
      </c>
      <c r="G303" s="219"/>
      <c r="H303" s="219"/>
      <c r="I303" s="219"/>
      <c r="J303" s="219"/>
      <c r="K303" s="219"/>
      <c r="L303" s="220"/>
      <c r="M303" s="334"/>
      <c r="N303" s="335"/>
      <c r="O303" s="336"/>
      <c r="P303" s="336"/>
      <c r="Q303" s="336"/>
      <c r="R303" s="336"/>
      <c r="S303" s="336"/>
      <c r="T303" s="337"/>
      <c r="U303" s="219"/>
      <c r="V303" s="219"/>
      <c r="W303" s="219"/>
      <c r="X303" s="219"/>
      <c r="Y303" s="219"/>
      <c r="Z303" s="219"/>
      <c r="AA303" s="219"/>
      <c r="AB303" s="219"/>
      <c r="AC303" s="219"/>
      <c r="AD303" s="219"/>
      <c r="AE303" s="219"/>
      <c r="AT303" s="293" t="s">
        <v>150</v>
      </c>
      <c r="AU303" s="293" t="s">
        <v>80</v>
      </c>
    </row>
    <row r="304" spans="1:65" s="296" customFormat="1" ht="16.5" customHeight="1">
      <c r="A304" s="219"/>
      <c r="B304" s="220"/>
      <c r="C304" s="321" t="s">
        <v>519</v>
      </c>
      <c r="D304" s="321" t="s">
        <v>371</v>
      </c>
      <c r="E304" s="322" t="s">
        <v>1213</v>
      </c>
      <c r="F304" s="323" t="s">
        <v>1214</v>
      </c>
      <c r="G304" s="324" t="s">
        <v>156</v>
      </c>
      <c r="H304" s="325">
        <v>9</v>
      </c>
      <c r="I304" s="213"/>
      <c r="J304" s="326">
        <f>ROUND(I304*H304,2)</f>
        <v>0</v>
      </c>
      <c r="K304" s="323" t="s">
        <v>3</v>
      </c>
      <c r="L304" s="327"/>
      <c r="M304" s="328" t="s">
        <v>3</v>
      </c>
      <c r="N304" s="329" t="s">
        <v>41</v>
      </c>
      <c r="O304" s="317">
        <v>0</v>
      </c>
      <c r="P304" s="317">
        <f>O304*H304</f>
        <v>0</v>
      </c>
      <c r="Q304" s="317">
        <v>0</v>
      </c>
      <c r="R304" s="317">
        <f>Q304*H304</f>
        <v>0</v>
      </c>
      <c r="S304" s="317">
        <v>0</v>
      </c>
      <c r="T304" s="318">
        <f>S304*H304</f>
        <v>0</v>
      </c>
      <c r="U304" s="219"/>
      <c r="V304" s="219"/>
      <c r="W304" s="219"/>
      <c r="X304" s="219"/>
      <c r="Y304" s="219"/>
      <c r="Z304" s="219"/>
      <c r="AA304" s="219"/>
      <c r="AB304" s="219"/>
      <c r="AC304" s="219"/>
      <c r="AD304" s="219"/>
      <c r="AE304" s="219"/>
      <c r="AR304" s="319" t="s">
        <v>188</v>
      </c>
      <c r="AT304" s="319" t="s">
        <v>371</v>
      </c>
      <c r="AU304" s="319" t="s">
        <v>80</v>
      </c>
      <c r="AY304" s="293" t="s">
        <v>141</v>
      </c>
      <c r="BE304" s="320">
        <f>IF(N304="základní",J304,0)</f>
        <v>0</v>
      </c>
      <c r="BF304" s="320">
        <f>IF(N304="snížená",J304,0)</f>
        <v>0</v>
      </c>
      <c r="BG304" s="320">
        <f>IF(N304="zákl. přenesená",J304,0)</f>
        <v>0</v>
      </c>
      <c r="BH304" s="320">
        <f>IF(N304="sníž. přenesená",J304,0)</f>
        <v>0</v>
      </c>
      <c r="BI304" s="320">
        <f>IF(N304="nulová",J304,0)</f>
        <v>0</v>
      </c>
      <c r="BJ304" s="293" t="s">
        <v>78</v>
      </c>
      <c r="BK304" s="320">
        <f>ROUND(I304*H304,2)</f>
        <v>0</v>
      </c>
      <c r="BL304" s="293" t="s">
        <v>148</v>
      </c>
      <c r="BM304" s="319" t="s">
        <v>1215</v>
      </c>
    </row>
    <row r="305" spans="1:65" s="296" customFormat="1" ht="16.5" customHeight="1">
      <c r="A305" s="219"/>
      <c r="B305" s="220"/>
      <c r="C305" s="271" t="s">
        <v>523</v>
      </c>
      <c r="D305" s="271" t="s">
        <v>143</v>
      </c>
      <c r="E305" s="272" t="s">
        <v>1216</v>
      </c>
      <c r="F305" s="273" t="s">
        <v>1217</v>
      </c>
      <c r="G305" s="274" t="s">
        <v>333</v>
      </c>
      <c r="H305" s="275">
        <v>42.509</v>
      </c>
      <c r="I305" s="212"/>
      <c r="J305" s="276">
        <f>ROUND(I305*H305,2)</f>
        <v>0</v>
      </c>
      <c r="K305" s="273" t="s">
        <v>3</v>
      </c>
      <c r="L305" s="220"/>
      <c r="M305" s="315" t="s">
        <v>3</v>
      </c>
      <c r="N305" s="316" t="s">
        <v>41</v>
      </c>
      <c r="O305" s="317">
        <v>0</v>
      </c>
      <c r="P305" s="317">
        <f>O305*H305</f>
        <v>0</v>
      </c>
      <c r="Q305" s="317">
        <v>0</v>
      </c>
      <c r="R305" s="317">
        <f>Q305*H305</f>
        <v>0</v>
      </c>
      <c r="S305" s="317">
        <v>0</v>
      </c>
      <c r="T305" s="318">
        <f>S305*H305</f>
        <v>0</v>
      </c>
      <c r="U305" s="219"/>
      <c r="V305" s="219"/>
      <c r="W305" s="219"/>
      <c r="X305" s="219"/>
      <c r="Y305" s="219"/>
      <c r="Z305" s="219"/>
      <c r="AA305" s="219"/>
      <c r="AB305" s="219"/>
      <c r="AC305" s="219"/>
      <c r="AD305" s="219"/>
      <c r="AE305" s="219"/>
      <c r="AR305" s="319" t="s">
        <v>148</v>
      </c>
      <c r="AT305" s="319" t="s">
        <v>143</v>
      </c>
      <c r="AU305" s="319" t="s">
        <v>80</v>
      </c>
      <c r="AY305" s="293" t="s">
        <v>141</v>
      </c>
      <c r="BE305" s="320">
        <f>IF(N305="základní",J305,0)</f>
        <v>0</v>
      </c>
      <c r="BF305" s="320">
        <f>IF(N305="snížená",J305,0)</f>
        <v>0</v>
      </c>
      <c r="BG305" s="320">
        <f>IF(N305="zákl. přenesená",J305,0)</f>
        <v>0</v>
      </c>
      <c r="BH305" s="320">
        <f>IF(N305="sníž. přenesená",J305,0)</f>
        <v>0</v>
      </c>
      <c r="BI305" s="320">
        <f>IF(N305="nulová",J305,0)</f>
        <v>0</v>
      </c>
      <c r="BJ305" s="293" t="s">
        <v>78</v>
      </c>
      <c r="BK305" s="320">
        <f>ROUND(I305*H305,2)</f>
        <v>0</v>
      </c>
      <c r="BL305" s="293" t="s">
        <v>148</v>
      </c>
      <c r="BM305" s="319" t="s">
        <v>1218</v>
      </c>
    </row>
    <row r="306" spans="1:65" s="284" customFormat="1">
      <c r="B306" s="285"/>
      <c r="D306" s="277" t="s">
        <v>159</v>
      </c>
      <c r="E306" s="286" t="s">
        <v>3</v>
      </c>
      <c r="F306" s="287" t="s">
        <v>1219</v>
      </c>
      <c r="H306" s="286" t="s">
        <v>3</v>
      </c>
      <c r="I306" s="355"/>
      <c r="L306" s="285"/>
      <c r="M306" s="344"/>
      <c r="N306" s="345"/>
      <c r="O306" s="345"/>
      <c r="P306" s="345"/>
      <c r="Q306" s="345"/>
      <c r="R306" s="345"/>
      <c r="S306" s="345"/>
      <c r="T306" s="346"/>
      <c r="AT306" s="286" t="s">
        <v>159</v>
      </c>
      <c r="AU306" s="286" t="s">
        <v>80</v>
      </c>
      <c r="AV306" s="284" t="s">
        <v>78</v>
      </c>
      <c r="AW306" s="284" t="s">
        <v>30</v>
      </c>
      <c r="AX306" s="284" t="s">
        <v>70</v>
      </c>
      <c r="AY306" s="286" t="s">
        <v>141</v>
      </c>
    </row>
    <row r="307" spans="1:65" s="279" customFormat="1">
      <c r="B307" s="280"/>
      <c r="D307" s="277" t="s">
        <v>159</v>
      </c>
      <c r="E307" s="281" t="s">
        <v>3</v>
      </c>
      <c r="F307" s="282" t="s">
        <v>1220</v>
      </c>
      <c r="H307" s="283">
        <v>42.509</v>
      </c>
      <c r="L307" s="280"/>
      <c r="M307" s="338"/>
      <c r="N307" s="339"/>
      <c r="O307" s="339"/>
      <c r="P307" s="339"/>
      <c r="Q307" s="339"/>
      <c r="R307" s="339"/>
      <c r="S307" s="339"/>
      <c r="T307" s="340"/>
      <c r="AT307" s="281" t="s">
        <v>159</v>
      </c>
      <c r="AU307" s="281" t="s">
        <v>80</v>
      </c>
      <c r="AV307" s="279" t="s">
        <v>80</v>
      </c>
      <c r="AW307" s="279" t="s">
        <v>30</v>
      </c>
      <c r="AX307" s="279" t="s">
        <v>70</v>
      </c>
      <c r="AY307" s="281" t="s">
        <v>141</v>
      </c>
    </row>
    <row r="308" spans="1:65" s="288" customFormat="1">
      <c r="B308" s="289"/>
      <c r="D308" s="277" t="s">
        <v>159</v>
      </c>
      <c r="E308" s="290" t="s">
        <v>3</v>
      </c>
      <c r="F308" s="291" t="s">
        <v>230</v>
      </c>
      <c r="H308" s="292">
        <v>42.509</v>
      </c>
      <c r="L308" s="289"/>
      <c r="M308" s="341"/>
      <c r="N308" s="342"/>
      <c r="O308" s="342"/>
      <c r="P308" s="342"/>
      <c r="Q308" s="342"/>
      <c r="R308" s="342"/>
      <c r="S308" s="342"/>
      <c r="T308" s="343"/>
      <c r="AT308" s="290" t="s">
        <v>159</v>
      </c>
      <c r="AU308" s="290" t="s">
        <v>80</v>
      </c>
      <c r="AV308" s="288" t="s">
        <v>148</v>
      </c>
      <c r="AW308" s="288" t="s">
        <v>30</v>
      </c>
      <c r="AX308" s="288" t="s">
        <v>78</v>
      </c>
      <c r="AY308" s="290" t="s">
        <v>141</v>
      </c>
    </row>
    <row r="309" spans="1:65" s="296" customFormat="1" ht="16.5" customHeight="1">
      <c r="A309" s="219"/>
      <c r="B309" s="220"/>
      <c r="C309" s="321" t="s">
        <v>527</v>
      </c>
      <c r="D309" s="321" t="s">
        <v>371</v>
      </c>
      <c r="E309" s="322" t="s">
        <v>1221</v>
      </c>
      <c r="F309" s="323" t="s">
        <v>1222</v>
      </c>
      <c r="G309" s="324" t="s">
        <v>156</v>
      </c>
      <c r="H309" s="325">
        <v>96</v>
      </c>
      <c r="I309" s="213"/>
      <c r="J309" s="326">
        <f>ROUND(I309*H309,2)</f>
        <v>0</v>
      </c>
      <c r="K309" s="323" t="s">
        <v>3</v>
      </c>
      <c r="L309" s="327"/>
      <c r="M309" s="328" t="s">
        <v>3</v>
      </c>
      <c r="N309" s="329" t="s">
        <v>41</v>
      </c>
      <c r="O309" s="317">
        <v>0</v>
      </c>
      <c r="P309" s="317">
        <f>O309*H309</f>
        <v>0</v>
      </c>
      <c r="Q309" s="317">
        <v>0</v>
      </c>
      <c r="R309" s="317">
        <f>Q309*H309</f>
        <v>0</v>
      </c>
      <c r="S309" s="317">
        <v>0</v>
      </c>
      <c r="T309" s="318">
        <f>S309*H309</f>
        <v>0</v>
      </c>
      <c r="U309" s="219"/>
      <c r="V309" s="219"/>
      <c r="W309" s="219"/>
      <c r="X309" s="219"/>
      <c r="Y309" s="219"/>
      <c r="Z309" s="219"/>
      <c r="AA309" s="219"/>
      <c r="AB309" s="219"/>
      <c r="AC309" s="219"/>
      <c r="AD309" s="219"/>
      <c r="AE309" s="219"/>
      <c r="AR309" s="319" t="s">
        <v>188</v>
      </c>
      <c r="AT309" s="319" t="s">
        <v>371</v>
      </c>
      <c r="AU309" s="319" t="s">
        <v>80</v>
      </c>
      <c r="AY309" s="293" t="s">
        <v>141</v>
      </c>
      <c r="BE309" s="320">
        <f>IF(N309="základní",J309,0)</f>
        <v>0</v>
      </c>
      <c r="BF309" s="320">
        <f>IF(N309="snížená",J309,0)</f>
        <v>0</v>
      </c>
      <c r="BG309" s="320">
        <f>IF(N309="zákl. přenesená",J309,0)</f>
        <v>0</v>
      </c>
      <c r="BH309" s="320">
        <f>IF(N309="sníž. přenesená",J309,0)</f>
        <v>0</v>
      </c>
      <c r="BI309" s="320">
        <f>IF(N309="nulová",J309,0)</f>
        <v>0</v>
      </c>
      <c r="BJ309" s="293" t="s">
        <v>78</v>
      </c>
      <c r="BK309" s="320">
        <f>ROUND(I309*H309,2)</f>
        <v>0</v>
      </c>
      <c r="BL309" s="293" t="s">
        <v>148</v>
      </c>
      <c r="BM309" s="319" t="s">
        <v>1223</v>
      </c>
    </row>
    <row r="310" spans="1:65" s="279" customFormat="1">
      <c r="B310" s="280"/>
      <c r="D310" s="277" t="s">
        <v>159</v>
      </c>
      <c r="E310" s="281" t="s">
        <v>3</v>
      </c>
      <c r="F310" s="282" t="s">
        <v>1224</v>
      </c>
      <c r="H310" s="283">
        <v>96</v>
      </c>
      <c r="L310" s="280"/>
      <c r="M310" s="338"/>
      <c r="N310" s="339"/>
      <c r="O310" s="339"/>
      <c r="P310" s="339"/>
      <c r="Q310" s="339"/>
      <c r="R310" s="339"/>
      <c r="S310" s="339"/>
      <c r="T310" s="340"/>
      <c r="AT310" s="281" t="s">
        <v>159</v>
      </c>
      <c r="AU310" s="281" t="s">
        <v>80</v>
      </c>
      <c r="AV310" s="279" t="s">
        <v>80</v>
      </c>
      <c r="AW310" s="279" t="s">
        <v>30</v>
      </c>
      <c r="AX310" s="279" t="s">
        <v>70</v>
      </c>
      <c r="AY310" s="281" t="s">
        <v>141</v>
      </c>
    </row>
    <row r="311" spans="1:65" s="288" customFormat="1">
      <c r="B311" s="289"/>
      <c r="D311" s="277" t="s">
        <v>159</v>
      </c>
      <c r="E311" s="290" t="s">
        <v>3</v>
      </c>
      <c r="F311" s="291" t="s">
        <v>230</v>
      </c>
      <c r="H311" s="292">
        <v>96</v>
      </c>
      <c r="L311" s="289"/>
      <c r="M311" s="341"/>
      <c r="N311" s="342"/>
      <c r="O311" s="342"/>
      <c r="P311" s="342"/>
      <c r="Q311" s="342"/>
      <c r="R311" s="342"/>
      <c r="S311" s="342"/>
      <c r="T311" s="343"/>
      <c r="AT311" s="290" t="s">
        <v>159</v>
      </c>
      <c r="AU311" s="290" t="s">
        <v>80</v>
      </c>
      <c r="AV311" s="288" t="s">
        <v>148</v>
      </c>
      <c r="AW311" s="288" t="s">
        <v>30</v>
      </c>
      <c r="AX311" s="288" t="s">
        <v>78</v>
      </c>
      <c r="AY311" s="290" t="s">
        <v>141</v>
      </c>
    </row>
    <row r="312" spans="1:65" s="296" customFormat="1" ht="16.5" customHeight="1">
      <c r="A312" s="219"/>
      <c r="B312" s="220"/>
      <c r="C312" s="321" t="s">
        <v>531</v>
      </c>
      <c r="D312" s="321" t="s">
        <v>371</v>
      </c>
      <c r="E312" s="322" t="s">
        <v>1225</v>
      </c>
      <c r="F312" s="323" t="s">
        <v>1226</v>
      </c>
      <c r="G312" s="324" t="s">
        <v>156</v>
      </c>
      <c r="H312" s="325">
        <v>48</v>
      </c>
      <c r="I312" s="213"/>
      <c r="J312" s="326">
        <f>ROUND(I312*H312,2)</f>
        <v>0</v>
      </c>
      <c r="K312" s="323" t="s">
        <v>3</v>
      </c>
      <c r="L312" s="327"/>
      <c r="M312" s="328" t="s">
        <v>3</v>
      </c>
      <c r="N312" s="329" t="s">
        <v>41</v>
      </c>
      <c r="O312" s="317">
        <v>0</v>
      </c>
      <c r="P312" s="317">
        <f>O312*H312</f>
        <v>0</v>
      </c>
      <c r="Q312" s="317">
        <v>0</v>
      </c>
      <c r="R312" s="317">
        <f>Q312*H312</f>
        <v>0</v>
      </c>
      <c r="S312" s="317">
        <v>0</v>
      </c>
      <c r="T312" s="318">
        <f>S312*H312</f>
        <v>0</v>
      </c>
      <c r="U312" s="219"/>
      <c r="V312" s="219"/>
      <c r="W312" s="219"/>
      <c r="X312" s="219"/>
      <c r="Y312" s="219"/>
      <c r="Z312" s="219"/>
      <c r="AA312" s="219"/>
      <c r="AB312" s="219"/>
      <c r="AC312" s="219"/>
      <c r="AD312" s="219"/>
      <c r="AE312" s="219"/>
      <c r="AR312" s="319" t="s">
        <v>188</v>
      </c>
      <c r="AT312" s="319" t="s">
        <v>371</v>
      </c>
      <c r="AU312" s="319" t="s">
        <v>80</v>
      </c>
      <c r="AY312" s="293" t="s">
        <v>141</v>
      </c>
      <c r="BE312" s="320">
        <f>IF(N312="základní",J312,0)</f>
        <v>0</v>
      </c>
      <c r="BF312" s="320">
        <f>IF(N312="snížená",J312,0)</f>
        <v>0</v>
      </c>
      <c r="BG312" s="320">
        <f>IF(N312="zákl. přenesená",J312,0)</f>
        <v>0</v>
      </c>
      <c r="BH312" s="320">
        <f>IF(N312="sníž. přenesená",J312,0)</f>
        <v>0</v>
      </c>
      <c r="BI312" s="320">
        <f>IF(N312="nulová",J312,0)</f>
        <v>0</v>
      </c>
      <c r="BJ312" s="293" t="s">
        <v>78</v>
      </c>
      <c r="BK312" s="320">
        <f>ROUND(I312*H312,2)</f>
        <v>0</v>
      </c>
      <c r="BL312" s="293" t="s">
        <v>148</v>
      </c>
      <c r="BM312" s="319" t="s">
        <v>1227</v>
      </c>
    </row>
    <row r="313" spans="1:65" s="296" customFormat="1" ht="16.5" customHeight="1">
      <c r="A313" s="219"/>
      <c r="B313" s="220"/>
      <c r="C313" s="321" t="s">
        <v>535</v>
      </c>
      <c r="D313" s="321" t="s">
        <v>371</v>
      </c>
      <c r="E313" s="322" t="s">
        <v>1228</v>
      </c>
      <c r="F313" s="323" t="s">
        <v>1229</v>
      </c>
      <c r="G313" s="324" t="s">
        <v>156</v>
      </c>
      <c r="H313" s="325">
        <v>44</v>
      </c>
      <c r="I313" s="213"/>
      <c r="J313" s="326">
        <f>ROUND(I313*H313,2)</f>
        <v>0</v>
      </c>
      <c r="K313" s="323" t="s">
        <v>3</v>
      </c>
      <c r="L313" s="327"/>
      <c r="M313" s="328" t="s">
        <v>3</v>
      </c>
      <c r="N313" s="329" t="s">
        <v>41</v>
      </c>
      <c r="O313" s="317">
        <v>0</v>
      </c>
      <c r="P313" s="317">
        <f>O313*H313</f>
        <v>0</v>
      </c>
      <c r="Q313" s="317">
        <v>0</v>
      </c>
      <c r="R313" s="317">
        <f>Q313*H313</f>
        <v>0</v>
      </c>
      <c r="S313" s="317">
        <v>0</v>
      </c>
      <c r="T313" s="318">
        <f>S313*H313</f>
        <v>0</v>
      </c>
      <c r="U313" s="219"/>
      <c r="V313" s="219"/>
      <c r="W313" s="219"/>
      <c r="X313" s="219"/>
      <c r="Y313" s="219"/>
      <c r="Z313" s="219"/>
      <c r="AA313" s="219"/>
      <c r="AB313" s="219"/>
      <c r="AC313" s="219"/>
      <c r="AD313" s="219"/>
      <c r="AE313" s="219"/>
      <c r="AR313" s="319" t="s">
        <v>188</v>
      </c>
      <c r="AT313" s="319" t="s">
        <v>371</v>
      </c>
      <c r="AU313" s="319" t="s">
        <v>80</v>
      </c>
      <c r="AY313" s="293" t="s">
        <v>141</v>
      </c>
      <c r="BE313" s="320">
        <f>IF(N313="základní",J313,0)</f>
        <v>0</v>
      </c>
      <c r="BF313" s="320">
        <f>IF(N313="snížená",J313,0)</f>
        <v>0</v>
      </c>
      <c r="BG313" s="320">
        <f>IF(N313="zákl. přenesená",J313,0)</f>
        <v>0</v>
      </c>
      <c r="BH313" s="320">
        <f>IF(N313="sníž. přenesená",J313,0)</f>
        <v>0</v>
      </c>
      <c r="BI313" s="320">
        <f>IF(N313="nulová",J313,0)</f>
        <v>0</v>
      </c>
      <c r="BJ313" s="293" t="s">
        <v>78</v>
      </c>
      <c r="BK313" s="320">
        <f>ROUND(I313*H313,2)</f>
        <v>0</v>
      </c>
      <c r="BL313" s="293" t="s">
        <v>148</v>
      </c>
      <c r="BM313" s="319" t="s">
        <v>1230</v>
      </c>
    </row>
    <row r="314" spans="1:65" s="279" customFormat="1">
      <c r="B314" s="280"/>
      <c r="D314" s="277" t="s">
        <v>159</v>
      </c>
      <c r="E314" s="281" t="s">
        <v>3</v>
      </c>
      <c r="F314" s="282" t="s">
        <v>1231</v>
      </c>
      <c r="H314" s="283">
        <v>44</v>
      </c>
      <c r="L314" s="280"/>
      <c r="M314" s="338"/>
      <c r="N314" s="339"/>
      <c r="O314" s="339"/>
      <c r="P314" s="339"/>
      <c r="Q314" s="339"/>
      <c r="R314" s="339"/>
      <c r="S314" s="339"/>
      <c r="T314" s="340"/>
      <c r="AT314" s="281" t="s">
        <v>159</v>
      </c>
      <c r="AU314" s="281" t="s">
        <v>80</v>
      </c>
      <c r="AV314" s="279" t="s">
        <v>80</v>
      </c>
      <c r="AW314" s="279" t="s">
        <v>30</v>
      </c>
      <c r="AX314" s="279" t="s">
        <v>70</v>
      </c>
      <c r="AY314" s="281" t="s">
        <v>141</v>
      </c>
    </row>
    <row r="315" spans="1:65" s="288" customFormat="1">
      <c r="B315" s="289"/>
      <c r="D315" s="277" t="s">
        <v>159</v>
      </c>
      <c r="E315" s="290" t="s">
        <v>3</v>
      </c>
      <c r="F315" s="291" t="s">
        <v>230</v>
      </c>
      <c r="H315" s="292">
        <v>44</v>
      </c>
      <c r="L315" s="289"/>
      <c r="M315" s="341"/>
      <c r="N315" s="342"/>
      <c r="O315" s="342"/>
      <c r="P315" s="342"/>
      <c r="Q315" s="342"/>
      <c r="R315" s="342"/>
      <c r="S315" s="342"/>
      <c r="T315" s="343"/>
      <c r="AT315" s="290" t="s">
        <v>159</v>
      </c>
      <c r="AU315" s="290" t="s">
        <v>80</v>
      </c>
      <c r="AV315" s="288" t="s">
        <v>148</v>
      </c>
      <c r="AW315" s="288" t="s">
        <v>30</v>
      </c>
      <c r="AX315" s="288" t="s">
        <v>78</v>
      </c>
      <c r="AY315" s="290" t="s">
        <v>141</v>
      </c>
    </row>
    <row r="316" spans="1:65" s="296" customFormat="1" ht="16.5" customHeight="1">
      <c r="A316" s="219"/>
      <c r="B316" s="220"/>
      <c r="C316" s="321" t="s">
        <v>539</v>
      </c>
      <c r="D316" s="321" t="s">
        <v>371</v>
      </c>
      <c r="E316" s="322" t="s">
        <v>1232</v>
      </c>
      <c r="F316" s="323" t="s">
        <v>1233</v>
      </c>
      <c r="G316" s="324" t="s">
        <v>156</v>
      </c>
      <c r="H316" s="325">
        <v>1</v>
      </c>
      <c r="I316" s="213"/>
      <c r="J316" s="326">
        <f t="shared" ref="J316:J322" si="0">ROUND(I316*H316,2)</f>
        <v>0</v>
      </c>
      <c r="K316" s="323" t="s">
        <v>3</v>
      </c>
      <c r="L316" s="327"/>
      <c r="M316" s="328" t="s">
        <v>3</v>
      </c>
      <c r="N316" s="329" t="s">
        <v>41</v>
      </c>
      <c r="O316" s="317">
        <v>0</v>
      </c>
      <c r="P316" s="317">
        <f t="shared" ref="P316:P322" si="1">O316*H316</f>
        <v>0</v>
      </c>
      <c r="Q316" s="317">
        <v>0</v>
      </c>
      <c r="R316" s="317">
        <f t="shared" ref="R316:R322" si="2">Q316*H316</f>
        <v>0</v>
      </c>
      <c r="S316" s="317">
        <v>0</v>
      </c>
      <c r="T316" s="318">
        <f t="shared" ref="T316:T322" si="3">S316*H316</f>
        <v>0</v>
      </c>
      <c r="U316" s="219"/>
      <c r="V316" s="219"/>
      <c r="W316" s="219"/>
      <c r="X316" s="219"/>
      <c r="Y316" s="219"/>
      <c r="Z316" s="219"/>
      <c r="AA316" s="219"/>
      <c r="AB316" s="219"/>
      <c r="AC316" s="219"/>
      <c r="AD316" s="219"/>
      <c r="AE316" s="219"/>
      <c r="AR316" s="319" t="s">
        <v>188</v>
      </c>
      <c r="AT316" s="319" t="s">
        <v>371</v>
      </c>
      <c r="AU316" s="319" t="s">
        <v>80</v>
      </c>
      <c r="AY316" s="293" t="s">
        <v>141</v>
      </c>
      <c r="BE316" s="320">
        <f t="shared" ref="BE316:BE322" si="4">IF(N316="základní",J316,0)</f>
        <v>0</v>
      </c>
      <c r="BF316" s="320">
        <f t="shared" ref="BF316:BF322" si="5">IF(N316="snížená",J316,0)</f>
        <v>0</v>
      </c>
      <c r="BG316" s="320">
        <f t="shared" ref="BG316:BG322" si="6">IF(N316="zákl. přenesená",J316,0)</f>
        <v>0</v>
      </c>
      <c r="BH316" s="320">
        <f t="shared" ref="BH316:BH322" si="7">IF(N316="sníž. přenesená",J316,0)</f>
        <v>0</v>
      </c>
      <c r="BI316" s="320">
        <f t="shared" ref="BI316:BI322" si="8">IF(N316="nulová",J316,0)</f>
        <v>0</v>
      </c>
      <c r="BJ316" s="293" t="s">
        <v>78</v>
      </c>
      <c r="BK316" s="320">
        <f t="shared" ref="BK316:BK322" si="9">ROUND(I316*H316,2)</f>
        <v>0</v>
      </c>
      <c r="BL316" s="293" t="s">
        <v>148</v>
      </c>
      <c r="BM316" s="319" t="s">
        <v>1234</v>
      </c>
    </row>
    <row r="317" spans="1:65" s="296" customFormat="1" ht="16.5" customHeight="1">
      <c r="A317" s="219"/>
      <c r="B317" s="220"/>
      <c r="C317" s="321" t="s">
        <v>543</v>
      </c>
      <c r="D317" s="321" t="s">
        <v>371</v>
      </c>
      <c r="E317" s="322" t="s">
        <v>1235</v>
      </c>
      <c r="F317" s="323" t="s">
        <v>1236</v>
      </c>
      <c r="G317" s="324" t="s">
        <v>156</v>
      </c>
      <c r="H317" s="325">
        <v>1</v>
      </c>
      <c r="I317" s="213"/>
      <c r="J317" s="326">
        <f t="shared" si="0"/>
        <v>0</v>
      </c>
      <c r="K317" s="323" t="s">
        <v>3</v>
      </c>
      <c r="L317" s="327"/>
      <c r="M317" s="328" t="s">
        <v>3</v>
      </c>
      <c r="N317" s="329" t="s">
        <v>41</v>
      </c>
      <c r="O317" s="317">
        <v>0</v>
      </c>
      <c r="P317" s="317">
        <f t="shared" si="1"/>
        <v>0</v>
      </c>
      <c r="Q317" s="317">
        <v>0</v>
      </c>
      <c r="R317" s="317">
        <f t="shared" si="2"/>
        <v>0</v>
      </c>
      <c r="S317" s="317">
        <v>0</v>
      </c>
      <c r="T317" s="318">
        <f t="shared" si="3"/>
        <v>0</v>
      </c>
      <c r="U317" s="219"/>
      <c r="V317" s="219"/>
      <c r="W317" s="219"/>
      <c r="X317" s="219"/>
      <c r="Y317" s="219"/>
      <c r="Z317" s="219"/>
      <c r="AA317" s="219"/>
      <c r="AB317" s="219"/>
      <c r="AC317" s="219"/>
      <c r="AD317" s="219"/>
      <c r="AE317" s="219"/>
      <c r="AR317" s="319" t="s">
        <v>188</v>
      </c>
      <c r="AT317" s="319" t="s">
        <v>371</v>
      </c>
      <c r="AU317" s="319" t="s">
        <v>80</v>
      </c>
      <c r="AY317" s="293" t="s">
        <v>141</v>
      </c>
      <c r="BE317" s="320">
        <f t="shared" si="4"/>
        <v>0</v>
      </c>
      <c r="BF317" s="320">
        <f t="shared" si="5"/>
        <v>0</v>
      </c>
      <c r="BG317" s="320">
        <f t="shared" si="6"/>
        <v>0</v>
      </c>
      <c r="BH317" s="320">
        <f t="shared" si="7"/>
        <v>0</v>
      </c>
      <c r="BI317" s="320">
        <f t="shared" si="8"/>
        <v>0</v>
      </c>
      <c r="BJ317" s="293" t="s">
        <v>78</v>
      </c>
      <c r="BK317" s="320">
        <f t="shared" si="9"/>
        <v>0</v>
      </c>
      <c r="BL317" s="293" t="s">
        <v>148</v>
      </c>
      <c r="BM317" s="319" t="s">
        <v>1237</v>
      </c>
    </row>
    <row r="318" spans="1:65" s="296" customFormat="1" ht="24.2" customHeight="1">
      <c r="A318" s="219"/>
      <c r="B318" s="220"/>
      <c r="C318" s="321" t="s">
        <v>547</v>
      </c>
      <c r="D318" s="321" t="s">
        <v>371</v>
      </c>
      <c r="E318" s="322" t="s">
        <v>1238</v>
      </c>
      <c r="F318" s="323" t="s">
        <v>1239</v>
      </c>
      <c r="G318" s="324" t="s">
        <v>156</v>
      </c>
      <c r="H318" s="325">
        <v>1</v>
      </c>
      <c r="I318" s="213"/>
      <c r="J318" s="326">
        <f t="shared" si="0"/>
        <v>0</v>
      </c>
      <c r="K318" s="323" t="s">
        <v>3</v>
      </c>
      <c r="L318" s="327"/>
      <c r="M318" s="328" t="s">
        <v>3</v>
      </c>
      <c r="N318" s="329" t="s">
        <v>41</v>
      </c>
      <c r="O318" s="317">
        <v>0</v>
      </c>
      <c r="P318" s="317">
        <f t="shared" si="1"/>
        <v>0</v>
      </c>
      <c r="Q318" s="317">
        <v>0</v>
      </c>
      <c r="R318" s="317">
        <f t="shared" si="2"/>
        <v>0</v>
      </c>
      <c r="S318" s="317">
        <v>0</v>
      </c>
      <c r="T318" s="318">
        <f t="shared" si="3"/>
        <v>0</v>
      </c>
      <c r="U318" s="219"/>
      <c r="V318" s="219"/>
      <c r="W318" s="219"/>
      <c r="X318" s="219"/>
      <c r="Y318" s="219"/>
      <c r="Z318" s="219"/>
      <c r="AA318" s="219"/>
      <c r="AB318" s="219"/>
      <c r="AC318" s="219"/>
      <c r="AD318" s="219"/>
      <c r="AE318" s="219"/>
      <c r="AR318" s="319" t="s">
        <v>188</v>
      </c>
      <c r="AT318" s="319" t="s">
        <v>371</v>
      </c>
      <c r="AU318" s="319" t="s">
        <v>80</v>
      </c>
      <c r="AY318" s="293" t="s">
        <v>141</v>
      </c>
      <c r="BE318" s="320">
        <f t="shared" si="4"/>
        <v>0</v>
      </c>
      <c r="BF318" s="320">
        <f t="shared" si="5"/>
        <v>0</v>
      </c>
      <c r="BG318" s="320">
        <f t="shared" si="6"/>
        <v>0</v>
      </c>
      <c r="BH318" s="320">
        <f t="shared" si="7"/>
        <v>0</v>
      </c>
      <c r="BI318" s="320">
        <f t="shared" si="8"/>
        <v>0</v>
      </c>
      <c r="BJ318" s="293" t="s">
        <v>78</v>
      </c>
      <c r="BK318" s="320">
        <f t="shared" si="9"/>
        <v>0</v>
      </c>
      <c r="BL318" s="293" t="s">
        <v>148</v>
      </c>
      <c r="BM318" s="319" t="s">
        <v>1240</v>
      </c>
    </row>
    <row r="319" spans="1:65" s="296" customFormat="1" ht="24.2" customHeight="1">
      <c r="A319" s="219"/>
      <c r="B319" s="220"/>
      <c r="C319" s="321" t="s">
        <v>551</v>
      </c>
      <c r="D319" s="321" t="s">
        <v>371</v>
      </c>
      <c r="E319" s="322" t="s">
        <v>1241</v>
      </c>
      <c r="F319" s="323" t="s">
        <v>1242</v>
      </c>
      <c r="G319" s="324" t="s">
        <v>156</v>
      </c>
      <c r="H319" s="325">
        <v>1</v>
      </c>
      <c r="I319" s="213"/>
      <c r="J319" s="326">
        <f t="shared" si="0"/>
        <v>0</v>
      </c>
      <c r="K319" s="323" t="s">
        <v>3</v>
      </c>
      <c r="L319" s="327"/>
      <c r="M319" s="328" t="s">
        <v>3</v>
      </c>
      <c r="N319" s="329" t="s">
        <v>41</v>
      </c>
      <c r="O319" s="317">
        <v>0</v>
      </c>
      <c r="P319" s="317">
        <f t="shared" si="1"/>
        <v>0</v>
      </c>
      <c r="Q319" s="317">
        <v>0</v>
      </c>
      <c r="R319" s="317">
        <f t="shared" si="2"/>
        <v>0</v>
      </c>
      <c r="S319" s="317">
        <v>0</v>
      </c>
      <c r="T319" s="318">
        <f t="shared" si="3"/>
        <v>0</v>
      </c>
      <c r="U319" s="219"/>
      <c r="V319" s="219"/>
      <c r="W319" s="219"/>
      <c r="X319" s="219"/>
      <c r="Y319" s="219"/>
      <c r="Z319" s="219"/>
      <c r="AA319" s="219"/>
      <c r="AB319" s="219"/>
      <c r="AC319" s="219"/>
      <c r="AD319" s="219"/>
      <c r="AE319" s="219"/>
      <c r="AR319" s="319" t="s">
        <v>188</v>
      </c>
      <c r="AT319" s="319" t="s">
        <v>371</v>
      </c>
      <c r="AU319" s="319" t="s">
        <v>80</v>
      </c>
      <c r="AY319" s="293" t="s">
        <v>141</v>
      </c>
      <c r="BE319" s="320">
        <f t="shared" si="4"/>
        <v>0</v>
      </c>
      <c r="BF319" s="320">
        <f t="shared" si="5"/>
        <v>0</v>
      </c>
      <c r="BG319" s="320">
        <f t="shared" si="6"/>
        <v>0</v>
      </c>
      <c r="BH319" s="320">
        <f t="shared" si="7"/>
        <v>0</v>
      </c>
      <c r="BI319" s="320">
        <f t="shared" si="8"/>
        <v>0</v>
      </c>
      <c r="BJ319" s="293" t="s">
        <v>78</v>
      </c>
      <c r="BK319" s="320">
        <f t="shared" si="9"/>
        <v>0</v>
      </c>
      <c r="BL319" s="293" t="s">
        <v>148</v>
      </c>
      <c r="BM319" s="319" t="s">
        <v>1243</v>
      </c>
    </row>
    <row r="320" spans="1:65" s="296" customFormat="1" ht="24.2" customHeight="1">
      <c r="A320" s="219"/>
      <c r="B320" s="220"/>
      <c r="C320" s="321" t="s">
        <v>555</v>
      </c>
      <c r="D320" s="321" t="s">
        <v>371</v>
      </c>
      <c r="E320" s="322" t="s">
        <v>1244</v>
      </c>
      <c r="F320" s="323" t="s">
        <v>1245</v>
      </c>
      <c r="G320" s="324" t="s">
        <v>156</v>
      </c>
      <c r="H320" s="325">
        <v>1</v>
      </c>
      <c r="I320" s="213"/>
      <c r="J320" s="326">
        <f t="shared" si="0"/>
        <v>0</v>
      </c>
      <c r="K320" s="323" t="s">
        <v>3</v>
      </c>
      <c r="L320" s="327"/>
      <c r="M320" s="328" t="s">
        <v>3</v>
      </c>
      <c r="N320" s="329" t="s">
        <v>41</v>
      </c>
      <c r="O320" s="317">
        <v>0</v>
      </c>
      <c r="P320" s="317">
        <f t="shared" si="1"/>
        <v>0</v>
      </c>
      <c r="Q320" s="317">
        <v>0</v>
      </c>
      <c r="R320" s="317">
        <f t="shared" si="2"/>
        <v>0</v>
      </c>
      <c r="S320" s="317">
        <v>0</v>
      </c>
      <c r="T320" s="318">
        <f t="shared" si="3"/>
        <v>0</v>
      </c>
      <c r="U320" s="219"/>
      <c r="V320" s="219"/>
      <c r="W320" s="219"/>
      <c r="X320" s="219"/>
      <c r="Y320" s="219"/>
      <c r="Z320" s="219"/>
      <c r="AA320" s="219"/>
      <c r="AB320" s="219"/>
      <c r="AC320" s="219"/>
      <c r="AD320" s="219"/>
      <c r="AE320" s="219"/>
      <c r="AR320" s="319" t="s">
        <v>188</v>
      </c>
      <c r="AT320" s="319" t="s">
        <v>371</v>
      </c>
      <c r="AU320" s="319" t="s">
        <v>80</v>
      </c>
      <c r="AY320" s="293" t="s">
        <v>141</v>
      </c>
      <c r="BE320" s="320">
        <f t="shared" si="4"/>
        <v>0</v>
      </c>
      <c r="BF320" s="320">
        <f t="shared" si="5"/>
        <v>0</v>
      </c>
      <c r="BG320" s="320">
        <f t="shared" si="6"/>
        <v>0</v>
      </c>
      <c r="BH320" s="320">
        <f t="shared" si="7"/>
        <v>0</v>
      </c>
      <c r="BI320" s="320">
        <f t="shared" si="8"/>
        <v>0</v>
      </c>
      <c r="BJ320" s="293" t="s">
        <v>78</v>
      </c>
      <c r="BK320" s="320">
        <f t="shared" si="9"/>
        <v>0</v>
      </c>
      <c r="BL320" s="293" t="s">
        <v>148</v>
      </c>
      <c r="BM320" s="319" t="s">
        <v>1246</v>
      </c>
    </row>
    <row r="321" spans="1:65" s="296" customFormat="1" ht="24.2" customHeight="1">
      <c r="A321" s="219"/>
      <c r="B321" s="220"/>
      <c r="C321" s="321" t="s">
        <v>559</v>
      </c>
      <c r="D321" s="321" t="s">
        <v>371</v>
      </c>
      <c r="E321" s="322" t="s">
        <v>1247</v>
      </c>
      <c r="F321" s="323" t="s">
        <v>1248</v>
      </c>
      <c r="G321" s="324" t="s">
        <v>156</v>
      </c>
      <c r="H321" s="325">
        <v>1</v>
      </c>
      <c r="I321" s="213"/>
      <c r="J321" s="326">
        <f t="shared" si="0"/>
        <v>0</v>
      </c>
      <c r="K321" s="323" t="s">
        <v>3</v>
      </c>
      <c r="L321" s="327"/>
      <c r="M321" s="328" t="s">
        <v>3</v>
      </c>
      <c r="N321" s="329" t="s">
        <v>41</v>
      </c>
      <c r="O321" s="317">
        <v>0</v>
      </c>
      <c r="P321" s="317">
        <f t="shared" si="1"/>
        <v>0</v>
      </c>
      <c r="Q321" s="317">
        <v>0</v>
      </c>
      <c r="R321" s="317">
        <f t="shared" si="2"/>
        <v>0</v>
      </c>
      <c r="S321" s="317">
        <v>0</v>
      </c>
      <c r="T321" s="318">
        <f t="shared" si="3"/>
        <v>0</v>
      </c>
      <c r="U321" s="219"/>
      <c r="V321" s="219"/>
      <c r="W321" s="219"/>
      <c r="X321" s="219"/>
      <c r="Y321" s="219"/>
      <c r="Z321" s="219"/>
      <c r="AA321" s="219"/>
      <c r="AB321" s="219"/>
      <c r="AC321" s="219"/>
      <c r="AD321" s="219"/>
      <c r="AE321" s="219"/>
      <c r="AR321" s="319" t="s">
        <v>188</v>
      </c>
      <c r="AT321" s="319" t="s">
        <v>371</v>
      </c>
      <c r="AU321" s="319" t="s">
        <v>80</v>
      </c>
      <c r="AY321" s="293" t="s">
        <v>141</v>
      </c>
      <c r="BE321" s="320">
        <f t="shared" si="4"/>
        <v>0</v>
      </c>
      <c r="BF321" s="320">
        <f t="shared" si="5"/>
        <v>0</v>
      </c>
      <c r="BG321" s="320">
        <f t="shared" si="6"/>
        <v>0</v>
      </c>
      <c r="BH321" s="320">
        <f t="shared" si="7"/>
        <v>0</v>
      </c>
      <c r="BI321" s="320">
        <f t="shared" si="8"/>
        <v>0</v>
      </c>
      <c r="BJ321" s="293" t="s">
        <v>78</v>
      </c>
      <c r="BK321" s="320">
        <f t="shared" si="9"/>
        <v>0</v>
      </c>
      <c r="BL321" s="293" t="s">
        <v>148</v>
      </c>
      <c r="BM321" s="319" t="s">
        <v>1249</v>
      </c>
    </row>
    <row r="322" spans="1:65" s="296" customFormat="1" ht="16.5" customHeight="1">
      <c r="A322" s="219"/>
      <c r="B322" s="220"/>
      <c r="C322" s="321" t="s">
        <v>563</v>
      </c>
      <c r="D322" s="321" t="s">
        <v>371</v>
      </c>
      <c r="E322" s="322" t="s">
        <v>1250</v>
      </c>
      <c r="F322" s="323" t="s">
        <v>1251</v>
      </c>
      <c r="G322" s="324" t="s">
        <v>146</v>
      </c>
      <c r="H322" s="325">
        <v>121.91</v>
      </c>
      <c r="I322" s="213"/>
      <c r="J322" s="326">
        <f t="shared" si="0"/>
        <v>0</v>
      </c>
      <c r="K322" s="323" t="s">
        <v>3</v>
      </c>
      <c r="L322" s="327"/>
      <c r="M322" s="328" t="s">
        <v>3</v>
      </c>
      <c r="N322" s="329" t="s">
        <v>41</v>
      </c>
      <c r="O322" s="317">
        <v>0</v>
      </c>
      <c r="P322" s="317">
        <f t="shared" si="1"/>
        <v>0</v>
      </c>
      <c r="Q322" s="317">
        <v>0</v>
      </c>
      <c r="R322" s="317">
        <f t="shared" si="2"/>
        <v>0</v>
      </c>
      <c r="S322" s="317">
        <v>0</v>
      </c>
      <c r="T322" s="318">
        <f t="shared" si="3"/>
        <v>0</v>
      </c>
      <c r="U322" s="219"/>
      <c r="V322" s="219"/>
      <c r="W322" s="219"/>
      <c r="X322" s="219"/>
      <c r="Y322" s="219"/>
      <c r="Z322" s="219"/>
      <c r="AA322" s="219"/>
      <c r="AB322" s="219"/>
      <c r="AC322" s="219"/>
      <c r="AD322" s="219"/>
      <c r="AE322" s="219"/>
      <c r="AR322" s="319" t="s">
        <v>188</v>
      </c>
      <c r="AT322" s="319" t="s">
        <v>371</v>
      </c>
      <c r="AU322" s="319" t="s">
        <v>80</v>
      </c>
      <c r="AY322" s="293" t="s">
        <v>141</v>
      </c>
      <c r="BE322" s="320">
        <f t="shared" si="4"/>
        <v>0</v>
      </c>
      <c r="BF322" s="320">
        <f t="shared" si="5"/>
        <v>0</v>
      </c>
      <c r="BG322" s="320">
        <f t="shared" si="6"/>
        <v>0</v>
      </c>
      <c r="BH322" s="320">
        <f t="shared" si="7"/>
        <v>0</v>
      </c>
      <c r="BI322" s="320">
        <f t="shared" si="8"/>
        <v>0</v>
      </c>
      <c r="BJ322" s="293" t="s">
        <v>78</v>
      </c>
      <c r="BK322" s="320">
        <f t="shared" si="9"/>
        <v>0</v>
      </c>
      <c r="BL322" s="293" t="s">
        <v>148</v>
      </c>
      <c r="BM322" s="319" t="s">
        <v>1252</v>
      </c>
    </row>
    <row r="323" spans="1:65" s="279" customFormat="1">
      <c r="B323" s="280"/>
      <c r="D323" s="277" t="s">
        <v>159</v>
      </c>
      <c r="E323" s="281" t="s">
        <v>3</v>
      </c>
      <c r="F323" s="282" t="s">
        <v>1253</v>
      </c>
      <c r="H323" s="283">
        <v>69.12</v>
      </c>
      <c r="L323" s="280"/>
      <c r="M323" s="338"/>
      <c r="N323" s="339"/>
      <c r="O323" s="339"/>
      <c r="P323" s="339"/>
      <c r="Q323" s="339"/>
      <c r="R323" s="339"/>
      <c r="S323" s="339"/>
      <c r="T323" s="340"/>
      <c r="AT323" s="281" t="s">
        <v>159</v>
      </c>
      <c r="AU323" s="281" t="s">
        <v>80</v>
      </c>
      <c r="AV323" s="279" t="s">
        <v>80</v>
      </c>
      <c r="AW323" s="279" t="s">
        <v>30</v>
      </c>
      <c r="AX323" s="279" t="s">
        <v>70</v>
      </c>
      <c r="AY323" s="281" t="s">
        <v>141</v>
      </c>
    </row>
    <row r="324" spans="1:65" s="279" customFormat="1">
      <c r="B324" s="280"/>
      <c r="D324" s="277" t="s">
        <v>159</v>
      </c>
      <c r="E324" s="281" t="s">
        <v>3</v>
      </c>
      <c r="F324" s="282" t="s">
        <v>1254</v>
      </c>
      <c r="H324" s="283">
        <v>32.472000000000001</v>
      </c>
      <c r="L324" s="280"/>
      <c r="M324" s="338"/>
      <c r="N324" s="339"/>
      <c r="O324" s="339"/>
      <c r="P324" s="339"/>
      <c r="Q324" s="339"/>
      <c r="R324" s="339"/>
      <c r="S324" s="339"/>
      <c r="T324" s="340"/>
      <c r="AT324" s="281" t="s">
        <v>159</v>
      </c>
      <c r="AU324" s="281" t="s">
        <v>80</v>
      </c>
      <c r="AV324" s="279" t="s">
        <v>80</v>
      </c>
      <c r="AW324" s="279" t="s">
        <v>30</v>
      </c>
      <c r="AX324" s="279" t="s">
        <v>70</v>
      </c>
      <c r="AY324" s="281" t="s">
        <v>141</v>
      </c>
    </row>
    <row r="325" spans="1:65" s="288" customFormat="1">
      <c r="B325" s="289"/>
      <c r="D325" s="277" t="s">
        <v>159</v>
      </c>
      <c r="E325" s="290" t="s">
        <v>3</v>
      </c>
      <c r="F325" s="291" t="s">
        <v>230</v>
      </c>
      <c r="H325" s="292">
        <v>101.592</v>
      </c>
      <c r="L325" s="289"/>
      <c r="M325" s="341"/>
      <c r="N325" s="342"/>
      <c r="O325" s="342"/>
      <c r="P325" s="342"/>
      <c r="Q325" s="342"/>
      <c r="R325" s="342"/>
      <c r="S325" s="342"/>
      <c r="T325" s="343"/>
      <c r="AT325" s="290" t="s">
        <v>159</v>
      </c>
      <c r="AU325" s="290" t="s">
        <v>80</v>
      </c>
      <c r="AV325" s="288" t="s">
        <v>148</v>
      </c>
      <c r="AW325" s="288" t="s">
        <v>30</v>
      </c>
      <c r="AX325" s="288" t="s">
        <v>70</v>
      </c>
      <c r="AY325" s="290" t="s">
        <v>141</v>
      </c>
    </row>
    <row r="326" spans="1:65" s="279" customFormat="1">
      <c r="B326" s="280"/>
      <c r="D326" s="277" t="s">
        <v>159</v>
      </c>
      <c r="E326" s="281" t="s">
        <v>3</v>
      </c>
      <c r="F326" s="282" t="s">
        <v>1255</v>
      </c>
      <c r="H326" s="283">
        <v>121.91</v>
      </c>
      <c r="L326" s="280"/>
      <c r="M326" s="338"/>
      <c r="N326" s="339"/>
      <c r="O326" s="339"/>
      <c r="P326" s="339"/>
      <c r="Q326" s="339"/>
      <c r="R326" s="339"/>
      <c r="S326" s="339"/>
      <c r="T326" s="340"/>
      <c r="AT326" s="281" t="s">
        <v>159</v>
      </c>
      <c r="AU326" s="281" t="s">
        <v>80</v>
      </c>
      <c r="AV326" s="279" t="s">
        <v>80</v>
      </c>
      <c r="AW326" s="279" t="s">
        <v>30</v>
      </c>
      <c r="AX326" s="279" t="s">
        <v>70</v>
      </c>
      <c r="AY326" s="281" t="s">
        <v>141</v>
      </c>
    </row>
    <row r="327" spans="1:65" s="288" customFormat="1">
      <c r="B327" s="289"/>
      <c r="D327" s="277" t="s">
        <v>159</v>
      </c>
      <c r="E327" s="290" t="s">
        <v>3</v>
      </c>
      <c r="F327" s="291" t="s">
        <v>230</v>
      </c>
      <c r="H327" s="292">
        <v>121.91</v>
      </c>
      <c r="L327" s="289"/>
      <c r="M327" s="341"/>
      <c r="N327" s="342"/>
      <c r="O327" s="342"/>
      <c r="P327" s="342"/>
      <c r="Q327" s="342"/>
      <c r="R327" s="342"/>
      <c r="S327" s="342"/>
      <c r="T327" s="343"/>
      <c r="AT327" s="290" t="s">
        <v>159</v>
      </c>
      <c r="AU327" s="290" t="s">
        <v>80</v>
      </c>
      <c r="AV327" s="288" t="s">
        <v>148</v>
      </c>
      <c r="AW327" s="288" t="s">
        <v>30</v>
      </c>
      <c r="AX327" s="288" t="s">
        <v>78</v>
      </c>
      <c r="AY327" s="290" t="s">
        <v>141</v>
      </c>
    </row>
    <row r="328" spans="1:65" s="296" customFormat="1" ht="16.5" customHeight="1">
      <c r="A328" s="219"/>
      <c r="B328" s="220"/>
      <c r="C328" s="271" t="s">
        <v>569</v>
      </c>
      <c r="D328" s="271" t="s">
        <v>143</v>
      </c>
      <c r="E328" s="272" t="s">
        <v>1256</v>
      </c>
      <c r="F328" s="273" t="s">
        <v>1257</v>
      </c>
      <c r="G328" s="274" t="s">
        <v>156</v>
      </c>
      <c r="H328" s="275">
        <v>3</v>
      </c>
      <c r="I328" s="212"/>
      <c r="J328" s="276">
        <f>ROUND(I328*H328,2)</f>
        <v>0</v>
      </c>
      <c r="K328" s="273" t="s">
        <v>3</v>
      </c>
      <c r="L328" s="220"/>
      <c r="M328" s="315" t="s">
        <v>3</v>
      </c>
      <c r="N328" s="316" t="s">
        <v>41</v>
      </c>
      <c r="O328" s="317">
        <v>0</v>
      </c>
      <c r="P328" s="317">
        <f>O328*H328</f>
        <v>0</v>
      </c>
      <c r="Q328" s="317">
        <v>0</v>
      </c>
      <c r="R328" s="317">
        <f>Q328*H328</f>
        <v>0</v>
      </c>
      <c r="S328" s="317">
        <v>0</v>
      </c>
      <c r="T328" s="318">
        <f>S328*H328</f>
        <v>0</v>
      </c>
      <c r="U328" s="219"/>
      <c r="V328" s="219"/>
      <c r="W328" s="219"/>
      <c r="X328" s="219"/>
      <c r="Y328" s="219"/>
      <c r="Z328" s="219"/>
      <c r="AA328" s="219"/>
      <c r="AB328" s="219"/>
      <c r="AC328" s="219"/>
      <c r="AD328" s="219"/>
      <c r="AE328" s="219"/>
      <c r="AR328" s="319" t="s">
        <v>148</v>
      </c>
      <c r="AT328" s="319" t="s">
        <v>143</v>
      </c>
      <c r="AU328" s="319" t="s">
        <v>80</v>
      </c>
      <c r="AY328" s="293" t="s">
        <v>141</v>
      </c>
      <c r="BE328" s="320">
        <f>IF(N328="základní",J328,0)</f>
        <v>0</v>
      </c>
      <c r="BF328" s="320">
        <f>IF(N328="snížená",J328,0)</f>
        <v>0</v>
      </c>
      <c r="BG328" s="320">
        <f>IF(N328="zákl. přenesená",J328,0)</f>
        <v>0</v>
      </c>
      <c r="BH328" s="320">
        <f>IF(N328="sníž. přenesená",J328,0)</f>
        <v>0</v>
      </c>
      <c r="BI328" s="320">
        <f>IF(N328="nulová",J328,0)</f>
        <v>0</v>
      </c>
      <c r="BJ328" s="293" t="s">
        <v>78</v>
      </c>
      <c r="BK328" s="320">
        <f>ROUND(I328*H328,2)</f>
        <v>0</v>
      </c>
      <c r="BL328" s="293" t="s">
        <v>148</v>
      </c>
      <c r="BM328" s="319" t="s">
        <v>1258</v>
      </c>
    </row>
    <row r="329" spans="1:65" s="296" customFormat="1" ht="87.75">
      <c r="A329" s="219"/>
      <c r="B329" s="220"/>
      <c r="C329" s="219"/>
      <c r="D329" s="277" t="s">
        <v>150</v>
      </c>
      <c r="E329" s="219"/>
      <c r="F329" s="278" t="s">
        <v>1259</v>
      </c>
      <c r="G329" s="219"/>
      <c r="H329" s="219"/>
      <c r="I329" s="219"/>
      <c r="J329" s="219"/>
      <c r="K329" s="219"/>
      <c r="L329" s="220"/>
      <c r="M329" s="334"/>
      <c r="N329" s="335"/>
      <c r="O329" s="336"/>
      <c r="P329" s="336"/>
      <c r="Q329" s="336"/>
      <c r="R329" s="336"/>
      <c r="S329" s="336"/>
      <c r="T329" s="337"/>
      <c r="U329" s="219"/>
      <c r="V329" s="219"/>
      <c r="W329" s="219"/>
      <c r="X329" s="219"/>
      <c r="Y329" s="219"/>
      <c r="Z329" s="219"/>
      <c r="AA329" s="219"/>
      <c r="AB329" s="219"/>
      <c r="AC329" s="219"/>
      <c r="AD329" s="219"/>
      <c r="AE329" s="219"/>
      <c r="AT329" s="293" t="s">
        <v>150</v>
      </c>
      <c r="AU329" s="293" t="s">
        <v>80</v>
      </c>
    </row>
    <row r="330" spans="1:65" s="296" customFormat="1" ht="16.5" customHeight="1">
      <c r="A330" s="219"/>
      <c r="B330" s="220"/>
      <c r="C330" s="321" t="s">
        <v>575</v>
      </c>
      <c r="D330" s="321" t="s">
        <v>371</v>
      </c>
      <c r="E330" s="322" t="s">
        <v>1260</v>
      </c>
      <c r="F330" s="323" t="s">
        <v>1261</v>
      </c>
      <c r="G330" s="324" t="s">
        <v>156</v>
      </c>
      <c r="H330" s="325">
        <v>3</v>
      </c>
      <c r="I330" s="213"/>
      <c r="J330" s="326">
        <f>ROUND(I330*H330,2)</f>
        <v>0</v>
      </c>
      <c r="K330" s="323" t="s">
        <v>3</v>
      </c>
      <c r="L330" s="327"/>
      <c r="M330" s="328" t="s">
        <v>3</v>
      </c>
      <c r="N330" s="329" t="s">
        <v>41</v>
      </c>
      <c r="O330" s="317">
        <v>0</v>
      </c>
      <c r="P330" s="317">
        <f>O330*H330</f>
        <v>0</v>
      </c>
      <c r="Q330" s="317">
        <v>0</v>
      </c>
      <c r="R330" s="317">
        <f>Q330*H330</f>
        <v>0</v>
      </c>
      <c r="S330" s="317">
        <v>0</v>
      </c>
      <c r="T330" s="318">
        <f>S330*H330</f>
        <v>0</v>
      </c>
      <c r="U330" s="219"/>
      <c r="V330" s="219"/>
      <c r="W330" s="219"/>
      <c r="X330" s="219"/>
      <c r="Y330" s="219"/>
      <c r="Z330" s="219"/>
      <c r="AA330" s="219"/>
      <c r="AB330" s="219"/>
      <c r="AC330" s="219"/>
      <c r="AD330" s="219"/>
      <c r="AE330" s="219"/>
      <c r="AR330" s="319" t="s">
        <v>188</v>
      </c>
      <c r="AT330" s="319" t="s">
        <v>371</v>
      </c>
      <c r="AU330" s="319" t="s">
        <v>80</v>
      </c>
      <c r="AY330" s="293" t="s">
        <v>141</v>
      </c>
      <c r="BE330" s="320">
        <f>IF(N330="základní",J330,0)</f>
        <v>0</v>
      </c>
      <c r="BF330" s="320">
        <f>IF(N330="snížená",J330,0)</f>
        <v>0</v>
      </c>
      <c r="BG330" s="320">
        <f>IF(N330="zákl. přenesená",J330,0)</f>
        <v>0</v>
      </c>
      <c r="BH330" s="320">
        <f>IF(N330="sníž. přenesená",J330,0)</f>
        <v>0</v>
      </c>
      <c r="BI330" s="320">
        <f>IF(N330="nulová",J330,0)</f>
        <v>0</v>
      </c>
      <c r="BJ330" s="293" t="s">
        <v>78</v>
      </c>
      <c r="BK330" s="320">
        <f>ROUND(I330*H330,2)</f>
        <v>0</v>
      </c>
      <c r="BL330" s="293" t="s">
        <v>148</v>
      </c>
      <c r="BM330" s="319" t="s">
        <v>1262</v>
      </c>
    </row>
    <row r="331" spans="1:65" s="296" customFormat="1" ht="16.5" customHeight="1">
      <c r="A331" s="219"/>
      <c r="B331" s="220"/>
      <c r="C331" s="271" t="s">
        <v>579</v>
      </c>
      <c r="D331" s="271" t="s">
        <v>143</v>
      </c>
      <c r="E331" s="272" t="s">
        <v>1263</v>
      </c>
      <c r="F331" s="273" t="s">
        <v>1264</v>
      </c>
      <c r="G331" s="274" t="s">
        <v>199</v>
      </c>
      <c r="H331" s="275">
        <v>512.24</v>
      </c>
      <c r="I331" s="212"/>
      <c r="J331" s="276">
        <f>ROUND(I331*H331,2)</f>
        <v>0</v>
      </c>
      <c r="K331" s="273" t="s">
        <v>3</v>
      </c>
      <c r="L331" s="220"/>
      <c r="M331" s="315" t="s">
        <v>3</v>
      </c>
      <c r="N331" s="316" t="s">
        <v>41</v>
      </c>
      <c r="O331" s="317">
        <v>0</v>
      </c>
      <c r="P331" s="317">
        <f>O331*H331</f>
        <v>0</v>
      </c>
      <c r="Q331" s="317">
        <v>0</v>
      </c>
      <c r="R331" s="317">
        <f>Q331*H331</f>
        <v>0</v>
      </c>
      <c r="S331" s="317">
        <v>0</v>
      </c>
      <c r="T331" s="318">
        <f>S331*H331</f>
        <v>0</v>
      </c>
      <c r="U331" s="219"/>
      <c r="V331" s="219"/>
      <c r="W331" s="219"/>
      <c r="X331" s="219"/>
      <c r="Y331" s="219"/>
      <c r="Z331" s="219"/>
      <c r="AA331" s="219"/>
      <c r="AB331" s="219"/>
      <c r="AC331" s="219"/>
      <c r="AD331" s="219"/>
      <c r="AE331" s="219"/>
      <c r="AR331" s="319" t="s">
        <v>148</v>
      </c>
      <c r="AT331" s="319" t="s">
        <v>143</v>
      </c>
      <c r="AU331" s="319" t="s">
        <v>80</v>
      </c>
      <c r="AY331" s="293" t="s">
        <v>141</v>
      </c>
      <c r="BE331" s="320">
        <f>IF(N331="základní",J331,0)</f>
        <v>0</v>
      </c>
      <c r="BF331" s="320">
        <f>IF(N331="snížená",J331,0)</f>
        <v>0</v>
      </c>
      <c r="BG331" s="320">
        <f>IF(N331="zákl. přenesená",J331,0)</f>
        <v>0</v>
      </c>
      <c r="BH331" s="320">
        <f>IF(N331="sníž. přenesená",J331,0)</f>
        <v>0</v>
      </c>
      <c r="BI331" s="320">
        <f>IF(N331="nulová",J331,0)</f>
        <v>0</v>
      </c>
      <c r="BJ331" s="293" t="s">
        <v>78</v>
      </c>
      <c r="BK331" s="320">
        <f>ROUND(I331*H331,2)</f>
        <v>0</v>
      </c>
      <c r="BL331" s="293" t="s">
        <v>148</v>
      </c>
      <c r="BM331" s="319" t="s">
        <v>1265</v>
      </c>
    </row>
    <row r="332" spans="1:65" s="279" customFormat="1">
      <c r="B332" s="280"/>
      <c r="D332" s="277" t="s">
        <v>159</v>
      </c>
      <c r="E332" s="281" t="s">
        <v>3</v>
      </c>
      <c r="F332" s="282" t="s">
        <v>1266</v>
      </c>
      <c r="H332" s="283">
        <v>512.24</v>
      </c>
      <c r="L332" s="280"/>
      <c r="M332" s="338"/>
      <c r="N332" s="339"/>
      <c r="O332" s="339"/>
      <c r="P332" s="339"/>
      <c r="Q332" s="339"/>
      <c r="R332" s="339"/>
      <c r="S332" s="339"/>
      <c r="T332" s="340"/>
      <c r="AT332" s="281" t="s">
        <v>159</v>
      </c>
      <c r="AU332" s="281" t="s">
        <v>80</v>
      </c>
      <c r="AV332" s="279" t="s">
        <v>80</v>
      </c>
      <c r="AW332" s="279" t="s">
        <v>30</v>
      </c>
      <c r="AX332" s="279" t="s">
        <v>70</v>
      </c>
      <c r="AY332" s="281" t="s">
        <v>141</v>
      </c>
    </row>
    <row r="333" spans="1:65" s="288" customFormat="1">
      <c r="B333" s="289"/>
      <c r="D333" s="277" t="s">
        <v>159</v>
      </c>
      <c r="E333" s="290" t="s">
        <v>3</v>
      </c>
      <c r="F333" s="291" t="s">
        <v>230</v>
      </c>
      <c r="H333" s="292">
        <v>512.24</v>
      </c>
      <c r="L333" s="289"/>
      <c r="M333" s="341"/>
      <c r="N333" s="342"/>
      <c r="O333" s="342"/>
      <c r="P333" s="342"/>
      <c r="Q333" s="342"/>
      <c r="R333" s="342"/>
      <c r="S333" s="342"/>
      <c r="T333" s="343"/>
      <c r="AT333" s="290" t="s">
        <v>159</v>
      </c>
      <c r="AU333" s="290" t="s">
        <v>80</v>
      </c>
      <c r="AV333" s="288" t="s">
        <v>148</v>
      </c>
      <c r="AW333" s="288" t="s">
        <v>30</v>
      </c>
      <c r="AX333" s="288" t="s">
        <v>78</v>
      </c>
      <c r="AY333" s="290" t="s">
        <v>141</v>
      </c>
    </row>
    <row r="334" spans="1:65" s="296" customFormat="1" ht="24">
      <c r="A334" s="219"/>
      <c r="B334" s="220"/>
      <c r="C334" s="271" t="s">
        <v>583</v>
      </c>
      <c r="D334" s="271" t="s">
        <v>143</v>
      </c>
      <c r="E334" s="272" t="s">
        <v>1267</v>
      </c>
      <c r="F334" s="273" t="s">
        <v>1268</v>
      </c>
      <c r="G334" s="274" t="s">
        <v>156</v>
      </c>
      <c r="H334" s="275">
        <v>6</v>
      </c>
      <c r="I334" s="212"/>
      <c r="J334" s="276">
        <f>ROUND(I334*H334,2)</f>
        <v>0</v>
      </c>
      <c r="K334" s="273" t="s">
        <v>3</v>
      </c>
      <c r="L334" s="220"/>
      <c r="M334" s="315" t="s">
        <v>3</v>
      </c>
      <c r="N334" s="316" t="s">
        <v>41</v>
      </c>
      <c r="O334" s="317">
        <v>0</v>
      </c>
      <c r="P334" s="317">
        <f>O334*H334</f>
        <v>0</v>
      </c>
      <c r="Q334" s="317">
        <v>0</v>
      </c>
      <c r="R334" s="317">
        <f>Q334*H334</f>
        <v>0</v>
      </c>
      <c r="S334" s="317">
        <v>0</v>
      </c>
      <c r="T334" s="318">
        <f>S334*H334</f>
        <v>0</v>
      </c>
      <c r="U334" s="219"/>
      <c r="V334" s="219"/>
      <c r="W334" s="219"/>
      <c r="X334" s="219"/>
      <c r="Y334" s="219"/>
      <c r="Z334" s="219"/>
      <c r="AA334" s="219"/>
      <c r="AB334" s="219"/>
      <c r="AC334" s="219"/>
      <c r="AD334" s="219"/>
      <c r="AE334" s="219"/>
      <c r="AR334" s="319" t="s">
        <v>148</v>
      </c>
      <c r="AT334" s="319" t="s">
        <v>143</v>
      </c>
      <c r="AU334" s="319" t="s">
        <v>80</v>
      </c>
      <c r="AY334" s="293" t="s">
        <v>141</v>
      </c>
      <c r="BE334" s="320">
        <f>IF(N334="základní",J334,0)</f>
        <v>0</v>
      </c>
      <c r="BF334" s="320">
        <f>IF(N334="snížená",J334,0)</f>
        <v>0</v>
      </c>
      <c r="BG334" s="320">
        <f>IF(N334="zákl. přenesená",J334,0)</f>
        <v>0</v>
      </c>
      <c r="BH334" s="320">
        <f>IF(N334="sníž. přenesená",J334,0)</f>
        <v>0</v>
      </c>
      <c r="BI334" s="320">
        <f>IF(N334="nulová",J334,0)</f>
        <v>0</v>
      </c>
      <c r="BJ334" s="293" t="s">
        <v>78</v>
      </c>
      <c r="BK334" s="320">
        <f>ROUND(I334*H334,2)</f>
        <v>0</v>
      </c>
      <c r="BL334" s="293" t="s">
        <v>148</v>
      </c>
      <c r="BM334" s="319" t="s">
        <v>1269</v>
      </c>
    </row>
    <row r="335" spans="1:65" s="296" customFormat="1" ht="16.5" customHeight="1">
      <c r="A335" s="219"/>
      <c r="B335" s="220"/>
      <c r="C335" s="271" t="s">
        <v>587</v>
      </c>
      <c r="D335" s="271" t="s">
        <v>143</v>
      </c>
      <c r="E335" s="272" t="s">
        <v>1270</v>
      </c>
      <c r="F335" s="273" t="s">
        <v>1271</v>
      </c>
      <c r="G335" s="274" t="s">
        <v>156</v>
      </c>
      <c r="H335" s="275">
        <v>4</v>
      </c>
      <c r="I335" s="212"/>
      <c r="J335" s="276">
        <f>ROUND(I335*H335,2)</f>
        <v>0</v>
      </c>
      <c r="K335" s="273" t="s">
        <v>3</v>
      </c>
      <c r="L335" s="220"/>
      <c r="M335" s="315" t="s">
        <v>3</v>
      </c>
      <c r="N335" s="316" t="s">
        <v>41</v>
      </c>
      <c r="O335" s="317">
        <v>0</v>
      </c>
      <c r="P335" s="317">
        <f>O335*H335</f>
        <v>0</v>
      </c>
      <c r="Q335" s="317">
        <v>0</v>
      </c>
      <c r="R335" s="317">
        <f>Q335*H335</f>
        <v>0</v>
      </c>
      <c r="S335" s="317">
        <v>0</v>
      </c>
      <c r="T335" s="318">
        <f>S335*H335</f>
        <v>0</v>
      </c>
      <c r="U335" s="219"/>
      <c r="V335" s="219"/>
      <c r="W335" s="219"/>
      <c r="X335" s="219"/>
      <c r="Y335" s="219"/>
      <c r="Z335" s="219"/>
      <c r="AA335" s="219"/>
      <c r="AB335" s="219"/>
      <c r="AC335" s="219"/>
      <c r="AD335" s="219"/>
      <c r="AE335" s="219"/>
      <c r="AR335" s="319" t="s">
        <v>148</v>
      </c>
      <c r="AT335" s="319" t="s">
        <v>143</v>
      </c>
      <c r="AU335" s="319" t="s">
        <v>80</v>
      </c>
      <c r="AY335" s="293" t="s">
        <v>141</v>
      </c>
      <c r="BE335" s="320">
        <f>IF(N335="základní",J335,0)</f>
        <v>0</v>
      </c>
      <c r="BF335" s="320">
        <f>IF(N335="snížená",J335,0)</f>
        <v>0</v>
      </c>
      <c r="BG335" s="320">
        <f>IF(N335="zákl. přenesená",J335,0)</f>
        <v>0</v>
      </c>
      <c r="BH335" s="320">
        <f>IF(N335="sníž. přenesená",J335,0)</f>
        <v>0</v>
      </c>
      <c r="BI335" s="320">
        <f>IF(N335="nulová",J335,0)</f>
        <v>0</v>
      </c>
      <c r="BJ335" s="293" t="s">
        <v>78</v>
      </c>
      <c r="BK335" s="320">
        <f>ROUND(I335*H335,2)</f>
        <v>0</v>
      </c>
      <c r="BL335" s="293" t="s">
        <v>148</v>
      </c>
      <c r="BM335" s="319" t="s">
        <v>1272</v>
      </c>
    </row>
    <row r="336" spans="1:65" s="296" customFormat="1" ht="19.5">
      <c r="A336" s="219"/>
      <c r="B336" s="220"/>
      <c r="C336" s="219"/>
      <c r="D336" s="277" t="s">
        <v>150</v>
      </c>
      <c r="E336" s="219"/>
      <c r="F336" s="278" t="s">
        <v>1273</v>
      </c>
      <c r="G336" s="219"/>
      <c r="H336" s="219"/>
      <c r="I336" s="219"/>
      <c r="J336" s="219"/>
      <c r="K336" s="219"/>
      <c r="L336" s="220"/>
      <c r="M336" s="334"/>
      <c r="N336" s="335"/>
      <c r="O336" s="336"/>
      <c r="P336" s="336"/>
      <c r="Q336" s="336"/>
      <c r="R336" s="336"/>
      <c r="S336" s="336"/>
      <c r="T336" s="337"/>
      <c r="U336" s="219"/>
      <c r="V336" s="219"/>
      <c r="W336" s="219"/>
      <c r="X336" s="219"/>
      <c r="Y336" s="219"/>
      <c r="Z336" s="219"/>
      <c r="AA336" s="219"/>
      <c r="AB336" s="219"/>
      <c r="AC336" s="219"/>
      <c r="AD336" s="219"/>
      <c r="AE336" s="219"/>
      <c r="AT336" s="293" t="s">
        <v>150</v>
      </c>
      <c r="AU336" s="293" t="s">
        <v>80</v>
      </c>
    </row>
    <row r="337" spans="1:65" s="296" customFormat="1" ht="16.5" customHeight="1">
      <c r="A337" s="219"/>
      <c r="B337" s="220"/>
      <c r="C337" s="271" t="s">
        <v>591</v>
      </c>
      <c r="D337" s="271" t="s">
        <v>143</v>
      </c>
      <c r="E337" s="272" t="s">
        <v>1274</v>
      </c>
      <c r="F337" s="273" t="s">
        <v>1275</v>
      </c>
      <c r="G337" s="274" t="s">
        <v>199</v>
      </c>
      <c r="H337" s="275">
        <v>5</v>
      </c>
      <c r="I337" s="212"/>
      <c r="J337" s="276">
        <f>ROUND(I337*H337,2)</f>
        <v>0</v>
      </c>
      <c r="K337" s="273" t="s">
        <v>3</v>
      </c>
      <c r="L337" s="220"/>
      <c r="M337" s="315" t="s">
        <v>3</v>
      </c>
      <c r="N337" s="316" t="s">
        <v>41</v>
      </c>
      <c r="O337" s="317">
        <v>0</v>
      </c>
      <c r="P337" s="317">
        <f>O337*H337</f>
        <v>0</v>
      </c>
      <c r="Q337" s="317">
        <v>0</v>
      </c>
      <c r="R337" s="317">
        <f>Q337*H337</f>
        <v>0</v>
      </c>
      <c r="S337" s="317">
        <v>0</v>
      </c>
      <c r="T337" s="318">
        <f>S337*H337</f>
        <v>0</v>
      </c>
      <c r="U337" s="219"/>
      <c r="V337" s="219"/>
      <c r="W337" s="219"/>
      <c r="X337" s="219"/>
      <c r="Y337" s="219"/>
      <c r="Z337" s="219"/>
      <c r="AA337" s="219"/>
      <c r="AB337" s="219"/>
      <c r="AC337" s="219"/>
      <c r="AD337" s="219"/>
      <c r="AE337" s="219"/>
      <c r="AR337" s="319" t="s">
        <v>148</v>
      </c>
      <c r="AT337" s="319" t="s">
        <v>143</v>
      </c>
      <c r="AU337" s="319" t="s">
        <v>80</v>
      </c>
      <c r="AY337" s="293" t="s">
        <v>141</v>
      </c>
      <c r="BE337" s="320">
        <f>IF(N337="základní",J337,0)</f>
        <v>0</v>
      </c>
      <c r="BF337" s="320">
        <f>IF(N337="snížená",J337,0)</f>
        <v>0</v>
      </c>
      <c r="BG337" s="320">
        <f>IF(N337="zákl. přenesená",J337,0)</f>
        <v>0</v>
      </c>
      <c r="BH337" s="320">
        <f>IF(N337="sníž. přenesená",J337,0)</f>
        <v>0</v>
      </c>
      <c r="BI337" s="320">
        <f>IF(N337="nulová",J337,0)</f>
        <v>0</v>
      </c>
      <c r="BJ337" s="293" t="s">
        <v>78</v>
      </c>
      <c r="BK337" s="320">
        <f>ROUND(I337*H337,2)</f>
        <v>0</v>
      </c>
      <c r="BL337" s="293" t="s">
        <v>148</v>
      </c>
      <c r="BM337" s="319" t="s">
        <v>1276</v>
      </c>
    </row>
    <row r="338" spans="1:65" s="296" customFormat="1" ht="16.5" customHeight="1">
      <c r="A338" s="219"/>
      <c r="B338" s="220"/>
      <c r="C338" s="321" t="s">
        <v>595</v>
      </c>
      <c r="D338" s="321" t="s">
        <v>371</v>
      </c>
      <c r="E338" s="322" t="s">
        <v>1277</v>
      </c>
      <c r="F338" s="323" t="s">
        <v>1278</v>
      </c>
      <c r="G338" s="324" t="s">
        <v>199</v>
      </c>
      <c r="H338" s="325">
        <v>5</v>
      </c>
      <c r="I338" s="213"/>
      <c r="J338" s="326">
        <f>ROUND(I338*H338,2)</f>
        <v>0</v>
      </c>
      <c r="K338" s="323" t="s">
        <v>3</v>
      </c>
      <c r="L338" s="327"/>
      <c r="M338" s="328" t="s">
        <v>3</v>
      </c>
      <c r="N338" s="329" t="s">
        <v>41</v>
      </c>
      <c r="O338" s="317">
        <v>0</v>
      </c>
      <c r="P338" s="317">
        <f>O338*H338</f>
        <v>0</v>
      </c>
      <c r="Q338" s="317">
        <v>0</v>
      </c>
      <c r="R338" s="317">
        <f>Q338*H338</f>
        <v>0</v>
      </c>
      <c r="S338" s="317">
        <v>0</v>
      </c>
      <c r="T338" s="318">
        <f>S338*H338</f>
        <v>0</v>
      </c>
      <c r="U338" s="219"/>
      <c r="V338" s="219"/>
      <c r="W338" s="219"/>
      <c r="X338" s="219"/>
      <c r="Y338" s="219"/>
      <c r="Z338" s="219"/>
      <c r="AA338" s="219"/>
      <c r="AB338" s="219"/>
      <c r="AC338" s="219"/>
      <c r="AD338" s="219"/>
      <c r="AE338" s="219"/>
      <c r="AR338" s="319" t="s">
        <v>188</v>
      </c>
      <c r="AT338" s="319" t="s">
        <v>371</v>
      </c>
      <c r="AU338" s="319" t="s">
        <v>80</v>
      </c>
      <c r="AY338" s="293" t="s">
        <v>141</v>
      </c>
      <c r="BE338" s="320">
        <f>IF(N338="základní",J338,0)</f>
        <v>0</v>
      </c>
      <c r="BF338" s="320">
        <f>IF(N338="snížená",J338,0)</f>
        <v>0</v>
      </c>
      <c r="BG338" s="320">
        <f>IF(N338="zákl. přenesená",J338,0)</f>
        <v>0</v>
      </c>
      <c r="BH338" s="320">
        <f>IF(N338="sníž. přenesená",J338,0)</f>
        <v>0</v>
      </c>
      <c r="BI338" s="320">
        <f>IF(N338="nulová",J338,0)</f>
        <v>0</v>
      </c>
      <c r="BJ338" s="293" t="s">
        <v>78</v>
      </c>
      <c r="BK338" s="320">
        <f>ROUND(I338*H338,2)</f>
        <v>0</v>
      </c>
      <c r="BL338" s="293" t="s">
        <v>148</v>
      </c>
      <c r="BM338" s="319" t="s">
        <v>1279</v>
      </c>
    </row>
    <row r="339" spans="1:65" s="264" customFormat="1" ht="22.9" customHeight="1">
      <c r="B339" s="265"/>
      <c r="D339" s="266" t="s">
        <v>69</v>
      </c>
      <c r="E339" s="269" t="s">
        <v>924</v>
      </c>
      <c r="F339" s="269" t="s">
        <v>925</v>
      </c>
      <c r="J339" s="270">
        <f>BK339</f>
        <v>0</v>
      </c>
      <c r="L339" s="265"/>
      <c r="M339" s="309"/>
      <c r="N339" s="310"/>
      <c r="O339" s="310"/>
      <c r="P339" s="311">
        <f>SUM(P340:P341)</f>
        <v>0</v>
      </c>
      <c r="Q339" s="310"/>
      <c r="R339" s="311">
        <f>SUM(R340:R341)</f>
        <v>0</v>
      </c>
      <c r="S339" s="310"/>
      <c r="T339" s="312">
        <f>SUM(T340:T341)</f>
        <v>0</v>
      </c>
      <c r="AR339" s="266" t="s">
        <v>78</v>
      </c>
      <c r="AT339" s="313" t="s">
        <v>69</v>
      </c>
      <c r="AU339" s="313" t="s">
        <v>78</v>
      </c>
      <c r="AY339" s="266" t="s">
        <v>141</v>
      </c>
      <c r="BK339" s="314">
        <f>SUM(BK340:BK341)</f>
        <v>0</v>
      </c>
    </row>
    <row r="340" spans="1:65" s="296" customFormat="1" ht="16.5" customHeight="1">
      <c r="A340" s="219"/>
      <c r="B340" s="220"/>
      <c r="C340" s="271" t="s">
        <v>599</v>
      </c>
      <c r="D340" s="271" t="s">
        <v>143</v>
      </c>
      <c r="E340" s="272" t="s">
        <v>1280</v>
      </c>
      <c r="F340" s="273" t="s">
        <v>1281</v>
      </c>
      <c r="G340" s="274" t="s">
        <v>180</v>
      </c>
      <c r="H340" s="275">
        <v>393.488</v>
      </c>
      <c r="I340" s="212"/>
      <c r="J340" s="276">
        <f>ROUND(I340*H340,2)</f>
        <v>0</v>
      </c>
      <c r="K340" s="273" t="s">
        <v>3</v>
      </c>
      <c r="L340" s="220"/>
      <c r="M340" s="315" t="s">
        <v>3</v>
      </c>
      <c r="N340" s="316" t="s">
        <v>41</v>
      </c>
      <c r="O340" s="317">
        <v>0</v>
      </c>
      <c r="P340" s="317">
        <f>O340*H340</f>
        <v>0</v>
      </c>
      <c r="Q340" s="317">
        <v>0</v>
      </c>
      <c r="R340" s="317">
        <f>Q340*H340</f>
        <v>0</v>
      </c>
      <c r="S340" s="317">
        <v>0</v>
      </c>
      <c r="T340" s="318">
        <f>S340*H340</f>
        <v>0</v>
      </c>
      <c r="U340" s="219"/>
      <c r="V340" s="219"/>
      <c r="W340" s="219"/>
      <c r="X340" s="219"/>
      <c r="Y340" s="219"/>
      <c r="Z340" s="219"/>
      <c r="AA340" s="219"/>
      <c r="AB340" s="219"/>
      <c r="AC340" s="219"/>
      <c r="AD340" s="219"/>
      <c r="AE340" s="219"/>
      <c r="AR340" s="319" t="s">
        <v>148</v>
      </c>
      <c r="AT340" s="319" t="s">
        <v>143</v>
      </c>
      <c r="AU340" s="319" t="s">
        <v>80</v>
      </c>
      <c r="AY340" s="293" t="s">
        <v>141</v>
      </c>
      <c r="BE340" s="320">
        <f>IF(N340="základní",J340,0)</f>
        <v>0</v>
      </c>
      <c r="BF340" s="320">
        <f>IF(N340="snížená",J340,0)</f>
        <v>0</v>
      </c>
      <c r="BG340" s="320">
        <f>IF(N340="zákl. přenesená",J340,0)</f>
        <v>0</v>
      </c>
      <c r="BH340" s="320">
        <f>IF(N340="sníž. přenesená",J340,0)</f>
        <v>0</v>
      </c>
      <c r="BI340" s="320">
        <f>IF(N340="nulová",J340,0)</f>
        <v>0</v>
      </c>
      <c r="BJ340" s="293" t="s">
        <v>78</v>
      </c>
      <c r="BK340" s="320">
        <f>ROUND(I340*H340,2)</f>
        <v>0</v>
      </c>
      <c r="BL340" s="293" t="s">
        <v>148</v>
      </c>
      <c r="BM340" s="319" t="s">
        <v>1282</v>
      </c>
    </row>
    <row r="341" spans="1:65" s="296" customFormat="1" ht="39">
      <c r="A341" s="219"/>
      <c r="B341" s="220"/>
      <c r="C341" s="219"/>
      <c r="D341" s="277" t="s">
        <v>150</v>
      </c>
      <c r="E341" s="219"/>
      <c r="F341" s="278" t="s">
        <v>1283</v>
      </c>
      <c r="G341" s="219"/>
      <c r="H341" s="219"/>
      <c r="I341" s="219"/>
      <c r="J341" s="219"/>
      <c r="K341" s="219"/>
      <c r="L341" s="220"/>
      <c r="M341" s="356"/>
      <c r="N341" s="357"/>
      <c r="O341" s="358"/>
      <c r="P341" s="358"/>
      <c r="Q341" s="358"/>
      <c r="R341" s="358"/>
      <c r="S341" s="358"/>
      <c r="T341" s="359"/>
      <c r="U341" s="219"/>
      <c r="V341" s="219"/>
      <c r="W341" s="219"/>
      <c r="X341" s="219"/>
      <c r="Y341" s="219"/>
      <c r="Z341" s="219"/>
      <c r="AA341" s="219"/>
      <c r="AB341" s="219"/>
      <c r="AC341" s="219"/>
      <c r="AD341" s="219"/>
      <c r="AE341" s="219"/>
      <c r="AT341" s="293" t="s">
        <v>150</v>
      </c>
      <c r="AU341" s="293" t="s">
        <v>80</v>
      </c>
    </row>
    <row r="342" spans="1:65" s="296" customFormat="1" ht="6.95" customHeight="1">
      <c r="A342" s="219"/>
      <c r="B342" s="239"/>
      <c r="C342" s="240"/>
      <c r="D342" s="240"/>
      <c r="E342" s="240"/>
      <c r="F342" s="240"/>
      <c r="G342" s="240"/>
      <c r="H342" s="240"/>
      <c r="I342" s="240"/>
      <c r="J342" s="240"/>
      <c r="K342" s="240"/>
      <c r="L342" s="220"/>
      <c r="M342" s="219"/>
      <c r="O342" s="219"/>
      <c r="P342" s="219"/>
      <c r="Q342" s="219"/>
      <c r="R342" s="219"/>
      <c r="S342" s="219"/>
      <c r="T342" s="219"/>
      <c r="U342" s="219"/>
      <c r="V342" s="219"/>
      <c r="W342" s="219"/>
      <c r="X342" s="219"/>
      <c r="Y342" s="219"/>
      <c r="Z342" s="219"/>
      <c r="AA342" s="219"/>
      <c r="AB342" s="219"/>
      <c r="AC342" s="219"/>
      <c r="AD342" s="219"/>
      <c r="AE342" s="219"/>
    </row>
  </sheetData>
  <sheetProtection password="CC12" sheet="1" objects="1" scenarios="1"/>
  <autoFilter ref="C84:K341"/>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8"/>
  <sheetViews>
    <sheetView windowProtection="1" showGridLines="0" topLeftCell="A77" workbookViewId="0">
      <selection activeCell="I100" sqref="I100"/>
    </sheetView>
  </sheetViews>
  <sheetFormatPr defaultRowHeight="11.25"/>
  <cols>
    <col min="1" max="1" width="8.33203125" style="74" customWidth="1"/>
    <col min="2" max="2" width="1.1640625" style="74" customWidth="1"/>
    <col min="3" max="3" width="4.1640625" style="74" customWidth="1"/>
    <col min="4" max="4" width="4.33203125" style="74" customWidth="1"/>
    <col min="5" max="5" width="17.1640625" style="74" customWidth="1"/>
    <col min="6" max="6" width="100.83203125" style="74" customWidth="1"/>
    <col min="7" max="7" width="7.5" style="74" customWidth="1"/>
    <col min="8" max="8" width="14" style="74" customWidth="1"/>
    <col min="9" max="9" width="15.83203125" style="74" customWidth="1"/>
    <col min="10" max="11" width="22.33203125" style="74" customWidth="1"/>
    <col min="12" max="12" width="9.33203125" style="74" customWidth="1"/>
    <col min="13" max="13" width="10.83203125" style="74" hidden="1" customWidth="1"/>
    <col min="14" max="14" width="9.33203125" style="74" hidden="1"/>
    <col min="15" max="20" width="14.1640625" style="74" hidden="1" customWidth="1"/>
    <col min="21" max="21" width="16.33203125" style="74" hidden="1" customWidth="1"/>
    <col min="22" max="22" width="12.33203125" style="74" customWidth="1"/>
    <col min="23" max="23" width="16.33203125" style="74" customWidth="1"/>
    <col min="24" max="24" width="12.33203125" style="74" customWidth="1"/>
    <col min="25" max="25" width="15" style="74" customWidth="1"/>
    <col min="26" max="26" width="11" style="74" customWidth="1"/>
    <col min="27" max="27" width="15" style="74" customWidth="1"/>
    <col min="28" max="28" width="16.33203125" style="74" customWidth="1"/>
    <col min="29" max="29" width="11" style="74" customWidth="1"/>
    <col min="30" max="30" width="15" style="74" customWidth="1"/>
    <col min="31" max="31" width="16.33203125" style="74" customWidth="1"/>
    <col min="32" max="43" width="9.33203125" style="74"/>
    <col min="44" max="65" width="9.33203125" style="74" hidden="1"/>
    <col min="66" max="16384" width="9.33203125" style="74"/>
  </cols>
  <sheetData>
    <row r="2" spans="1:46" ht="36.950000000000003" customHeight="1">
      <c r="L2" s="405" t="s">
        <v>6</v>
      </c>
      <c r="M2" s="406"/>
      <c r="N2" s="406"/>
      <c r="O2" s="406"/>
      <c r="P2" s="406"/>
      <c r="Q2" s="406"/>
      <c r="R2" s="406"/>
      <c r="S2" s="406"/>
      <c r="T2" s="406"/>
      <c r="U2" s="406"/>
      <c r="V2" s="406"/>
      <c r="AT2" s="293" t="s">
        <v>92</v>
      </c>
    </row>
    <row r="3" spans="1:46" ht="6.95" customHeight="1">
      <c r="B3" s="214"/>
      <c r="C3" s="215"/>
      <c r="D3" s="215"/>
      <c r="E3" s="215"/>
      <c r="F3" s="215"/>
      <c r="G3" s="215"/>
      <c r="H3" s="215"/>
      <c r="I3" s="215"/>
      <c r="J3" s="215"/>
      <c r="K3" s="215"/>
      <c r="L3" s="216"/>
      <c r="AT3" s="293" t="s">
        <v>80</v>
      </c>
    </row>
    <row r="4" spans="1:46" ht="24.95" customHeight="1">
      <c r="B4" s="216"/>
      <c r="D4" s="217" t="s">
        <v>108</v>
      </c>
      <c r="L4" s="216"/>
      <c r="M4" s="294" t="s">
        <v>11</v>
      </c>
      <c r="AT4" s="293" t="s">
        <v>4</v>
      </c>
    </row>
    <row r="5" spans="1:46" ht="6.95" customHeight="1">
      <c r="B5" s="216"/>
      <c r="L5" s="216"/>
    </row>
    <row r="6" spans="1:46" ht="12" customHeight="1">
      <c r="B6" s="216"/>
      <c r="D6" s="218" t="s">
        <v>15</v>
      </c>
      <c r="L6" s="216"/>
    </row>
    <row r="7" spans="1:46" ht="16.5" customHeight="1">
      <c r="B7" s="216"/>
      <c r="E7" s="401" t="str">
        <f>'Rekapitulace zakázky'!K6</f>
        <v>Revitalizace Chaplinova náměstí, sídliště Barrandov</v>
      </c>
      <c r="F7" s="402"/>
      <c r="G7" s="402"/>
      <c r="H7" s="402"/>
      <c r="L7" s="216"/>
    </row>
    <row r="8" spans="1:46" s="296" customFormat="1" ht="12" customHeight="1">
      <c r="A8" s="219"/>
      <c r="B8" s="220"/>
      <c r="C8" s="219"/>
      <c r="D8" s="218" t="s">
        <v>109</v>
      </c>
      <c r="E8" s="219"/>
      <c r="F8" s="219"/>
      <c r="G8" s="219"/>
      <c r="H8" s="219"/>
      <c r="I8" s="219"/>
      <c r="J8" s="219"/>
      <c r="K8" s="219"/>
      <c r="L8" s="295"/>
      <c r="S8" s="219"/>
      <c r="T8" s="219"/>
      <c r="U8" s="219"/>
      <c r="V8" s="219"/>
      <c r="W8" s="219"/>
      <c r="X8" s="219"/>
      <c r="Y8" s="219"/>
      <c r="Z8" s="219"/>
      <c r="AA8" s="219"/>
      <c r="AB8" s="219"/>
      <c r="AC8" s="219"/>
      <c r="AD8" s="219"/>
      <c r="AE8" s="219"/>
    </row>
    <row r="9" spans="1:46" s="296" customFormat="1" ht="16.5" customHeight="1">
      <c r="A9" s="219"/>
      <c r="B9" s="220"/>
      <c r="C9" s="219"/>
      <c r="D9" s="219"/>
      <c r="E9" s="399" t="s">
        <v>1284</v>
      </c>
      <c r="F9" s="400"/>
      <c r="G9" s="400"/>
      <c r="H9" s="400"/>
      <c r="I9" s="219"/>
      <c r="J9" s="219"/>
      <c r="K9" s="219"/>
      <c r="L9" s="295"/>
      <c r="S9" s="219"/>
      <c r="T9" s="219"/>
      <c r="U9" s="219"/>
      <c r="V9" s="219"/>
      <c r="W9" s="219"/>
      <c r="X9" s="219"/>
      <c r="Y9" s="219"/>
      <c r="Z9" s="219"/>
      <c r="AA9" s="219"/>
      <c r="AB9" s="219"/>
      <c r="AC9" s="219"/>
      <c r="AD9" s="219"/>
      <c r="AE9" s="219"/>
    </row>
    <row r="10" spans="1:46" s="296" customFormat="1">
      <c r="A10" s="219"/>
      <c r="B10" s="220"/>
      <c r="C10" s="219"/>
      <c r="D10" s="219"/>
      <c r="E10" s="219"/>
      <c r="F10" s="219"/>
      <c r="G10" s="219"/>
      <c r="H10" s="219"/>
      <c r="I10" s="219"/>
      <c r="J10" s="219"/>
      <c r="K10" s="219"/>
      <c r="L10" s="295"/>
      <c r="S10" s="219"/>
      <c r="T10" s="219"/>
      <c r="U10" s="219"/>
      <c r="V10" s="219"/>
      <c r="W10" s="219"/>
      <c r="X10" s="219"/>
      <c r="Y10" s="219"/>
      <c r="Z10" s="219"/>
      <c r="AA10" s="219"/>
      <c r="AB10" s="219"/>
      <c r="AC10" s="219"/>
      <c r="AD10" s="219"/>
      <c r="AE10" s="219"/>
    </row>
    <row r="11" spans="1:46" s="296" customFormat="1" ht="12" customHeight="1">
      <c r="A11" s="219"/>
      <c r="B11" s="220"/>
      <c r="C11" s="219"/>
      <c r="D11" s="218" t="s">
        <v>17</v>
      </c>
      <c r="E11" s="219"/>
      <c r="F11" s="221" t="s">
        <v>3</v>
      </c>
      <c r="G11" s="219"/>
      <c r="H11" s="219"/>
      <c r="I11" s="218" t="s">
        <v>18</v>
      </c>
      <c r="J11" s="221" t="s">
        <v>3</v>
      </c>
      <c r="K11" s="219"/>
      <c r="L11" s="295"/>
      <c r="S11" s="219"/>
      <c r="T11" s="219"/>
      <c r="U11" s="219"/>
      <c r="V11" s="219"/>
      <c r="W11" s="219"/>
      <c r="X11" s="219"/>
      <c r="Y11" s="219"/>
      <c r="Z11" s="219"/>
      <c r="AA11" s="219"/>
      <c r="AB11" s="219"/>
      <c r="AC11" s="219"/>
      <c r="AD11" s="219"/>
      <c r="AE11" s="219"/>
    </row>
    <row r="12" spans="1:46" s="296" customFormat="1" ht="12" customHeight="1">
      <c r="A12" s="219"/>
      <c r="B12" s="220"/>
      <c r="C12" s="219"/>
      <c r="D12" s="218" t="s">
        <v>19</v>
      </c>
      <c r="E12" s="219"/>
      <c r="F12" s="221" t="s">
        <v>20</v>
      </c>
      <c r="G12" s="219"/>
      <c r="H12" s="219"/>
      <c r="I12" s="218" t="s">
        <v>21</v>
      </c>
      <c r="J12" s="222">
        <f>'Rekapitulace zakázky'!AN8</f>
        <v>44391</v>
      </c>
      <c r="K12" s="219"/>
      <c r="L12" s="295"/>
      <c r="S12" s="219"/>
      <c r="T12" s="219"/>
      <c r="U12" s="219"/>
      <c r="V12" s="219"/>
      <c r="W12" s="219"/>
      <c r="X12" s="219"/>
      <c r="Y12" s="219"/>
      <c r="Z12" s="219"/>
      <c r="AA12" s="219"/>
      <c r="AB12" s="219"/>
      <c r="AC12" s="219"/>
      <c r="AD12" s="219"/>
      <c r="AE12" s="219"/>
    </row>
    <row r="13" spans="1:46" s="296" customFormat="1" ht="10.9" customHeight="1">
      <c r="A13" s="219"/>
      <c r="B13" s="220"/>
      <c r="C13" s="219"/>
      <c r="D13" s="219"/>
      <c r="E13" s="219"/>
      <c r="F13" s="219"/>
      <c r="G13" s="219"/>
      <c r="H13" s="219"/>
      <c r="I13" s="219"/>
      <c r="J13" s="219"/>
      <c r="K13" s="219"/>
      <c r="L13" s="295"/>
      <c r="S13" s="219"/>
      <c r="T13" s="219"/>
      <c r="U13" s="219"/>
      <c r="V13" s="219"/>
      <c r="W13" s="219"/>
      <c r="X13" s="219"/>
      <c r="Y13" s="219"/>
      <c r="Z13" s="219"/>
      <c r="AA13" s="219"/>
      <c r="AB13" s="219"/>
      <c r="AC13" s="219"/>
      <c r="AD13" s="219"/>
      <c r="AE13" s="219"/>
    </row>
    <row r="14" spans="1:46" s="296" customFormat="1" ht="12" customHeight="1">
      <c r="A14" s="219"/>
      <c r="B14" s="220"/>
      <c r="C14" s="219"/>
      <c r="D14" s="218" t="s">
        <v>22</v>
      </c>
      <c r="E14" s="219"/>
      <c r="F14" s="219"/>
      <c r="G14" s="219"/>
      <c r="H14" s="219"/>
      <c r="I14" s="218" t="s">
        <v>23</v>
      </c>
      <c r="J14" s="221" t="s">
        <v>3</v>
      </c>
      <c r="K14" s="219"/>
      <c r="L14" s="295"/>
      <c r="S14" s="219"/>
      <c r="T14" s="219"/>
      <c r="U14" s="219"/>
      <c r="V14" s="219"/>
      <c r="W14" s="219"/>
      <c r="X14" s="219"/>
      <c r="Y14" s="219"/>
      <c r="Z14" s="219"/>
      <c r="AA14" s="219"/>
      <c r="AB14" s="219"/>
      <c r="AC14" s="219"/>
      <c r="AD14" s="219"/>
      <c r="AE14" s="219"/>
    </row>
    <row r="15" spans="1:46" s="296" customFormat="1" ht="18" customHeight="1">
      <c r="A15" s="219"/>
      <c r="B15" s="220"/>
      <c r="C15" s="219"/>
      <c r="D15" s="219"/>
      <c r="E15" s="221" t="s">
        <v>24</v>
      </c>
      <c r="F15" s="219"/>
      <c r="G15" s="219"/>
      <c r="H15" s="219"/>
      <c r="I15" s="218" t="s">
        <v>25</v>
      </c>
      <c r="J15" s="221" t="s">
        <v>3</v>
      </c>
      <c r="K15" s="219"/>
      <c r="L15" s="295"/>
      <c r="S15" s="219"/>
      <c r="T15" s="219"/>
      <c r="U15" s="219"/>
      <c r="V15" s="219"/>
      <c r="W15" s="219"/>
      <c r="X15" s="219"/>
      <c r="Y15" s="219"/>
      <c r="Z15" s="219"/>
      <c r="AA15" s="219"/>
      <c r="AB15" s="219"/>
      <c r="AC15" s="219"/>
      <c r="AD15" s="219"/>
      <c r="AE15" s="219"/>
    </row>
    <row r="16" spans="1:46" s="296" customFormat="1" ht="6.95" customHeight="1">
      <c r="A16" s="219"/>
      <c r="B16" s="220"/>
      <c r="C16" s="219"/>
      <c r="D16" s="219"/>
      <c r="E16" s="219"/>
      <c r="F16" s="219"/>
      <c r="G16" s="219"/>
      <c r="H16" s="219"/>
      <c r="I16" s="219"/>
      <c r="J16" s="219"/>
      <c r="K16" s="219"/>
      <c r="L16" s="295"/>
      <c r="S16" s="219"/>
      <c r="T16" s="219"/>
      <c r="U16" s="219"/>
      <c r="V16" s="219"/>
      <c r="W16" s="219"/>
      <c r="X16" s="219"/>
      <c r="Y16" s="219"/>
      <c r="Z16" s="219"/>
      <c r="AA16" s="219"/>
      <c r="AB16" s="219"/>
      <c r="AC16" s="219"/>
      <c r="AD16" s="219"/>
      <c r="AE16" s="219"/>
    </row>
    <row r="17" spans="1:31" s="296" customFormat="1" ht="12" customHeight="1">
      <c r="A17" s="219"/>
      <c r="B17" s="220"/>
      <c r="C17" s="219"/>
      <c r="D17" s="218" t="s">
        <v>26</v>
      </c>
      <c r="E17" s="219"/>
      <c r="F17" s="219"/>
      <c r="G17" s="219"/>
      <c r="H17" s="219"/>
      <c r="I17" s="218" t="s">
        <v>23</v>
      </c>
      <c r="J17" s="221" t="str">
        <f>'Rekapitulace zakázky'!AN13</f>
        <v/>
      </c>
      <c r="K17" s="219"/>
      <c r="L17" s="295"/>
      <c r="S17" s="219"/>
      <c r="T17" s="219"/>
      <c r="U17" s="219"/>
      <c r="V17" s="219"/>
      <c r="W17" s="219"/>
      <c r="X17" s="219"/>
      <c r="Y17" s="219"/>
      <c r="Z17" s="219"/>
      <c r="AA17" s="219"/>
      <c r="AB17" s="219"/>
      <c r="AC17" s="219"/>
      <c r="AD17" s="219"/>
      <c r="AE17" s="219"/>
    </row>
    <row r="18" spans="1:31" s="296" customFormat="1" ht="18" customHeight="1">
      <c r="A18" s="219"/>
      <c r="B18" s="220"/>
      <c r="C18" s="219"/>
      <c r="D18" s="219"/>
      <c r="E18" s="403" t="str">
        <f>'Rekapitulace zakázky'!E14</f>
        <v xml:space="preserve"> </v>
      </c>
      <c r="F18" s="403"/>
      <c r="G18" s="403"/>
      <c r="H18" s="403"/>
      <c r="I18" s="218" t="s">
        <v>25</v>
      </c>
      <c r="J18" s="221" t="str">
        <f>'Rekapitulace zakázky'!AN14</f>
        <v/>
      </c>
      <c r="K18" s="219"/>
      <c r="L18" s="295"/>
      <c r="S18" s="219"/>
      <c r="T18" s="219"/>
      <c r="U18" s="219"/>
      <c r="V18" s="219"/>
      <c r="W18" s="219"/>
      <c r="X18" s="219"/>
      <c r="Y18" s="219"/>
      <c r="Z18" s="219"/>
      <c r="AA18" s="219"/>
      <c r="AB18" s="219"/>
      <c r="AC18" s="219"/>
      <c r="AD18" s="219"/>
      <c r="AE18" s="219"/>
    </row>
    <row r="19" spans="1:31" s="296" customFormat="1" ht="6.95" customHeight="1">
      <c r="A19" s="219"/>
      <c r="B19" s="220"/>
      <c r="C19" s="219"/>
      <c r="D19" s="219"/>
      <c r="E19" s="219"/>
      <c r="F19" s="219"/>
      <c r="G19" s="219"/>
      <c r="H19" s="219"/>
      <c r="I19" s="219"/>
      <c r="J19" s="219"/>
      <c r="K19" s="219"/>
      <c r="L19" s="295"/>
      <c r="S19" s="219"/>
      <c r="T19" s="219"/>
      <c r="U19" s="219"/>
      <c r="V19" s="219"/>
      <c r="W19" s="219"/>
      <c r="X19" s="219"/>
      <c r="Y19" s="219"/>
      <c r="Z19" s="219"/>
      <c r="AA19" s="219"/>
      <c r="AB19" s="219"/>
      <c r="AC19" s="219"/>
      <c r="AD19" s="219"/>
      <c r="AE19" s="219"/>
    </row>
    <row r="20" spans="1:31" s="296" customFormat="1" ht="12" customHeight="1">
      <c r="A20" s="219"/>
      <c r="B20" s="220"/>
      <c r="C20" s="219"/>
      <c r="D20" s="218" t="s">
        <v>28</v>
      </c>
      <c r="E20" s="219"/>
      <c r="F20" s="219"/>
      <c r="G20" s="219"/>
      <c r="H20" s="219"/>
      <c r="I20" s="218" t="s">
        <v>23</v>
      </c>
      <c r="J20" s="221" t="s">
        <v>3</v>
      </c>
      <c r="K20" s="219"/>
      <c r="L20" s="295"/>
      <c r="S20" s="219"/>
      <c r="T20" s="219"/>
      <c r="U20" s="219"/>
      <c r="V20" s="219"/>
      <c r="W20" s="219"/>
      <c r="X20" s="219"/>
      <c r="Y20" s="219"/>
      <c r="Z20" s="219"/>
      <c r="AA20" s="219"/>
      <c r="AB20" s="219"/>
      <c r="AC20" s="219"/>
      <c r="AD20" s="219"/>
      <c r="AE20" s="219"/>
    </row>
    <row r="21" spans="1:31" s="296" customFormat="1" ht="18" customHeight="1">
      <c r="A21" s="219"/>
      <c r="B21" s="220"/>
      <c r="C21" s="219"/>
      <c r="D21" s="219"/>
      <c r="E21" s="221" t="s">
        <v>29</v>
      </c>
      <c r="F21" s="219"/>
      <c r="G21" s="219"/>
      <c r="H21" s="219"/>
      <c r="I21" s="218" t="s">
        <v>25</v>
      </c>
      <c r="J21" s="221" t="s">
        <v>3</v>
      </c>
      <c r="K21" s="219"/>
      <c r="L21" s="295"/>
      <c r="S21" s="219"/>
      <c r="T21" s="219"/>
      <c r="U21" s="219"/>
      <c r="V21" s="219"/>
      <c r="W21" s="219"/>
      <c r="X21" s="219"/>
      <c r="Y21" s="219"/>
      <c r="Z21" s="219"/>
      <c r="AA21" s="219"/>
      <c r="AB21" s="219"/>
      <c r="AC21" s="219"/>
      <c r="AD21" s="219"/>
      <c r="AE21" s="219"/>
    </row>
    <row r="22" spans="1:31" s="296" customFormat="1" ht="6.95" customHeight="1">
      <c r="A22" s="219"/>
      <c r="B22" s="220"/>
      <c r="C22" s="219"/>
      <c r="D22" s="219"/>
      <c r="E22" s="219"/>
      <c r="F22" s="219"/>
      <c r="G22" s="219"/>
      <c r="H22" s="219"/>
      <c r="I22" s="219"/>
      <c r="J22" s="219"/>
      <c r="K22" s="219"/>
      <c r="L22" s="295"/>
      <c r="S22" s="219"/>
      <c r="T22" s="219"/>
      <c r="U22" s="219"/>
      <c r="V22" s="219"/>
      <c r="W22" s="219"/>
      <c r="X22" s="219"/>
      <c r="Y22" s="219"/>
      <c r="Z22" s="219"/>
      <c r="AA22" s="219"/>
      <c r="AB22" s="219"/>
      <c r="AC22" s="219"/>
      <c r="AD22" s="219"/>
      <c r="AE22" s="219"/>
    </row>
    <row r="23" spans="1:31" s="296" customFormat="1" ht="12" customHeight="1">
      <c r="A23" s="219"/>
      <c r="B23" s="220"/>
      <c r="C23" s="219"/>
      <c r="D23" s="218" t="s">
        <v>31</v>
      </c>
      <c r="E23" s="219"/>
      <c r="F23" s="219"/>
      <c r="G23" s="219"/>
      <c r="H23" s="219"/>
      <c r="I23" s="218" t="s">
        <v>23</v>
      </c>
      <c r="J23" s="221" t="s">
        <v>32</v>
      </c>
      <c r="K23" s="219"/>
      <c r="L23" s="295"/>
      <c r="S23" s="219"/>
      <c r="T23" s="219"/>
      <c r="U23" s="219"/>
      <c r="V23" s="219"/>
      <c r="W23" s="219"/>
      <c r="X23" s="219"/>
      <c r="Y23" s="219"/>
      <c r="Z23" s="219"/>
      <c r="AA23" s="219"/>
      <c r="AB23" s="219"/>
      <c r="AC23" s="219"/>
      <c r="AD23" s="219"/>
      <c r="AE23" s="219"/>
    </row>
    <row r="24" spans="1:31" s="296" customFormat="1" ht="18" customHeight="1">
      <c r="A24" s="219"/>
      <c r="B24" s="220"/>
      <c r="C24" s="219"/>
      <c r="D24" s="219"/>
      <c r="E24" s="221" t="s">
        <v>33</v>
      </c>
      <c r="F24" s="219"/>
      <c r="G24" s="219"/>
      <c r="H24" s="219"/>
      <c r="I24" s="218" t="s">
        <v>25</v>
      </c>
      <c r="J24" s="221" t="s">
        <v>34</v>
      </c>
      <c r="K24" s="219"/>
      <c r="L24" s="295"/>
      <c r="S24" s="219"/>
      <c r="T24" s="219"/>
      <c r="U24" s="219"/>
      <c r="V24" s="219"/>
      <c r="W24" s="219"/>
      <c r="X24" s="219"/>
      <c r="Y24" s="219"/>
      <c r="Z24" s="219"/>
      <c r="AA24" s="219"/>
      <c r="AB24" s="219"/>
      <c r="AC24" s="219"/>
      <c r="AD24" s="219"/>
      <c r="AE24" s="219"/>
    </row>
    <row r="25" spans="1:31" s="296" customFormat="1" ht="6.95" customHeight="1">
      <c r="A25" s="219"/>
      <c r="B25" s="220"/>
      <c r="C25" s="219"/>
      <c r="D25" s="219"/>
      <c r="E25" s="219"/>
      <c r="F25" s="219"/>
      <c r="G25" s="219"/>
      <c r="H25" s="219"/>
      <c r="I25" s="219"/>
      <c r="J25" s="219"/>
      <c r="K25" s="219"/>
      <c r="L25" s="295"/>
      <c r="S25" s="219"/>
      <c r="T25" s="219"/>
      <c r="U25" s="219"/>
      <c r="V25" s="219"/>
      <c r="W25" s="219"/>
      <c r="X25" s="219"/>
      <c r="Y25" s="219"/>
      <c r="Z25" s="219"/>
      <c r="AA25" s="219"/>
      <c r="AB25" s="219"/>
      <c r="AC25" s="219"/>
      <c r="AD25" s="219"/>
      <c r="AE25" s="219"/>
    </row>
    <row r="26" spans="1:31" s="296" customFormat="1" ht="12" customHeight="1">
      <c r="A26" s="219"/>
      <c r="B26" s="220"/>
      <c r="C26" s="219"/>
      <c r="D26" s="218" t="s">
        <v>35</v>
      </c>
      <c r="E26" s="219"/>
      <c r="F26" s="219"/>
      <c r="G26" s="219"/>
      <c r="H26" s="219"/>
      <c r="I26" s="219"/>
      <c r="J26" s="219"/>
      <c r="K26" s="219"/>
      <c r="L26" s="295"/>
      <c r="S26" s="219"/>
      <c r="T26" s="219"/>
      <c r="U26" s="219"/>
      <c r="V26" s="219"/>
      <c r="W26" s="219"/>
      <c r="X26" s="219"/>
      <c r="Y26" s="219"/>
      <c r="Z26" s="219"/>
      <c r="AA26" s="219"/>
      <c r="AB26" s="219"/>
      <c r="AC26" s="219"/>
      <c r="AD26" s="219"/>
      <c r="AE26" s="219"/>
    </row>
    <row r="27" spans="1:31" s="298" customFormat="1" ht="16.5" customHeight="1">
      <c r="A27" s="223"/>
      <c r="B27" s="224"/>
      <c r="C27" s="223"/>
      <c r="D27" s="223"/>
      <c r="E27" s="404" t="s">
        <v>3</v>
      </c>
      <c r="F27" s="404"/>
      <c r="G27" s="404"/>
      <c r="H27" s="404"/>
      <c r="I27" s="223"/>
      <c r="J27" s="223"/>
      <c r="K27" s="223"/>
      <c r="L27" s="297"/>
      <c r="S27" s="223"/>
      <c r="T27" s="223"/>
      <c r="U27" s="223"/>
      <c r="V27" s="223"/>
      <c r="W27" s="223"/>
      <c r="X27" s="223"/>
      <c r="Y27" s="223"/>
      <c r="Z27" s="223"/>
      <c r="AA27" s="223"/>
      <c r="AB27" s="223"/>
      <c r="AC27" s="223"/>
      <c r="AD27" s="223"/>
      <c r="AE27" s="223"/>
    </row>
    <row r="28" spans="1:31" s="296" customFormat="1" ht="6.95" customHeight="1">
      <c r="A28" s="219"/>
      <c r="B28" s="220"/>
      <c r="C28" s="219"/>
      <c r="D28" s="219"/>
      <c r="E28" s="219"/>
      <c r="F28" s="219"/>
      <c r="G28" s="219"/>
      <c r="H28" s="219"/>
      <c r="I28" s="219"/>
      <c r="J28" s="219"/>
      <c r="K28" s="219"/>
      <c r="L28" s="295"/>
      <c r="S28" s="219"/>
      <c r="T28" s="219"/>
      <c r="U28" s="219"/>
      <c r="V28" s="219"/>
      <c r="W28" s="219"/>
      <c r="X28" s="219"/>
      <c r="Y28" s="219"/>
      <c r="Z28" s="219"/>
      <c r="AA28" s="219"/>
      <c r="AB28" s="219"/>
      <c r="AC28" s="219"/>
      <c r="AD28" s="219"/>
      <c r="AE28" s="219"/>
    </row>
    <row r="29" spans="1:31" s="296" customFormat="1" ht="6.95" customHeight="1">
      <c r="A29" s="219"/>
      <c r="B29" s="220"/>
      <c r="C29" s="219"/>
      <c r="D29" s="225"/>
      <c r="E29" s="225"/>
      <c r="F29" s="225"/>
      <c r="G29" s="225"/>
      <c r="H29" s="225"/>
      <c r="I29" s="225"/>
      <c r="J29" s="225"/>
      <c r="K29" s="225"/>
      <c r="L29" s="295"/>
      <c r="S29" s="219"/>
      <c r="T29" s="219"/>
      <c r="U29" s="219"/>
      <c r="V29" s="219"/>
      <c r="W29" s="219"/>
      <c r="X29" s="219"/>
      <c r="Y29" s="219"/>
      <c r="Z29" s="219"/>
      <c r="AA29" s="219"/>
      <c r="AB29" s="219"/>
      <c r="AC29" s="219"/>
      <c r="AD29" s="219"/>
      <c r="AE29" s="219"/>
    </row>
    <row r="30" spans="1:31" s="296" customFormat="1" ht="25.35" customHeight="1">
      <c r="A30" s="219"/>
      <c r="B30" s="220"/>
      <c r="C30" s="219"/>
      <c r="D30" s="226" t="s">
        <v>36</v>
      </c>
      <c r="E30" s="219"/>
      <c r="F30" s="219"/>
      <c r="G30" s="219"/>
      <c r="H30" s="219"/>
      <c r="I30" s="219"/>
      <c r="J30" s="227">
        <f>ROUND(J90, 2)</f>
        <v>0</v>
      </c>
      <c r="K30" s="219"/>
      <c r="L30" s="295"/>
      <c r="S30" s="219"/>
      <c r="T30" s="219"/>
      <c r="U30" s="219"/>
      <c r="V30" s="219"/>
      <c r="W30" s="219"/>
      <c r="X30" s="219"/>
      <c r="Y30" s="219"/>
      <c r="Z30" s="219"/>
      <c r="AA30" s="219"/>
      <c r="AB30" s="219"/>
      <c r="AC30" s="219"/>
      <c r="AD30" s="219"/>
      <c r="AE30" s="219"/>
    </row>
    <row r="31" spans="1:31" s="296" customFormat="1" ht="6.95" customHeight="1">
      <c r="A31" s="219"/>
      <c r="B31" s="220"/>
      <c r="C31" s="219"/>
      <c r="D31" s="225"/>
      <c r="E31" s="225"/>
      <c r="F31" s="225"/>
      <c r="G31" s="225"/>
      <c r="H31" s="225"/>
      <c r="I31" s="225"/>
      <c r="J31" s="225"/>
      <c r="K31" s="225"/>
      <c r="L31" s="295"/>
      <c r="S31" s="219"/>
      <c r="T31" s="219"/>
      <c r="U31" s="219"/>
      <c r="V31" s="219"/>
      <c r="W31" s="219"/>
      <c r="X31" s="219"/>
      <c r="Y31" s="219"/>
      <c r="Z31" s="219"/>
      <c r="AA31" s="219"/>
      <c r="AB31" s="219"/>
      <c r="AC31" s="219"/>
      <c r="AD31" s="219"/>
      <c r="AE31" s="219"/>
    </row>
    <row r="32" spans="1:31" s="296" customFormat="1" ht="14.45" customHeight="1">
      <c r="A32" s="219"/>
      <c r="B32" s="220"/>
      <c r="C32" s="219"/>
      <c r="D32" s="219"/>
      <c r="E32" s="219"/>
      <c r="F32" s="228" t="s">
        <v>38</v>
      </c>
      <c r="G32" s="219"/>
      <c r="H32" s="219"/>
      <c r="I32" s="228" t="s">
        <v>37</v>
      </c>
      <c r="J32" s="228" t="s">
        <v>39</v>
      </c>
      <c r="K32" s="219"/>
      <c r="L32" s="295"/>
      <c r="S32" s="219"/>
      <c r="T32" s="219"/>
      <c r="U32" s="219"/>
      <c r="V32" s="219"/>
      <c r="W32" s="219"/>
      <c r="X32" s="219"/>
      <c r="Y32" s="219"/>
      <c r="Z32" s="219"/>
      <c r="AA32" s="219"/>
      <c r="AB32" s="219"/>
      <c r="AC32" s="219"/>
      <c r="AD32" s="219"/>
      <c r="AE32" s="219"/>
    </row>
    <row r="33" spans="1:31" s="296" customFormat="1" ht="14.45" customHeight="1">
      <c r="A33" s="219"/>
      <c r="B33" s="220"/>
      <c r="C33" s="219"/>
      <c r="D33" s="229" t="s">
        <v>40</v>
      </c>
      <c r="E33" s="218" t="s">
        <v>41</v>
      </c>
      <c r="F33" s="230">
        <f>ROUND((SUM(BE90:BE257)),  2)</f>
        <v>0</v>
      </c>
      <c r="G33" s="219"/>
      <c r="H33" s="219"/>
      <c r="I33" s="231">
        <v>0.21</v>
      </c>
      <c r="J33" s="230">
        <f>ROUND(((SUM(BE90:BE257))*I33),  2)</f>
        <v>0</v>
      </c>
      <c r="K33" s="219"/>
      <c r="L33" s="295"/>
      <c r="S33" s="219"/>
      <c r="T33" s="219"/>
      <c r="U33" s="219"/>
      <c r="V33" s="219"/>
      <c r="W33" s="219"/>
      <c r="X33" s="219"/>
      <c r="Y33" s="219"/>
      <c r="Z33" s="219"/>
      <c r="AA33" s="219"/>
      <c r="AB33" s="219"/>
      <c r="AC33" s="219"/>
      <c r="AD33" s="219"/>
      <c r="AE33" s="219"/>
    </row>
    <row r="34" spans="1:31" s="296" customFormat="1" ht="14.45" customHeight="1">
      <c r="A34" s="219"/>
      <c r="B34" s="220"/>
      <c r="C34" s="219"/>
      <c r="D34" s="219"/>
      <c r="E34" s="218" t="s">
        <v>42</v>
      </c>
      <c r="F34" s="230">
        <f>ROUND((SUM(BF90:BF257)),  2)</f>
        <v>0</v>
      </c>
      <c r="G34" s="219"/>
      <c r="H34" s="219"/>
      <c r="I34" s="231">
        <v>0.15</v>
      </c>
      <c r="J34" s="230">
        <f>ROUND(((SUM(BF90:BF257))*I34),  2)</f>
        <v>0</v>
      </c>
      <c r="K34" s="219"/>
      <c r="L34" s="295"/>
      <c r="S34" s="219"/>
      <c r="T34" s="219"/>
      <c r="U34" s="219"/>
      <c r="V34" s="219"/>
      <c r="W34" s="219"/>
      <c r="X34" s="219"/>
      <c r="Y34" s="219"/>
      <c r="Z34" s="219"/>
      <c r="AA34" s="219"/>
      <c r="AB34" s="219"/>
      <c r="AC34" s="219"/>
      <c r="AD34" s="219"/>
      <c r="AE34" s="219"/>
    </row>
    <row r="35" spans="1:31" s="296" customFormat="1" ht="14.45" hidden="1" customHeight="1">
      <c r="A35" s="219"/>
      <c r="B35" s="220"/>
      <c r="C35" s="219"/>
      <c r="D35" s="219"/>
      <c r="E35" s="218" t="s">
        <v>43</v>
      </c>
      <c r="F35" s="230">
        <f>ROUND((SUM(BG90:BG257)),  2)</f>
        <v>0</v>
      </c>
      <c r="G35" s="219"/>
      <c r="H35" s="219"/>
      <c r="I35" s="231">
        <v>0.21</v>
      </c>
      <c r="J35" s="230">
        <f>0</f>
        <v>0</v>
      </c>
      <c r="K35" s="219"/>
      <c r="L35" s="295"/>
      <c r="S35" s="219"/>
      <c r="T35" s="219"/>
      <c r="U35" s="219"/>
      <c r="V35" s="219"/>
      <c r="W35" s="219"/>
      <c r="X35" s="219"/>
      <c r="Y35" s="219"/>
      <c r="Z35" s="219"/>
      <c r="AA35" s="219"/>
      <c r="AB35" s="219"/>
      <c r="AC35" s="219"/>
      <c r="AD35" s="219"/>
      <c r="AE35" s="219"/>
    </row>
    <row r="36" spans="1:31" s="296" customFormat="1" ht="14.45" hidden="1" customHeight="1">
      <c r="A36" s="219"/>
      <c r="B36" s="220"/>
      <c r="C36" s="219"/>
      <c r="D36" s="219"/>
      <c r="E36" s="218" t="s">
        <v>44</v>
      </c>
      <c r="F36" s="230">
        <f>ROUND((SUM(BH90:BH257)),  2)</f>
        <v>0</v>
      </c>
      <c r="G36" s="219"/>
      <c r="H36" s="219"/>
      <c r="I36" s="231">
        <v>0.15</v>
      </c>
      <c r="J36" s="230">
        <f>0</f>
        <v>0</v>
      </c>
      <c r="K36" s="219"/>
      <c r="L36" s="295"/>
      <c r="S36" s="219"/>
      <c r="T36" s="219"/>
      <c r="U36" s="219"/>
      <c r="V36" s="219"/>
      <c r="W36" s="219"/>
      <c r="X36" s="219"/>
      <c r="Y36" s="219"/>
      <c r="Z36" s="219"/>
      <c r="AA36" s="219"/>
      <c r="AB36" s="219"/>
      <c r="AC36" s="219"/>
      <c r="AD36" s="219"/>
      <c r="AE36" s="219"/>
    </row>
    <row r="37" spans="1:31" s="296" customFormat="1" ht="14.45" hidden="1" customHeight="1">
      <c r="A37" s="219"/>
      <c r="B37" s="220"/>
      <c r="C37" s="219"/>
      <c r="D37" s="219"/>
      <c r="E37" s="218" t="s">
        <v>45</v>
      </c>
      <c r="F37" s="230">
        <f>ROUND((SUM(BI90:BI257)),  2)</f>
        <v>0</v>
      </c>
      <c r="G37" s="219"/>
      <c r="H37" s="219"/>
      <c r="I37" s="231">
        <v>0</v>
      </c>
      <c r="J37" s="230">
        <f>0</f>
        <v>0</v>
      </c>
      <c r="K37" s="219"/>
      <c r="L37" s="295"/>
      <c r="S37" s="219"/>
      <c r="T37" s="219"/>
      <c r="U37" s="219"/>
      <c r="V37" s="219"/>
      <c r="W37" s="219"/>
      <c r="X37" s="219"/>
      <c r="Y37" s="219"/>
      <c r="Z37" s="219"/>
      <c r="AA37" s="219"/>
      <c r="AB37" s="219"/>
      <c r="AC37" s="219"/>
      <c r="AD37" s="219"/>
      <c r="AE37" s="219"/>
    </row>
    <row r="38" spans="1:31" s="296" customFormat="1" ht="6.95" customHeight="1">
      <c r="A38" s="219"/>
      <c r="B38" s="220"/>
      <c r="C38" s="219"/>
      <c r="D38" s="219"/>
      <c r="E38" s="219"/>
      <c r="F38" s="219"/>
      <c r="G38" s="219"/>
      <c r="H38" s="219"/>
      <c r="I38" s="219"/>
      <c r="J38" s="219"/>
      <c r="K38" s="219"/>
      <c r="L38" s="295"/>
      <c r="S38" s="219"/>
      <c r="T38" s="219"/>
      <c r="U38" s="219"/>
      <c r="V38" s="219"/>
      <c r="W38" s="219"/>
      <c r="X38" s="219"/>
      <c r="Y38" s="219"/>
      <c r="Z38" s="219"/>
      <c r="AA38" s="219"/>
      <c r="AB38" s="219"/>
      <c r="AC38" s="219"/>
      <c r="AD38" s="219"/>
      <c r="AE38" s="219"/>
    </row>
    <row r="39" spans="1:31" s="296" customFormat="1" ht="25.35" customHeight="1">
      <c r="A39" s="219"/>
      <c r="B39" s="220"/>
      <c r="C39" s="232"/>
      <c r="D39" s="233" t="s">
        <v>46</v>
      </c>
      <c r="E39" s="234"/>
      <c r="F39" s="234"/>
      <c r="G39" s="235" t="s">
        <v>47</v>
      </c>
      <c r="H39" s="236" t="s">
        <v>48</v>
      </c>
      <c r="I39" s="234"/>
      <c r="J39" s="237">
        <f>SUM(J30:J37)</f>
        <v>0</v>
      </c>
      <c r="K39" s="238"/>
      <c r="L39" s="295"/>
      <c r="S39" s="219"/>
      <c r="T39" s="219"/>
      <c r="U39" s="219"/>
      <c r="V39" s="219"/>
      <c r="W39" s="219"/>
      <c r="X39" s="219"/>
      <c r="Y39" s="219"/>
      <c r="Z39" s="219"/>
      <c r="AA39" s="219"/>
      <c r="AB39" s="219"/>
      <c r="AC39" s="219"/>
      <c r="AD39" s="219"/>
      <c r="AE39" s="219"/>
    </row>
    <row r="40" spans="1:31" s="296" customFormat="1" ht="14.45" customHeight="1">
      <c r="A40" s="219"/>
      <c r="B40" s="239"/>
      <c r="C40" s="240"/>
      <c r="D40" s="240"/>
      <c r="E40" s="240"/>
      <c r="F40" s="240"/>
      <c r="G40" s="240"/>
      <c r="H40" s="240"/>
      <c r="I40" s="240"/>
      <c r="J40" s="240"/>
      <c r="K40" s="240"/>
      <c r="L40" s="295"/>
      <c r="S40" s="219"/>
      <c r="T40" s="219"/>
      <c r="U40" s="219"/>
      <c r="V40" s="219"/>
      <c r="W40" s="219"/>
      <c r="X40" s="219"/>
      <c r="Y40" s="219"/>
      <c r="Z40" s="219"/>
      <c r="AA40" s="219"/>
      <c r="AB40" s="219"/>
      <c r="AC40" s="219"/>
      <c r="AD40" s="219"/>
      <c r="AE40" s="219"/>
    </row>
    <row r="44" spans="1:31" s="296" customFormat="1" ht="6.95" customHeight="1">
      <c r="A44" s="219"/>
      <c r="B44" s="241"/>
      <c r="C44" s="242"/>
      <c r="D44" s="242"/>
      <c r="E44" s="242"/>
      <c r="F44" s="242"/>
      <c r="G44" s="242"/>
      <c r="H44" s="242"/>
      <c r="I44" s="242"/>
      <c r="J44" s="242"/>
      <c r="K44" s="242"/>
      <c r="L44" s="295"/>
      <c r="S44" s="219"/>
      <c r="T44" s="219"/>
      <c r="U44" s="219"/>
      <c r="V44" s="219"/>
      <c r="W44" s="219"/>
      <c r="X44" s="219"/>
      <c r="Y44" s="219"/>
      <c r="Z44" s="219"/>
      <c r="AA44" s="219"/>
      <c r="AB44" s="219"/>
      <c r="AC44" s="219"/>
      <c r="AD44" s="219"/>
      <c r="AE44" s="219"/>
    </row>
    <row r="45" spans="1:31" s="296" customFormat="1" ht="24.95" customHeight="1">
      <c r="A45" s="219"/>
      <c r="B45" s="220"/>
      <c r="C45" s="217" t="s">
        <v>111</v>
      </c>
      <c r="D45" s="219"/>
      <c r="E45" s="219"/>
      <c r="F45" s="219"/>
      <c r="G45" s="219"/>
      <c r="H45" s="219"/>
      <c r="I45" s="219"/>
      <c r="J45" s="219"/>
      <c r="K45" s="219"/>
      <c r="L45" s="295"/>
      <c r="S45" s="219"/>
      <c r="T45" s="219"/>
      <c r="U45" s="219"/>
      <c r="V45" s="219"/>
      <c r="W45" s="219"/>
      <c r="X45" s="219"/>
      <c r="Y45" s="219"/>
      <c r="Z45" s="219"/>
      <c r="AA45" s="219"/>
      <c r="AB45" s="219"/>
      <c r="AC45" s="219"/>
      <c r="AD45" s="219"/>
      <c r="AE45" s="219"/>
    </row>
    <row r="46" spans="1:31" s="296" customFormat="1" ht="6.95" customHeight="1">
      <c r="A46" s="219"/>
      <c r="B46" s="220"/>
      <c r="C46" s="219"/>
      <c r="D46" s="219"/>
      <c r="E46" s="219"/>
      <c r="F46" s="219"/>
      <c r="G46" s="219"/>
      <c r="H46" s="219"/>
      <c r="I46" s="219"/>
      <c r="J46" s="219"/>
      <c r="K46" s="219"/>
      <c r="L46" s="295"/>
      <c r="S46" s="219"/>
      <c r="T46" s="219"/>
      <c r="U46" s="219"/>
      <c r="V46" s="219"/>
      <c r="W46" s="219"/>
      <c r="X46" s="219"/>
      <c r="Y46" s="219"/>
      <c r="Z46" s="219"/>
      <c r="AA46" s="219"/>
      <c r="AB46" s="219"/>
      <c r="AC46" s="219"/>
      <c r="AD46" s="219"/>
      <c r="AE46" s="219"/>
    </row>
    <row r="47" spans="1:31" s="296" customFormat="1" ht="12" customHeight="1">
      <c r="A47" s="219"/>
      <c r="B47" s="220"/>
      <c r="C47" s="218" t="s">
        <v>15</v>
      </c>
      <c r="D47" s="219"/>
      <c r="E47" s="219"/>
      <c r="F47" s="219"/>
      <c r="G47" s="219"/>
      <c r="H47" s="219"/>
      <c r="I47" s="219"/>
      <c r="J47" s="219"/>
      <c r="K47" s="219"/>
      <c r="L47" s="295"/>
      <c r="S47" s="219"/>
      <c r="T47" s="219"/>
      <c r="U47" s="219"/>
      <c r="V47" s="219"/>
      <c r="W47" s="219"/>
      <c r="X47" s="219"/>
      <c r="Y47" s="219"/>
      <c r="Z47" s="219"/>
      <c r="AA47" s="219"/>
      <c r="AB47" s="219"/>
      <c r="AC47" s="219"/>
      <c r="AD47" s="219"/>
      <c r="AE47" s="219"/>
    </row>
    <row r="48" spans="1:31" s="296" customFormat="1" ht="16.5" customHeight="1">
      <c r="A48" s="219"/>
      <c r="B48" s="220"/>
      <c r="C48" s="219"/>
      <c r="D48" s="219"/>
      <c r="E48" s="401" t="str">
        <f>E7</f>
        <v>Revitalizace Chaplinova náměstí, sídliště Barrandov</v>
      </c>
      <c r="F48" s="402"/>
      <c r="G48" s="402"/>
      <c r="H48" s="402"/>
      <c r="I48" s="219"/>
      <c r="J48" s="219"/>
      <c r="K48" s="219"/>
      <c r="L48" s="295"/>
      <c r="S48" s="219"/>
      <c r="T48" s="219"/>
      <c r="U48" s="219"/>
      <c r="V48" s="219"/>
      <c r="W48" s="219"/>
      <c r="X48" s="219"/>
      <c r="Y48" s="219"/>
      <c r="Z48" s="219"/>
      <c r="AA48" s="219"/>
      <c r="AB48" s="219"/>
      <c r="AC48" s="219"/>
      <c r="AD48" s="219"/>
      <c r="AE48" s="219"/>
    </row>
    <row r="49" spans="1:47" s="296" customFormat="1" ht="12" customHeight="1">
      <c r="A49" s="219"/>
      <c r="B49" s="220"/>
      <c r="C49" s="218" t="s">
        <v>109</v>
      </c>
      <c r="D49" s="219"/>
      <c r="E49" s="219"/>
      <c r="F49" s="219"/>
      <c r="G49" s="219"/>
      <c r="H49" s="219"/>
      <c r="I49" s="219"/>
      <c r="J49" s="219"/>
      <c r="K49" s="219"/>
      <c r="L49" s="295"/>
      <c r="S49" s="219"/>
      <c r="T49" s="219"/>
      <c r="U49" s="219"/>
      <c r="V49" s="219"/>
      <c r="W49" s="219"/>
      <c r="X49" s="219"/>
      <c r="Y49" s="219"/>
      <c r="Z49" s="219"/>
      <c r="AA49" s="219"/>
      <c r="AB49" s="219"/>
      <c r="AC49" s="219"/>
      <c r="AD49" s="219"/>
      <c r="AE49" s="219"/>
    </row>
    <row r="50" spans="1:47" s="296" customFormat="1" ht="16.5" customHeight="1">
      <c r="A50" s="219"/>
      <c r="B50" s="220"/>
      <c r="C50" s="219"/>
      <c r="D50" s="219"/>
      <c r="E50" s="399" t="str">
        <f>E9</f>
        <v>IO 05 - Úprava a obnova veřejného osvětlení</v>
      </c>
      <c r="F50" s="400"/>
      <c r="G50" s="400"/>
      <c r="H50" s="400"/>
      <c r="I50" s="219"/>
      <c r="J50" s="219"/>
      <c r="K50" s="219"/>
      <c r="L50" s="295"/>
      <c r="S50" s="219"/>
      <c r="T50" s="219"/>
      <c r="U50" s="219"/>
      <c r="V50" s="219"/>
      <c r="W50" s="219"/>
      <c r="X50" s="219"/>
      <c r="Y50" s="219"/>
      <c r="Z50" s="219"/>
      <c r="AA50" s="219"/>
      <c r="AB50" s="219"/>
      <c r="AC50" s="219"/>
      <c r="AD50" s="219"/>
      <c r="AE50" s="219"/>
    </row>
    <row r="51" spans="1:47" s="296" customFormat="1" ht="6.95" customHeight="1">
      <c r="A51" s="219"/>
      <c r="B51" s="220"/>
      <c r="C51" s="219"/>
      <c r="D51" s="219"/>
      <c r="E51" s="219"/>
      <c r="F51" s="219"/>
      <c r="G51" s="219"/>
      <c r="H51" s="219"/>
      <c r="I51" s="219"/>
      <c r="J51" s="219"/>
      <c r="K51" s="219"/>
      <c r="L51" s="295"/>
      <c r="S51" s="219"/>
      <c r="T51" s="219"/>
      <c r="U51" s="219"/>
      <c r="V51" s="219"/>
      <c r="W51" s="219"/>
      <c r="X51" s="219"/>
      <c r="Y51" s="219"/>
      <c r="Z51" s="219"/>
      <c r="AA51" s="219"/>
      <c r="AB51" s="219"/>
      <c r="AC51" s="219"/>
      <c r="AD51" s="219"/>
      <c r="AE51" s="219"/>
    </row>
    <row r="52" spans="1:47" s="296" customFormat="1" ht="12" customHeight="1">
      <c r="A52" s="219"/>
      <c r="B52" s="220"/>
      <c r="C52" s="218" t="s">
        <v>19</v>
      </c>
      <c r="D52" s="219"/>
      <c r="E52" s="219"/>
      <c r="F52" s="221" t="str">
        <f>F12</f>
        <v>k.ú. Hlubočepy</v>
      </c>
      <c r="G52" s="219"/>
      <c r="H52" s="219"/>
      <c r="I52" s="218" t="s">
        <v>21</v>
      </c>
      <c r="J52" s="222">
        <f>IF(J12="","",J12)</f>
        <v>44391</v>
      </c>
      <c r="K52" s="219"/>
      <c r="L52" s="295"/>
      <c r="S52" s="219"/>
      <c r="T52" s="219"/>
      <c r="U52" s="219"/>
      <c r="V52" s="219"/>
      <c r="W52" s="219"/>
      <c r="X52" s="219"/>
      <c r="Y52" s="219"/>
      <c r="Z52" s="219"/>
      <c r="AA52" s="219"/>
      <c r="AB52" s="219"/>
      <c r="AC52" s="219"/>
      <c r="AD52" s="219"/>
      <c r="AE52" s="219"/>
    </row>
    <row r="53" spans="1:47" s="296" customFormat="1" ht="6.95" customHeight="1">
      <c r="A53" s="219"/>
      <c r="B53" s="220"/>
      <c r="C53" s="219"/>
      <c r="D53" s="219"/>
      <c r="E53" s="219"/>
      <c r="F53" s="219"/>
      <c r="G53" s="219"/>
      <c r="H53" s="219"/>
      <c r="I53" s="219"/>
      <c r="J53" s="219"/>
      <c r="K53" s="219"/>
      <c r="L53" s="295"/>
      <c r="S53" s="219"/>
      <c r="T53" s="219"/>
      <c r="U53" s="219"/>
      <c r="V53" s="219"/>
      <c r="W53" s="219"/>
      <c r="X53" s="219"/>
      <c r="Y53" s="219"/>
      <c r="Z53" s="219"/>
      <c r="AA53" s="219"/>
      <c r="AB53" s="219"/>
      <c r="AC53" s="219"/>
      <c r="AD53" s="219"/>
      <c r="AE53" s="219"/>
    </row>
    <row r="54" spans="1:47" s="296" customFormat="1" ht="15.2" customHeight="1">
      <c r="A54" s="219"/>
      <c r="B54" s="220"/>
      <c r="C54" s="218" t="s">
        <v>22</v>
      </c>
      <c r="D54" s="219"/>
      <c r="E54" s="219"/>
      <c r="F54" s="221" t="str">
        <f>E15</f>
        <v>Městská část Praha 5</v>
      </c>
      <c r="G54" s="219"/>
      <c r="H54" s="219"/>
      <c r="I54" s="218" t="s">
        <v>28</v>
      </c>
      <c r="J54" s="243" t="str">
        <f>E21</f>
        <v xml:space="preserve">AND, spol. s r.o. </v>
      </c>
      <c r="K54" s="219"/>
      <c r="L54" s="295"/>
      <c r="S54" s="219"/>
      <c r="T54" s="219"/>
      <c r="U54" s="219"/>
      <c r="V54" s="219"/>
      <c r="W54" s="219"/>
      <c r="X54" s="219"/>
      <c r="Y54" s="219"/>
      <c r="Z54" s="219"/>
      <c r="AA54" s="219"/>
      <c r="AB54" s="219"/>
      <c r="AC54" s="219"/>
      <c r="AD54" s="219"/>
      <c r="AE54" s="219"/>
    </row>
    <row r="55" spans="1:47" s="296" customFormat="1" ht="25.7" customHeight="1">
      <c r="A55" s="219"/>
      <c r="B55" s="220"/>
      <c r="C55" s="218" t="s">
        <v>26</v>
      </c>
      <c r="D55" s="219"/>
      <c r="E55" s="219"/>
      <c r="F55" s="221" t="str">
        <f>IF(E18="","",E18)</f>
        <v xml:space="preserve"> </v>
      </c>
      <c r="G55" s="219"/>
      <c r="H55" s="219"/>
      <c r="I55" s="218" t="s">
        <v>31</v>
      </c>
      <c r="J55" s="243" t="str">
        <f>E24</f>
        <v>STAVEBNÍ ROZPOČTY s.r.o.</v>
      </c>
      <c r="K55" s="219"/>
      <c r="L55" s="295"/>
      <c r="S55" s="219"/>
      <c r="T55" s="219"/>
      <c r="U55" s="219"/>
      <c r="V55" s="219"/>
      <c r="W55" s="219"/>
      <c r="X55" s="219"/>
      <c r="Y55" s="219"/>
      <c r="Z55" s="219"/>
      <c r="AA55" s="219"/>
      <c r="AB55" s="219"/>
      <c r="AC55" s="219"/>
      <c r="AD55" s="219"/>
      <c r="AE55" s="219"/>
    </row>
    <row r="56" spans="1:47" s="296" customFormat="1" ht="10.35" customHeight="1">
      <c r="A56" s="219"/>
      <c r="B56" s="220"/>
      <c r="C56" s="219"/>
      <c r="D56" s="219"/>
      <c r="E56" s="219"/>
      <c r="F56" s="219"/>
      <c r="G56" s="219"/>
      <c r="H56" s="219"/>
      <c r="I56" s="219"/>
      <c r="J56" s="219"/>
      <c r="K56" s="219"/>
      <c r="L56" s="295"/>
      <c r="S56" s="219"/>
      <c r="T56" s="219"/>
      <c r="U56" s="219"/>
      <c r="V56" s="219"/>
      <c r="W56" s="219"/>
      <c r="X56" s="219"/>
      <c r="Y56" s="219"/>
      <c r="Z56" s="219"/>
      <c r="AA56" s="219"/>
      <c r="AB56" s="219"/>
      <c r="AC56" s="219"/>
      <c r="AD56" s="219"/>
      <c r="AE56" s="219"/>
    </row>
    <row r="57" spans="1:47" s="296" customFormat="1" ht="29.25" customHeight="1">
      <c r="A57" s="219"/>
      <c r="B57" s="220"/>
      <c r="C57" s="244" t="s">
        <v>112</v>
      </c>
      <c r="D57" s="232"/>
      <c r="E57" s="232"/>
      <c r="F57" s="232"/>
      <c r="G57" s="232"/>
      <c r="H57" s="232"/>
      <c r="I57" s="232"/>
      <c r="J57" s="245" t="s">
        <v>113</v>
      </c>
      <c r="K57" s="232"/>
      <c r="L57" s="295"/>
      <c r="S57" s="219"/>
      <c r="T57" s="219"/>
      <c r="U57" s="219"/>
      <c r="V57" s="219"/>
      <c r="W57" s="219"/>
      <c r="X57" s="219"/>
      <c r="Y57" s="219"/>
      <c r="Z57" s="219"/>
      <c r="AA57" s="219"/>
      <c r="AB57" s="219"/>
      <c r="AC57" s="219"/>
      <c r="AD57" s="219"/>
      <c r="AE57" s="219"/>
    </row>
    <row r="58" spans="1:47" s="296" customFormat="1" ht="10.35" customHeight="1">
      <c r="A58" s="219"/>
      <c r="B58" s="220"/>
      <c r="C58" s="219"/>
      <c r="D58" s="219"/>
      <c r="E58" s="219"/>
      <c r="F58" s="219"/>
      <c r="G58" s="219"/>
      <c r="H58" s="219"/>
      <c r="I58" s="219"/>
      <c r="J58" s="219"/>
      <c r="K58" s="219"/>
      <c r="L58" s="295"/>
      <c r="S58" s="219"/>
      <c r="T58" s="219"/>
      <c r="U58" s="219"/>
      <c r="V58" s="219"/>
      <c r="W58" s="219"/>
      <c r="X58" s="219"/>
      <c r="Y58" s="219"/>
      <c r="Z58" s="219"/>
      <c r="AA58" s="219"/>
      <c r="AB58" s="219"/>
      <c r="AC58" s="219"/>
      <c r="AD58" s="219"/>
      <c r="AE58" s="219"/>
    </row>
    <row r="59" spans="1:47" s="296" customFormat="1" ht="22.9" customHeight="1">
      <c r="A59" s="219"/>
      <c r="B59" s="220"/>
      <c r="C59" s="246" t="s">
        <v>68</v>
      </c>
      <c r="D59" s="219"/>
      <c r="E59" s="219"/>
      <c r="F59" s="219"/>
      <c r="G59" s="219"/>
      <c r="H59" s="219"/>
      <c r="I59" s="219"/>
      <c r="J59" s="227">
        <f>J90</f>
        <v>0</v>
      </c>
      <c r="K59" s="219"/>
      <c r="L59" s="295"/>
      <c r="S59" s="219"/>
      <c r="T59" s="219"/>
      <c r="U59" s="219"/>
      <c r="V59" s="219"/>
      <c r="W59" s="219"/>
      <c r="X59" s="219"/>
      <c r="Y59" s="219"/>
      <c r="Z59" s="219"/>
      <c r="AA59" s="219"/>
      <c r="AB59" s="219"/>
      <c r="AC59" s="219"/>
      <c r="AD59" s="219"/>
      <c r="AE59" s="219"/>
      <c r="AU59" s="293" t="s">
        <v>114</v>
      </c>
    </row>
    <row r="60" spans="1:47" s="247" customFormat="1" ht="24.95" customHeight="1">
      <c r="B60" s="248"/>
      <c r="D60" s="249" t="s">
        <v>1285</v>
      </c>
      <c r="E60" s="250"/>
      <c r="F60" s="250"/>
      <c r="G60" s="250"/>
      <c r="H60" s="250"/>
      <c r="I60" s="250"/>
      <c r="J60" s="251">
        <f>J91</f>
        <v>0</v>
      </c>
      <c r="L60" s="248"/>
    </row>
    <row r="61" spans="1:47" s="247" customFormat="1" ht="24.95" customHeight="1">
      <c r="B61" s="248"/>
      <c r="D61" s="249" t="s">
        <v>1286</v>
      </c>
      <c r="E61" s="250"/>
      <c r="F61" s="250"/>
      <c r="G61" s="250"/>
      <c r="H61" s="250"/>
      <c r="I61" s="250"/>
      <c r="J61" s="251">
        <f>J113</f>
        <v>0</v>
      </c>
      <c r="L61" s="248"/>
    </row>
    <row r="62" spans="1:47" s="252" customFormat="1" ht="19.899999999999999" customHeight="1">
      <c r="B62" s="253"/>
      <c r="D62" s="254" t="s">
        <v>1287</v>
      </c>
      <c r="E62" s="255"/>
      <c r="F62" s="255"/>
      <c r="G62" s="255"/>
      <c r="H62" s="255"/>
      <c r="I62" s="255"/>
      <c r="J62" s="256">
        <f>J114</f>
        <v>0</v>
      </c>
      <c r="L62" s="253"/>
    </row>
    <row r="63" spans="1:47" s="252" customFormat="1" ht="19.899999999999999" customHeight="1">
      <c r="B63" s="253"/>
      <c r="D63" s="254" t="s">
        <v>1288</v>
      </c>
      <c r="E63" s="255"/>
      <c r="F63" s="255"/>
      <c r="G63" s="255"/>
      <c r="H63" s="255"/>
      <c r="I63" s="255"/>
      <c r="J63" s="256">
        <f>J116</f>
        <v>0</v>
      </c>
      <c r="L63" s="253"/>
    </row>
    <row r="64" spans="1:47" s="252" customFormat="1" ht="19.899999999999999" customHeight="1">
      <c r="B64" s="253"/>
      <c r="D64" s="254" t="s">
        <v>1289</v>
      </c>
      <c r="E64" s="255"/>
      <c r="F64" s="255"/>
      <c r="G64" s="255"/>
      <c r="H64" s="255"/>
      <c r="I64" s="255"/>
      <c r="J64" s="256">
        <f>J128</f>
        <v>0</v>
      </c>
      <c r="L64" s="253"/>
    </row>
    <row r="65" spans="1:31" s="252" customFormat="1" ht="19.899999999999999" customHeight="1">
      <c r="B65" s="253"/>
      <c r="D65" s="254" t="s">
        <v>1290</v>
      </c>
      <c r="E65" s="255"/>
      <c r="F65" s="255"/>
      <c r="G65" s="255"/>
      <c r="H65" s="255"/>
      <c r="I65" s="255"/>
      <c r="J65" s="256">
        <f>J132</f>
        <v>0</v>
      </c>
      <c r="L65" s="253"/>
    </row>
    <row r="66" spans="1:31" s="252" customFormat="1" ht="19.899999999999999" customHeight="1">
      <c r="B66" s="253"/>
      <c r="D66" s="254" t="s">
        <v>1291</v>
      </c>
      <c r="E66" s="255"/>
      <c r="F66" s="255"/>
      <c r="G66" s="255"/>
      <c r="H66" s="255"/>
      <c r="I66" s="255"/>
      <c r="J66" s="256">
        <f>J149</f>
        <v>0</v>
      </c>
      <c r="L66" s="253"/>
    </row>
    <row r="67" spans="1:31" s="252" customFormat="1" ht="19.899999999999999" customHeight="1">
      <c r="B67" s="253"/>
      <c r="D67" s="254" t="s">
        <v>1292</v>
      </c>
      <c r="E67" s="255"/>
      <c r="F67" s="255"/>
      <c r="G67" s="255"/>
      <c r="H67" s="255"/>
      <c r="I67" s="255"/>
      <c r="J67" s="256">
        <f>J189</f>
        <v>0</v>
      </c>
      <c r="L67" s="253"/>
    </row>
    <row r="68" spans="1:31" s="252" customFormat="1" ht="19.899999999999999" customHeight="1">
      <c r="B68" s="253"/>
      <c r="D68" s="254" t="s">
        <v>1293</v>
      </c>
      <c r="E68" s="255"/>
      <c r="F68" s="255"/>
      <c r="G68" s="255"/>
      <c r="H68" s="255"/>
      <c r="I68" s="255"/>
      <c r="J68" s="256">
        <f>J201</f>
        <v>0</v>
      </c>
      <c r="L68" s="253"/>
    </row>
    <row r="69" spans="1:31" s="252" customFormat="1" ht="19.899999999999999" customHeight="1">
      <c r="B69" s="253"/>
      <c r="D69" s="254" t="s">
        <v>1294</v>
      </c>
      <c r="E69" s="255"/>
      <c r="F69" s="255"/>
      <c r="G69" s="255"/>
      <c r="H69" s="255"/>
      <c r="I69" s="255"/>
      <c r="J69" s="256">
        <f>J203</f>
        <v>0</v>
      </c>
      <c r="L69" s="253"/>
    </row>
    <row r="70" spans="1:31" s="252" customFormat="1" ht="19.899999999999999" customHeight="1">
      <c r="B70" s="253"/>
      <c r="D70" s="254" t="s">
        <v>1295</v>
      </c>
      <c r="E70" s="255"/>
      <c r="F70" s="255"/>
      <c r="G70" s="255"/>
      <c r="H70" s="255"/>
      <c r="I70" s="255"/>
      <c r="J70" s="256">
        <f>J242</f>
        <v>0</v>
      </c>
      <c r="L70" s="253"/>
    </row>
    <row r="71" spans="1:31" s="296" customFormat="1" ht="21.75" customHeight="1">
      <c r="A71" s="219"/>
      <c r="B71" s="220"/>
      <c r="C71" s="219"/>
      <c r="D71" s="219"/>
      <c r="E71" s="219"/>
      <c r="F71" s="219"/>
      <c r="G71" s="219"/>
      <c r="H71" s="219"/>
      <c r="I71" s="219"/>
      <c r="J71" s="219"/>
      <c r="K71" s="219"/>
      <c r="L71" s="295"/>
      <c r="S71" s="219"/>
      <c r="T71" s="219"/>
      <c r="U71" s="219"/>
      <c r="V71" s="219"/>
      <c r="W71" s="219"/>
      <c r="X71" s="219"/>
      <c r="Y71" s="219"/>
      <c r="Z71" s="219"/>
      <c r="AA71" s="219"/>
      <c r="AB71" s="219"/>
      <c r="AC71" s="219"/>
      <c r="AD71" s="219"/>
      <c r="AE71" s="219"/>
    </row>
    <row r="72" spans="1:31" s="296" customFormat="1" ht="6.95" customHeight="1">
      <c r="A72" s="219"/>
      <c r="B72" s="239"/>
      <c r="C72" s="240"/>
      <c r="D72" s="240"/>
      <c r="E72" s="240"/>
      <c r="F72" s="240"/>
      <c r="G72" s="240"/>
      <c r="H72" s="240"/>
      <c r="I72" s="240"/>
      <c r="J72" s="240"/>
      <c r="K72" s="240"/>
      <c r="L72" s="295"/>
      <c r="S72" s="219"/>
      <c r="T72" s="219"/>
      <c r="U72" s="219"/>
      <c r="V72" s="219"/>
      <c r="W72" s="219"/>
      <c r="X72" s="219"/>
      <c r="Y72" s="219"/>
      <c r="Z72" s="219"/>
      <c r="AA72" s="219"/>
      <c r="AB72" s="219"/>
      <c r="AC72" s="219"/>
      <c r="AD72" s="219"/>
      <c r="AE72" s="219"/>
    </row>
    <row r="76" spans="1:31" s="296" customFormat="1" ht="6.95" customHeight="1">
      <c r="A76" s="219"/>
      <c r="B76" s="241"/>
      <c r="C76" s="242"/>
      <c r="D76" s="242"/>
      <c r="E76" s="242"/>
      <c r="F76" s="242"/>
      <c r="G76" s="242"/>
      <c r="H76" s="242"/>
      <c r="I76" s="242"/>
      <c r="J76" s="242"/>
      <c r="K76" s="242"/>
      <c r="L76" s="295"/>
      <c r="S76" s="219"/>
      <c r="T76" s="219"/>
      <c r="U76" s="219"/>
      <c r="V76" s="219"/>
      <c r="W76" s="219"/>
      <c r="X76" s="219"/>
      <c r="Y76" s="219"/>
      <c r="Z76" s="219"/>
      <c r="AA76" s="219"/>
      <c r="AB76" s="219"/>
      <c r="AC76" s="219"/>
      <c r="AD76" s="219"/>
      <c r="AE76" s="219"/>
    </row>
    <row r="77" spans="1:31" s="296" customFormat="1" ht="24.95" customHeight="1">
      <c r="A77" s="219"/>
      <c r="B77" s="220"/>
      <c r="C77" s="217" t="s">
        <v>126</v>
      </c>
      <c r="D77" s="219"/>
      <c r="E77" s="219"/>
      <c r="F77" s="219"/>
      <c r="G77" s="219"/>
      <c r="H77" s="219"/>
      <c r="I77" s="219"/>
      <c r="J77" s="219"/>
      <c r="K77" s="219"/>
      <c r="L77" s="295"/>
      <c r="S77" s="219"/>
      <c r="T77" s="219"/>
      <c r="U77" s="219"/>
      <c r="V77" s="219"/>
      <c r="W77" s="219"/>
      <c r="X77" s="219"/>
      <c r="Y77" s="219"/>
      <c r="Z77" s="219"/>
      <c r="AA77" s="219"/>
      <c r="AB77" s="219"/>
      <c r="AC77" s="219"/>
      <c r="AD77" s="219"/>
      <c r="AE77" s="219"/>
    </row>
    <row r="78" spans="1:31" s="296" customFormat="1" ht="6.95" customHeight="1">
      <c r="A78" s="219"/>
      <c r="B78" s="220"/>
      <c r="C78" s="219"/>
      <c r="D78" s="219"/>
      <c r="E78" s="219"/>
      <c r="F78" s="219"/>
      <c r="G78" s="219"/>
      <c r="H78" s="219"/>
      <c r="I78" s="219"/>
      <c r="J78" s="219"/>
      <c r="K78" s="219"/>
      <c r="L78" s="295"/>
      <c r="S78" s="219"/>
      <c r="T78" s="219"/>
      <c r="U78" s="219"/>
      <c r="V78" s="219"/>
      <c r="W78" s="219"/>
      <c r="X78" s="219"/>
      <c r="Y78" s="219"/>
      <c r="Z78" s="219"/>
      <c r="AA78" s="219"/>
      <c r="AB78" s="219"/>
      <c r="AC78" s="219"/>
      <c r="AD78" s="219"/>
      <c r="AE78" s="219"/>
    </row>
    <row r="79" spans="1:31" s="296" customFormat="1" ht="12" customHeight="1">
      <c r="A79" s="219"/>
      <c r="B79" s="220"/>
      <c r="C79" s="218" t="s">
        <v>15</v>
      </c>
      <c r="D79" s="219"/>
      <c r="E79" s="219"/>
      <c r="F79" s="219"/>
      <c r="G79" s="219"/>
      <c r="H79" s="219"/>
      <c r="I79" s="219"/>
      <c r="J79" s="219"/>
      <c r="K79" s="219"/>
      <c r="L79" s="295"/>
      <c r="S79" s="219"/>
      <c r="T79" s="219"/>
      <c r="U79" s="219"/>
      <c r="V79" s="219"/>
      <c r="W79" s="219"/>
      <c r="X79" s="219"/>
      <c r="Y79" s="219"/>
      <c r="Z79" s="219"/>
      <c r="AA79" s="219"/>
      <c r="AB79" s="219"/>
      <c r="AC79" s="219"/>
      <c r="AD79" s="219"/>
      <c r="AE79" s="219"/>
    </row>
    <row r="80" spans="1:31" s="296" customFormat="1" ht="16.5" customHeight="1">
      <c r="A80" s="219"/>
      <c r="B80" s="220"/>
      <c r="C80" s="219"/>
      <c r="D80" s="219"/>
      <c r="E80" s="401" t="str">
        <f>E7</f>
        <v>Revitalizace Chaplinova náměstí, sídliště Barrandov</v>
      </c>
      <c r="F80" s="402"/>
      <c r="G80" s="402"/>
      <c r="H80" s="402"/>
      <c r="I80" s="219"/>
      <c r="J80" s="219"/>
      <c r="K80" s="219"/>
      <c r="L80" s="295"/>
      <c r="S80" s="219"/>
      <c r="T80" s="219"/>
      <c r="U80" s="219"/>
      <c r="V80" s="219"/>
      <c r="W80" s="219"/>
      <c r="X80" s="219"/>
      <c r="Y80" s="219"/>
      <c r="Z80" s="219"/>
      <c r="AA80" s="219"/>
      <c r="AB80" s="219"/>
      <c r="AC80" s="219"/>
      <c r="AD80" s="219"/>
      <c r="AE80" s="219"/>
    </row>
    <row r="81" spans="1:65" s="296" customFormat="1" ht="12" customHeight="1">
      <c r="A81" s="219"/>
      <c r="B81" s="220"/>
      <c r="C81" s="218" t="s">
        <v>109</v>
      </c>
      <c r="D81" s="219"/>
      <c r="E81" s="219"/>
      <c r="F81" s="219"/>
      <c r="G81" s="219"/>
      <c r="H81" s="219"/>
      <c r="I81" s="219"/>
      <c r="J81" s="219"/>
      <c r="K81" s="219"/>
      <c r="L81" s="295"/>
      <c r="S81" s="219"/>
      <c r="T81" s="219"/>
      <c r="U81" s="219"/>
      <c r="V81" s="219"/>
      <c r="W81" s="219"/>
      <c r="X81" s="219"/>
      <c r="Y81" s="219"/>
      <c r="Z81" s="219"/>
      <c r="AA81" s="219"/>
      <c r="AB81" s="219"/>
      <c r="AC81" s="219"/>
      <c r="AD81" s="219"/>
      <c r="AE81" s="219"/>
    </row>
    <row r="82" spans="1:65" s="296" customFormat="1" ht="16.5" customHeight="1">
      <c r="A82" s="219"/>
      <c r="B82" s="220"/>
      <c r="C82" s="219"/>
      <c r="D82" s="219"/>
      <c r="E82" s="399" t="str">
        <f>E9</f>
        <v>IO 05 - Úprava a obnova veřejného osvětlení</v>
      </c>
      <c r="F82" s="400"/>
      <c r="G82" s="400"/>
      <c r="H82" s="400"/>
      <c r="I82" s="219"/>
      <c r="J82" s="219"/>
      <c r="K82" s="219"/>
      <c r="L82" s="295"/>
      <c r="S82" s="219"/>
      <c r="T82" s="219"/>
      <c r="U82" s="219"/>
      <c r="V82" s="219"/>
      <c r="W82" s="219"/>
      <c r="X82" s="219"/>
      <c r="Y82" s="219"/>
      <c r="Z82" s="219"/>
      <c r="AA82" s="219"/>
      <c r="AB82" s="219"/>
      <c r="AC82" s="219"/>
      <c r="AD82" s="219"/>
      <c r="AE82" s="219"/>
    </row>
    <row r="83" spans="1:65" s="296" customFormat="1" ht="6.95" customHeight="1">
      <c r="A83" s="219"/>
      <c r="B83" s="220"/>
      <c r="C83" s="219"/>
      <c r="D83" s="219"/>
      <c r="E83" s="219"/>
      <c r="F83" s="219"/>
      <c r="G83" s="219"/>
      <c r="H83" s="219"/>
      <c r="I83" s="219"/>
      <c r="J83" s="219"/>
      <c r="K83" s="219"/>
      <c r="L83" s="295"/>
      <c r="S83" s="219"/>
      <c r="T83" s="219"/>
      <c r="U83" s="219"/>
      <c r="V83" s="219"/>
      <c r="W83" s="219"/>
      <c r="X83" s="219"/>
      <c r="Y83" s="219"/>
      <c r="Z83" s="219"/>
      <c r="AA83" s="219"/>
      <c r="AB83" s="219"/>
      <c r="AC83" s="219"/>
      <c r="AD83" s="219"/>
      <c r="AE83" s="219"/>
    </row>
    <row r="84" spans="1:65" s="296" customFormat="1" ht="12" customHeight="1">
      <c r="A84" s="219"/>
      <c r="B84" s="220"/>
      <c r="C84" s="218" t="s">
        <v>19</v>
      </c>
      <c r="D84" s="219"/>
      <c r="E84" s="219"/>
      <c r="F84" s="221" t="str">
        <f>F12</f>
        <v>k.ú. Hlubočepy</v>
      </c>
      <c r="G84" s="219"/>
      <c r="H84" s="219"/>
      <c r="I84" s="218" t="s">
        <v>21</v>
      </c>
      <c r="J84" s="222">
        <f>IF(J12="","",J12)</f>
        <v>44391</v>
      </c>
      <c r="K84" s="219"/>
      <c r="L84" s="295"/>
      <c r="S84" s="219"/>
      <c r="T84" s="219"/>
      <c r="U84" s="219"/>
      <c r="V84" s="219"/>
      <c r="W84" s="219"/>
      <c r="X84" s="219"/>
      <c r="Y84" s="219"/>
      <c r="Z84" s="219"/>
      <c r="AA84" s="219"/>
      <c r="AB84" s="219"/>
      <c r="AC84" s="219"/>
      <c r="AD84" s="219"/>
      <c r="AE84" s="219"/>
    </row>
    <row r="85" spans="1:65" s="296" customFormat="1" ht="6.95" customHeight="1">
      <c r="A85" s="219"/>
      <c r="B85" s="220"/>
      <c r="C85" s="219"/>
      <c r="D85" s="219"/>
      <c r="E85" s="219"/>
      <c r="F85" s="219"/>
      <c r="G85" s="219"/>
      <c r="H85" s="219"/>
      <c r="I85" s="219"/>
      <c r="J85" s="219"/>
      <c r="K85" s="219"/>
      <c r="L85" s="295"/>
      <c r="S85" s="219"/>
      <c r="T85" s="219"/>
      <c r="U85" s="219"/>
      <c r="V85" s="219"/>
      <c r="W85" s="219"/>
      <c r="X85" s="219"/>
      <c r="Y85" s="219"/>
      <c r="Z85" s="219"/>
      <c r="AA85" s="219"/>
      <c r="AB85" s="219"/>
      <c r="AC85" s="219"/>
      <c r="AD85" s="219"/>
      <c r="AE85" s="219"/>
    </row>
    <row r="86" spans="1:65" s="296" customFormat="1" ht="15.2" customHeight="1">
      <c r="A86" s="219"/>
      <c r="B86" s="220"/>
      <c r="C86" s="218" t="s">
        <v>22</v>
      </c>
      <c r="D86" s="219"/>
      <c r="E86" s="219"/>
      <c r="F86" s="221" t="str">
        <f>E15</f>
        <v>Městská část Praha 5</v>
      </c>
      <c r="G86" s="219"/>
      <c r="H86" s="219"/>
      <c r="I86" s="218" t="s">
        <v>28</v>
      </c>
      <c r="J86" s="243" t="str">
        <f>E21</f>
        <v xml:space="preserve">AND, spol. s r.o. </v>
      </c>
      <c r="K86" s="219"/>
      <c r="L86" s="295"/>
      <c r="S86" s="219"/>
      <c r="T86" s="219"/>
      <c r="U86" s="219"/>
      <c r="V86" s="219"/>
      <c r="W86" s="219"/>
      <c r="X86" s="219"/>
      <c r="Y86" s="219"/>
      <c r="Z86" s="219"/>
      <c r="AA86" s="219"/>
      <c r="AB86" s="219"/>
      <c r="AC86" s="219"/>
      <c r="AD86" s="219"/>
      <c r="AE86" s="219"/>
    </row>
    <row r="87" spans="1:65" s="296" customFormat="1" ht="25.7" customHeight="1">
      <c r="A87" s="219"/>
      <c r="B87" s="220"/>
      <c r="C87" s="218" t="s">
        <v>26</v>
      </c>
      <c r="D87" s="219"/>
      <c r="E87" s="219"/>
      <c r="F87" s="221" t="str">
        <f>IF(E18="","",E18)</f>
        <v xml:space="preserve"> </v>
      </c>
      <c r="G87" s="219"/>
      <c r="H87" s="219"/>
      <c r="I87" s="218" t="s">
        <v>31</v>
      </c>
      <c r="J87" s="243" t="str">
        <f>E24</f>
        <v>STAVEBNÍ ROZPOČTY s.r.o.</v>
      </c>
      <c r="K87" s="219"/>
      <c r="L87" s="295"/>
      <c r="S87" s="219"/>
      <c r="T87" s="219"/>
      <c r="U87" s="219"/>
      <c r="V87" s="219"/>
      <c r="W87" s="219"/>
      <c r="X87" s="219"/>
      <c r="Y87" s="219"/>
      <c r="Z87" s="219"/>
      <c r="AA87" s="219"/>
      <c r="AB87" s="219"/>
      <c r="AC87" s="219"/>
      <c r="AD87" s="219"/>
      <c r="AE87" s="219"/>
    </row>
    <row r="88" spans="1:65" s="296" customFormat="1" ht="10.35" customHeight="1">
      <c r="A88" s="219"/>
      <c r="B88" s="220"/>
      <c r="C88" s="219"/>
      <c r="D88" s="219"/>
      <c r="E88" s="219"/>
      <c r="F88" s="219"/>
      <c r="G88" s="219"/>
      <c r="H88" s="219"/>
      <c r="I88" s="219"/>
      <c r="J88" s="219"/>
      <c r="K88" s="219"/>
      <c r="L88" s="295"/>
      <c r="S88" s="219"/>
      <c r="T88" s="219"/>
      <c r="U88" s="219"/>
      <c r="V88" s="219"/>
      <c r="W88" s="219"/>
      <c r="X88" s="219"/>
      <c r="Y88" s="219"/>
      <c r="Z88" s="219"/>
      <c r="AA88" s="219"/>
      <c r="AB88" s="219"/>
      <c r="AC88" s="219"/>
      <c r="AD88" s="219"/>
      <c r="AE88" s="219"/>
    </row>
    <row r="89" spans="1:65" s="303" customFormat="1" ht="29.25" customHeight="1">
      <c r="A89" s="257"/>
      <c r="B89" s="258"/>
      <c r="C89" s="259" t="s">
        <v>127</v>
      </c>
      <c r="D89" s="260" t="s">
        <v>55</v>
      </c>
      <c r="E89" s="260" t="s">
        <v>51</v>
      </c>
      <c r="F89" s="260" t="s">
        <v>52</v>
      </c>
      <c r="G89" s="260" t="s">
        <v>128</v>
      </c>
      <c r="H89" s="260" t="s">
        <v>129</v>
      </c>
      <c r="I89" s="260" t="s">
        <v>130</v>
      </c>
      <c r="J89" s="260" t="s">
        <v>113</v>
      </c>
      <c r="K89" s="261" t="s">
        <v>131</v>
      </c>
      <c r="L89" s="299"/>
      <c r="M89" s="300" t="s">
        <v>3</v>
      </c>
      <c r="N89" s="301" t="s">
        <v>40</v>
      </c>
      <c r="O89" s="301" t="s">
        <v>132</v>
      </c>
      <c r="P89" s="301" t="s">
        <v>133</v>
      </c>
      <c r="Q89" s="301" t="s">
        <v>134</v>
      </c>
      <c r="R89" s="301" t="s">
        <v>135</v>
      </c>
      <c r="S89" s="301" t="s">
        <v>136</v>
      </c>
      <c r="T89" s="302" t="s">
        <v>137</v>
      </c>
      <c r="U89" s="257"/>
      <c r="V89" s="257"/>
      <c r="W89" s="257"/>
      <c r="X89" s="257"/>
      <c r="Y89" s="257"/>
      <c r="Z89" s="257"/>
      <c r="AA89" s="257"/>
      <c r="AB89" s="257"/>
      <c r="AC89" s="257"/>
      <c r="AD89" s="257"/>
      <c r="AE89" s="257"/>
    </row>
    <row r="90" spans="1:65" s="296" customFormat="1" ht="22.9" customHeight="1">
      <c r="A90" s="219"/>
      <c r="B90" s="220"/>
      <c r="C90" s="262" t="s">
        <v>138</v>
      </c>
      <c r="D90" s="219"/>
      <c r="E90" s="219"/>
      <c r="F90" s="219"/>
      <c r="G90" s="219"/>
      <c r="H90" s="219"/>
      <c r="I90" s="219"/>
      <c r="J90" s="263">
        <f>BK90</f>
        <v>0</v>
      </c>
      <c r="K90" s="219"/>
      <c r="L90" s="220"/>
      <c r="M90" s="304"/>
      <c r="N90" s="305"/>
      <c r="O90" s="225"/>
      <c r="P90" s="306">
        <f>P91+P113</f>
        <v>0</v>
      </c>
      <c r="Q90" s="225"/>
      <c r="R90" s="306">
        <f>R91+R113</f>
        <v>0</v>
      </c>
      <c r="S90" s="225"/>
      <c r="T90" s="307">
        <f>T91+T113</f>
        <v>0</v>
      </c>
      <c r="U90" s="219"/>
      <c r="V90" s="219"/>
      <c r="W90" s="219"/>
      <c r="X90" s="219"/>
      <c r="Y90" s="219"/>
      <c r="Z90" s="219"/>
      <c r="AA90" s="219"/>
      <c r="AB90" s="219"/>
      <c r="AC90" s="219"/>
      <c r="AD90" s="219"/>
      <c r="AE90" s="219"/>
      <c r="AT90" s="293" t="s">
        <v>69</v>
      </c>
      <c r="AU90" s="293" t="s">
        <v>114</v>
      </c>
      <c r="BK90" s="308">
        <f>BK91+BK113</f>
        <v>0</v>
      </c>
    </row>
    <row r="91" spans="1:65" s="264" customFormat="1" ht="25.9" customHeight="1">
      <c r="B91" s="265"/>
      <c r="D91" s="266" t="s">
        <v>69</v>
      </c>
      <c r="E91" s="267" t="s">
        <v>260</v>
      </c>
      <c r="F91" s="267" t="s">
        <v>1296</v>
      </c>
      <c r="J91" s="268">
        <f>BK91</f>
        <v>0</v>
      </c>
      <c r="L91" s="265"/>
      <c r="M91" s="309"/>
      <c r="N91" s="310"/>
      <c r="O91" s="310"/>
      <c r="P91" s="311">
        <f>SUM(P92:P112)</f>
        <v>0</v>
      </c>
      <c r="Q91" s="310"/>
      <c r="R91" s="311">
        <f>SUM(R92:R112)</f>
        <v>0</v>
      </c>
      <c r="S91" s="310"/>
      <c r="T91" s="312">
        <f>SUM(T92:T112)</f>
        <v>0</v>
      </c>
      <c r="AR91" s="266" t="s">
        <v>78</v>
      </c>
      <c r="AT91" s="313" t="s">
        <v>69</v>
      </c>
      <c r="AU91" s="313" t="s">
        <v>70</v>
      </c>
      <c r="AY91" s="266" t="s">
        <v>141</v>
      </c>
      <c r="BK91" s="314">
        <f>SUM(BK92:BK112)</f>
        <v>0</v>
      </c>
    </row>
    <row r="92" spans="1:65" s="296" customFormat="1" ht="16.5" customHeight="1">
      <c r="A92" s="219"/>
      <c r="B92" s="220"/>
      <c r="C92" s="321" t="s">
        <v>78</v>
      </c>
      <c r="D92" s="321" t="s">
        <v>371</v>
      </c>
      <c r="E92" s="322" t="s">
        <v>1297</v>
      </c>
      <c r="F92" s="323" t="s">
        <v>1298</v>
      </c>
      <c r="G92" s="324" t="s">
        <v>1299</v>
      </c>
      <c r="H92" s="325">
        <v>16</v>
      </c>
      <c r="I92" s="213"/>
      <c r="J92" s="326">
        <f>ROUND(I92*H92,2)</f>
        <v>0</v>
      </c>
      <c r="K92" s="323" t="s">
        <v>3</v>
      </c>
      <c r="L92" s="327"/>
      <c r="M92" s="328" t="s">
        <v>3</v>
      </c>
      <c r="N92" s="329" t="s">
        <v>41</v>
      </c>
      <c r="O92" s="317">
        <v>0</v>
      </c>
      <c r="P92" s="317">
        <f>O92*H92</f>
        <v>0</v>
      </c>
      <c r="Q92" s="317">
        <v>0</v>
      </c>
      <c r="R92" s="317">
        <f>Q92*H92</f>
        <v>0</v>
      </c>
      <c r="S92" s="317">
        <v>0</v>
      </c>
      <c r="T92" s="318">
        <f>S92*H92</f>
        <v>0</v>
      </c>
      <c r="U92" s="219"/>
      <c r="V92" s="219"/>
      <c r="W92" s="219"/>
      <c r="X92" s="219"/>
      <c r="Y92" s="219"/>
      <c r="Z92" s="219"/>
      <c r="AA92" s="219"/>
      <c r="AB92" s="219"/>
      <c r="AC92" s="219"/>
      <c r="AD92" s="219"/>
      <c r="AE92" s="219"/>
      <c r="AR92" s="319" t="s">
        <v>188</v>
      </c>
      <c r="AT92" s="319" t="s">
        <v>371</v>
      </c>
      <c r="AU92" s="319" t="s">
        <v>78</v>
      </c>
      <c r="AY92" s="293" t="s">
        <v>141</v>
      </c>
      <c r="BE92" s="320">
        <f>IF(N92="základní",J92,0)</f>
        <v>0</v>
      </c>
      <c r="BF92" s="320">
        <f>IF(N92="snížená",J92,0)</f>
        <v>0</v>
      </c>
      <c r="BG92" s="320">
        <f>IF(N92="zákl. přenesená",J92,0)</f>
        <v>0</v>
      </c>
      <c r="BH92" s="320">
        <f>IF(N92="sníž. přenesená",J92,0)</f>
        <v>0</v>
      </c>
      <c r="BI92" s="320">
        <f>IF(N92="nulová",J92,0)</f>
        <v>0</v>
      </c>
      <c r="BJ92" s="293" t="s">
        <v>78</v>
      </c>
      <c r="BK92" s="320">
        <f>ROUND(I92*H92,2)</f>
        <v>0</v>
      </c>
      <c r="BL92" s="293" t="s">
        <v>148</v>
      </c>
      <c r="BM92" s="319" t="s">
        <v>1300</v>
      </c>
    </row>
    <row r="93" spans="1:65" s="296" customFormat="1" ht="16.5" customHeight="1">
      <c r="A93" s="219"/>
      <c r="B93" s="220"/>
      <c r="C93" s="321" t="s">
        <v>80</v>
      </c>
      <c r="D93" s="321" t="s">
        <v>371</v>
      </c>
      <c r="E93" s="322" t="s">
        <v>1301</v>
      </c>
      <c r="F93" s="323" t="s">
        <v>1302</v>
      </c>
      <c r="G93" s="324" t="s">
        <v>1299</v>
      </c>
      <c r="H93" s="325">
        <v>4</v>
      </c>
      <c r="I93" s="213"/>
      <c r="J93" s="326">
        <f>ROUND(I93*H93,2)</f>
        <v>0</v>
      </c>
      <c r="K93" s="323" t="s">
        <v>3</v>
      </c>
      <c r="L93" s="327"/>
      <c r="M93" s="328" t="s">
        <v>3</v>
      </c>
      <c r="N93" s="329" t="s">
        <v>41</v>
      </c>
      <c r="O93" s="317">
        <v>0</v>
      </c>
      <c r="P93" s="317">
        <f>O93*H93</f>
        <v>0</v>
      </c>
      <c r="Q93" s="317">
        <v>0</v>
      </c>
      <c r="R93" s="317">
        <f>Q93*H93</f>
        <v>0</v>
      </c>
      <c r="S93" s="317">
        <v>0</v>
      </c>
      <c r="T93" s="318">
        <f>S93*H93</f>
        <v>0</v>
      </c>
      <c r="U93" s="219"/>
      <c r="V93" s="219"/>
      <c r="W93" s="219"/>
      <c r="X93" s="219"/>
      <c r="Y93" s="219"/>
      <c r="Z93" s="219"/>
      <c r="AA93" s="219"/>
      <c r="AB93" s="219"/>
      <c r="AC93" s="219"/>
      <c r="AD93" s="219"/>
      <c r="AE93" s="219"/>
      <c r="AR93" s="319" t="s">
        <v>188</v>
      </c>
      <c r="AT93" s="319" t="s">
        <v>371</v>
      </c>
      <c r="AU93" s="319" t="s">
        <v>78</v>
      </c>
      <c r="AY93" s="293" t="s">
        <v>141</v>
      </c>
      <c r="BE93" s="320">
        <f>IF(N93="základní",J93,0)</f>
        <v>0</v>
      </c>
      <c r="BF93" s="320">
        <f>IF(N93="snížená",J93,0)</f>
        <v>0</v>
      </c>
      <c r="BG93" s="320">
        <f>IF(N93="zákl. přenesená",J93,0)</f>
        <v>0</v>
      </c>
      <c r="BH93" s="320">
        <f>IF(N93="sníž. přenesená",J93,0)</f>
        <v>0</v>
      </c>
      <c r="BI93" s="320">
        <f>IF(N93="nulová",J93,0)</f>
        <v>0</v>
      </c>
      <c r="BJ93" s="293" t="s">
        <v>78</v>
      </c>
      <c r="BK93" s="320">
        <f>ROUND(I93*H93,2)</f>
        <v>0</v>
      </c>
      <c r="BL93" s="293" t="s">
        <v>148</v>
      </c>
      <c r="BM93" s="319" t="s">
        <v>1303</v>
      </c>
    </row>
    <row r="94" spans="1:65" s="296" customFormat="1" ht="16.5" customHeight="1">
      <c r="A94" s="219"/>
      <c r="B94" s="220"/>
      <c r="C94" s="321" t="s">
        <v>161</v>
      </c>
      <c r="D94" s="321" t="s">
        <v>371</v>
      </c>
      <c r="E94" s="322" t="s">
        <v>1304</v>
      </c>
      <c r="F94" s="323" t="s">
        <v>1305</v>
      </c>
      <c r="G94" s="324" t="s">
        <v>1299</v>
      </c>
      <c r="H94" s="325">
        <v>12</v>
      </c>
      <c r="I94" s="213"/>
      <c r="J94" s="326">
        <f>ROUND(I94*H94,2)</f>
        <v>0</v>
      </c>
      <c r="K94" s="323" t="s">
        <v>3</v>
      </c>
      <c r="L94" s="327"/>
      <c r="M94" s="328" t="s">
        <v>3</v>
      </c>
      <c r="N94" s="329" t="s">
        <v>41</v>
      </c>
      <c r="O94" s="317">
        <v>0</v>
      </c>
      <c r="P94" s="317">
        <f>O94*H94</f>
        <v>0</v>
      </c>
      <c r="Q94" s="317">
        <v>0</v>
      </c>
      <c r="R94" s="317">
        <f>Q94*H94</f>
        <v>0</v>
      </c>
      <c r="S94" s="317">
        <v>0</v>
      </c>
      <c r="T94" s="318">
        <f>S94*H94</f>
        <v>0</v>
      </c>
      <c r="U94" s="219"/>
      <c r="V94" s="219"/>
      <c r="W94" s="219"/>
      <c r="X94" s="219"/>
      <c r="Y94" s="219"/>
      <c r="Z94" s="219"/>
      <c r="AA94" s="219"/>
      <c r="AB94" s="219"/>
      <c r="AC94" s="219"/>
      <c r="AD94" s="219"/>
      <c r="AE94" s="219"/>
      <c r="AR94" s="319" t="s">
        <v>188</v>
      </c>
      <c r="AT94" s="319" t="s">
        <v>371</v>
      </c>
      <c r="AU94" s="319" t="s">
        <v>78</v>
      </c>
      <c r="AY94" s="293" t="s">
        <v>141</v>
      </c>
      <c r="BE94" s="320">
        <f>IF(N94="základní",J94,0)</f>
        <v>0</v>
      </c>
      <c r="BF94" s="320">
        <f>IF(N94="snížená",J94,0)</f>
        <v>0</v>
      </c>
      <c r="BG94" s="320">
        <f>IF(N94="zákl. přenesená",J94,0)</f>
        <v>0</v>
      </c>
      <c r="BH94" s="320">
        <f>IF(N94="sníž. přenesená",J94,0)</f>
        <v>0</v>
      </c>
      <c r="BI94" s="320">
        <f>IF(N94="nulová",J94,0)</f>
        <v>0</v>
      </c>
      <c r="BJ94" s="293" t="s">
        <v>78</v>
      </c>
      <c r="BK94" s="320">
        <f>ROUND(I94*H94,2)</f>
        <v>0</v>
      </c>
      <c r="BL94" s="293" t="s">
        <v>148</v>
      </c>
      <c r="BM94" s="319" t="s">
        <v>1306</v>
      </c>
    </row>
    <row r="95" spans="1:65" s="296" customFormat="1" ht="19.5">
      <c r="A95" s="219"/>
      <c r="B95" s="220"/>
      <c r="C95" s="219"/>
      <c r="D95" s="277" t="s">
        <v>225</v>
      </c>
      <c r="E95" s="219"/>
      <c r="F95" s="278" t="s">
        <v>1307</v>
      </c>
      <c r="G95" s="219"/>
      <c r="H95" s="219"/>
      <c r="I95" s="219"/>
      <c r="J95" s="219"/>
      <c r="K95" s="219"/>
      <c r="L95" s="220"/>
      <c r="M95" s="334"/>
      <c r="N95" s="335"/>
      <c r="O95" s="336"/>
      <c r="P95" s="336"/>
      <c r="Q95" s="336"/>
      <c r="R95" s="336"/>
      <c r="S95" s="336"/>
      <c r="T95" s="337"/>
      <c r="U95" s="219"/>
      <c r="V95" s="219"/>
      <c r="W95" s="219"/>
      <c r="X95" s="219"/>
      <c r="Y95" s="219"/>
      <c r="Z95" s="219"/>
      <c r="AA95" s="219"/>
      <c r="AB95" s="219"/>
      <c r="AC95" s="219"/>
      <c r="AD95" s="219"/>
      <c r="AE95" s="219"/>
      <c r="AT95" s="293" t="s">
        <v>225</v>
      </c>
      <c r="AU95" s="293" t="s">
        <v>78</v>
      </c>
    </row>
    <row r="96" spans="1:65" s="296" customFormat="1" ht="16.5" customHeight="1">
      <c r="A96" s="219"/>
      <c r="B96" s="220"/>
      <c r="C96" s="321" t="s">
        <v>148</v>
      </c>
      <c r="D96" s="321" t="s">
        <v>371</v>
      </c>
      <c r="E96" s="322" t="s">
        <v>1308</v>
      </c>
      <c r="F96" s="323" t="s">
        <v>1309</v>
      </c>
      <c r="G96" s="324" t="s">
        <v>1299</v>
      </c>
      <c r="H96" s="325">
        <v>6</v>
      </c>
      <c r="I96" s="213"/>
      <c r="J96" s="326">
        <f>ROUND(I96*H96,2)</f>
        <v>0</v>
      </c>
      <c r="K96" s="323" t="s">
        <v>3</v>
      </c>
      <c r="L96" s="327"/>
      <c r="M96" s="328" t="s">
        <v>3</v>
      </c>
      <c r="N96" s="329" t="s">
        <v>41</v>
      </c>
      <c r="O96" s="317">
        <v>0</v>
      </c>
      <c r="P96" s="317">
        <f>O96*H96</f>
        <v>0</v>
      </c>
      <c r="Q96" s="317">
        <v>0</v>
      </c>
      <c r="R96" s="317">
        <f>Q96*H96</f>
        <v>0</v>
      </c>
      <c r="S96" s="317">
        <v>0</v>
      </c>
      <c r="T96" s="318">
        <f>S96*H96</f>
        <v>0</v>
      </c>
      <c r="U96" s="219"/>
      <c r="V96" s="219"/>
      <c r="W96" s="219"/>
      <c r="X96" s="219"/>
      <c r="Y96" s="219"/>
      <c r="Z96" s="219"/>
      <c r="AA96" s="219"/>
      <c r="AB96" s="219"/>
      <c r="AC96" s="219"/>
      <c r="AD96" s="219"/>
      <c r="AE96" s="219"/>
      <c r="AR96" s="319" t="s">
        <v>188</v>
      </c>
      <c r="AT96" s="319" t="s">
        <v>371</v>
      </c>
      <c r="AU96" s="319" t="s">
        <v>78</v>
      </c>
      <c r="AY96" s="293" t="s">
        <v>141</v>
      </c>
      <c r="BE96" s="320">
        <f>IF(N96="základní",J96,0)</f>
        <v>0</v>
      </c>
      <c r="BF96" s="320">
        <f>IF(N96="snížená",J96,0)</f>
        <v>0</v>
      </c>
      <c r="BG96" s="320">
        <f>IF(N96="zákl. přenesená",J96,0)</f>
        <v>0</v>
      </c>
      <c r="BH96" s="320">
        <f>IF(N96="sníž. přenesená",J96,0)</f>
        <v>0</v>
      </c>
      <c r="BI96" s="320">
        <f>IF(N96="nulová",J96,0)</f>
        <v>0</v>
      </c>
      <c r="BJ96" s="293" t="s">
        <v>78</v>
      </c>
      <c r="BK96" s="320">
        <f>ROUND(I96*H96,2)</f>
        <v>0</v>
      </c>
      <c r="BL96" s="293" t="s">
        <v>148</v>
      </c>
      <c r="BM96" s="319" t="s">
        <v>1310</v>
      </c>
    </row>
    <row r="97" spans="1:65" s="296" customFormat="1" ht="16.5" customHeight="1">
      <c r="A97" s="219"/>
      <c r="B97" s="220"/>
      <c r="C97" s="321" t="s">
        <v>170</v>
      </c>
      <c r="D97" s="321" t="s">
        <v>371</v>
      </c>
      <c r="E97" s="322" t="s">
        <v>1311</v>
      </c>
      <c r="F97" s="323" t="s">
        <v>1312</v>
      </c>
      <c r="G97" s="324" t="s">
        <v>1299</v>
      </c>
      <c r="H97" s="325">
        <v>6</v>
      </c>
      <c r="I97" s="213"/>
      <c r="J97" s="326">
        <f>ROUND(I97*H97,2)</f>
        <v>0</v>
      </c>
      <c r="K97" s="323" t="s">
        <v>3</v>
      </c>
      <c r="L97" s="327"/>
      <c r="M97" s="328" t="s">
        <v>3</v>
      </c>
      <c r="N97" s="329" t="s">
        <v>41</v>
      </c>
      <c r="O97" s="317">
        <v>0</v>
      </c>
      <c r="P97" s="317">
        <f>O97*H97</f>
        <v>0</v>
      </c>
      <c r="Q97" s="317">
        <v>0</v>
      </c>
      <c r="R97" s="317">
        <f>Q97*H97</f>
        <v>0</v>
      </c>
      <c r="S97" s="317">
        <v>0</v>
      </c>
      <c r="T97" s="318">
        <f>S97*H97</f>
        <v>0</v>
      </c>
      <c r="U97" s="219"/>
      <c r="V97" s="219"/>
      <c r="W97" s="219"/>
      <c r="X97" s="219"/>
      <c r="Y97" s="219"/>
      <c r="Z97" s="219"/>
      <c r="AA97" s="219"/>
      <c r="AB97" s="219"/>
      <c r="AC97" s="219"/>
      <c r="AD97" s="219"/>
      <c r="AE97" s="219"/>
      <c r="AR97" s="319" t="s">
        <v>188</v>
      </c>
      <c r="AT97" s="319" t="s">
        <v>371</v>
      </c>
      <c r="AU97" s="319" t="s">
        <v>78</v>
      </c>
      <c r="AY97" s="293" t="s">
        <v>141</v>
      </c>
      <c r="BE97" s="320">
        <f>IF(N97="základní",J97,0)</f>
        <v>0</v>
      </c>
      <c r="BF97" s="320">
        <f>IF(N97="snížená",J97,0)</f>
        <v>0</v>
      </c>
      <c r="BG97" s="320">
        <f>IF(N97="zákl. přenesená",J97,0)</f>
        <v>0</v>
      </c>
      <c r="BH97" s="320">
        <f>IF(N97="sníž. přenesená",J97,0)</f>
        <v>0</v>
      </c>
      <c r="BI97" s="320">
        <f>IF(N97="nulová",J97,0)</f>
        <v>0</v>
      </c>
      <c r="BJ97" s="293" t="s">
        <v>78</v>
      </c>
      <c r="BK97" s="320">
        <f>ROUND(I97*H97,2)</f>
        <v>0</v>
      </c>
      <c r="BL97" s="293" t="s">
        <v>148</v>
      </c>
      <c r="BM97" s="319" t="s">
        <v>1313</v>
      </c>
    </row>
    <row r="98" spans="1:65" s="296" customFormat="1" ht="19.5">
      <c r="A98" s="219"/>
      <c r="B98" s="220"/>
      <c r="C98" s="219"/>
      <c r="D98" s="277" t="s">
        <v>225</v>
      </c>
      <c r="E98" s="219"/>
      <c r="F98" s="278" t="s">
        <v>1314</v>
      </c>
      <c r="G98" s="219"/>
      <c r="H98" s="219"/>
      <c r="I98" s="219"/>
      <c r="J98" s="219"/>
      <c r="K98" s="219"/>
      <c r="L98" s="220"/>
      <c r="M98" s="334"/>
      <c r="N98" s="335"/>
      <c r="O98" s="336"/>
      <c r="P98" s="336"/>
      <c r="Q98" s="336"/>
      <c r="R98" s="336"/>
      <c r="S98" s="336"/>
      <c r="T98" s="337"/>
      <c r="U98" s="219"/>
      <c r="V98" s="219"/>
      <c r="W98" s="219"/>
      <c r="X98" s="219"/>
      <c r="Y98" s="219"/>
      <c r="Z98" s="219"/>
      <c r="AA98" s="219"/>
      <c r="AB98" s="219"/>
      <c r="AC98" s="219"/>
      <c r="AD98" s="219"/>
      <c r="AE98" s="219"/>
      <c r="AT98" s="293" t="s">
        <v>225</v>
      </c>
      <c r="AU98" s="293" t="s">
        <v>78</v>
      </c>
    </row>
    <row r="99" spans="1:65" s="296" customFormat="1" ht="16.5" customHeight="1">
      <c r="A99" s="219"/>
      <c r="B99" s="220"/>
      <c r="C99" s="321" t="s">
        <v>177</v>
      </c>
      <c r="D99" s="321" t="s">
        <v>371</v>
      </c>
      <c r="E99" s="322" t="s">
        <v>1315</v>
      </c>
      <c r="F99" s="323" t="s">
        <v>1316</v>
      </c>
      <c r="G99" s="324" t="s">
        <v>1299</v>
      </c>
      <c r="H99" s="325">
        <v>10</v>
      </c>
      <c r="I99" s="213"/>
      <c r="J99" s="326">
        <f>ROUND(I99*H99,2)</f>
        <v>0</v>
      </c>
      <c r="K99" s="323" t="s">
        <v>3</v>
      </c>
      <c r="L99" s="327"/>
      <c r="M99" s="328" t="s">
        <v>3</v>
      </c>
      <c r="N99" s="329" t="s">
        <v>41</v>
      </c>
      <c r="O99" s="317">
        <v>0</v>
      </c>
      <c r="P99" s="317">
        <f>O99*H99</f>
        <v>0</v>
      </c>
      <c r="Q99" s="317">
        <v>0</v>
      </c>
      <c r="R99" s="317">
        <f>Q99*H99</f>
        <v>0</v>
      </c>
      <c r="S99" s="317">
        <v>0</v>
      </c>
      <c r="T99" s="318">
        <f>S99*H99</f>
        <v>0</v>
      </c>
      <c r="U99" s="219"/>
      <c r="V99" s="219"/>
      <c r="W99" s="219"/>
      <c r="X99" s="219"/>
      <c r="Y99" s="219"/>
      <c r="Z99" s="219"/>
      <c r="AA99" s="219"/>
      <c r="AB99" s="219"/>
      <c r="AC99" s="219"/>
      <c r="AD99" s="219"/>
      <c r="AE99" s="219"/>
      <c r="AR99" s="319" t="s">
        <v>188</v>
      </c>
      <c r="AT99" s="319" t="s">
        <v>371</v>
      </c>
      <c r="AU99" s="319" t="s">
        <v>78</v>
      </c>
      <c r="AY99" s="293" t="s">
        <v>141</v>
      </c>
      <c r="BE99" s="320">
        <f>IF(N99="základní",J99,0)</f>
        <v>0</v>
      </c>
      <c r="BF99" s="320">
        <f>IF(N99="snížená",J99,0)</f>
        <v>0</v>
      </c>
      <c r="BG99" s="320">
        <f>IF(N99="zákl. přenesená",J99,0)</f>
        <v>0</v>
      </c>
      <c r="BH99" s="320">
        <f>IF(N99="sníž. přenesená",J99,0)</f>
        <v>0</v>
      </c>
      <c r="BI99" s="320">
        <f>IF(N99="nulová",J99,0)</f>
        <v>0</v>
      </c>
      <c r="BJ99" s="293" t="s">
        <v>78</v>
      </c>
      <c r="BK99" s="320">
        <f>ROUND(I99*H99,2)</f>
        <v>0</v>
      </c>
      <c r="BL99" s="293" t="s">
        <v>148</v>
      </c>
      <c r="BM99" s="319" t="s">
        <v>1317</v>
      </c>
    </row>
    <row r="100" spans="1:65" s="296" customFormat="1" ht="16.5" customHeight="1">
      <c r="A100" s="219"/>
      <c r="B100" s="220"/>
      <c r="C100" s="321" t="s">
        <v>183</v>
      </c>
      <c r="D100" s="321" t="s">
        <v>371</v>
      </c>
      <c r="E100" s="322" t="s">
        <v>1318</v>
      </c>
      <c r="F100" s="323" t="s">
        <v>1319</v>
      </c>
      <c r="G100" s="324" t="s">
        <v>1299</v>
      </c>
      <c r="H100" s="325">
        <v>2</v>
      </c>
      <c r="I100" s="213"/>
      <c r="J100" s="326">
        <f>ROUND(I100*H100,2)</f>
        <v>0</v>
      </c>
      <c r="K100" s="323" t="s">
        <v>3</v>
      </c>
      <c r="L100" s="327"/>
      <c r="M100" s="328" t="s">
        <v>3</v>
      </c>
      <c r="N100" s="329" t="s">
        <v>41</v>
      </c>
      <c r="O100" s="317">
        <v>0</v>
      </c>
      <c r="P100" s="317">
        <f>O100*H100</f>
        <v>0</v>
      </c>
      <c r="Q100" s="317">
        <v>0</v>
      </c>
      <c r="R100" s="317">
        <f>Q100*H100</f>
        <v>0</v>
      </c>
      <c r="S100" s="317">
        <v>0</v>
      </c>
      <c r="T100" s="318">
        <f>S100*H100</f>
        <v>0</v>
      </c>
      <c r="U100" s="219"/>
      <c r="V100" s="219"/>
      <c r="W100" s="219"/>
      <c r="X100" s="219"/>
      <c r="Y100" s="219"/>
      <c r="Z100" s="219"/>
      <c r="AA100" s="219"/>
      <c r="AB100" s="219"/>
      <c r="AC100" s="219"/>
      <c r="AD100" s="219"/>
      <c r="AE100" s="219"/>
      <c r="AR100" s="319" t="s">
        <v>188</v>
      </c>
      <c r="AT100" s="319" t="s">
        <v>371</v>
      </c>
      <c r="AU100" s="319" t="s">
        <v>78</v>
      </c>
      <c r="AY100" s="293" t="s">
        <v>141</v>
      </c>
      <c r="BE100" s="320">
        <f>IF(N100="základní",J100,0)</f>
        <v>0</v>
      </c>
      <c r="BF100" s="320">
        <f>IF(N100="snížená",J100,0)</f>
        <v>0</v>
      </c>
      <c r="BG100" s="320">
        <f>IF(N100="zákl. přenesená",J100,0)</f>
        <v>0</v>
      </c>
      <c r="BH100" s="320">
        <f>IF(N100="sníž. přenesená",J100,0)</f>
        <v>0</v>
      </c>
      <c r="BI100" s="320">
        <f>IF(N100="nulová",J100,0)</f>
        <v>0</v>
      </c>
      <c r="BJ100" s="293" t="s">
        <v>78</v>
      </c>
      <c r="BK100" s="320">
        <f>ROUND(I100*H100,2)</f>
        <v>0</v>
      </c>
      <c r="BL100" s="293" t="s">
        <v>148</v>
      </c>
      <c r="BM100" s="319" t="s">
        <v>1320</v>
      </c>
    </row>
    <row r="101" spans="1:65" s="296" customFormat="1" ht="16.5" customHeight="1">
      <c r="A101" s="219"/>
      <c r="B101" s="220"/>
      <c r="C101" s="321" t="s">
        <v>188</v>
      </c>
      <c r="D101" s="321" t="s">
        <v>371</v>
      </c>
      <c r="E101" s="322" t="s">
        <v>1321</v>
      </c>
      <c r="F101" s="323" t="s">
        <v>1322</v>
      </c>
      <c r="G101" s="324" t="s">
        <v>1299</v>
      </c>
      <c r="H101" s="325">
        <v>12</v>
      </c>
      <c r="I101" s="213"/>
      <c r="J101" s="326">
        <f>ROUND(I101*H101,2)</f>
        <v>0</v>
      </c>
      <c r="K101" s="323" t="s">
        <v>3</v>
      </c>
      <c r="L101" s="327"/>
      <c r="M101" s="328" t="s">
        <v>3</v>
      </c>
      <c r="N101" s="329" t="s">
        <v>41</v>
      </c>
      <c r="O101" s="317">
        <v>0</v>
      </c>
      <c r="P101" s="317">
        <f>O101*H101</f>
        <v>0</v>
      </c>
      <c r="Q101" s="317">
        <v>0</v>
      </c>
      <c r="R101" s="317">
        <f>Q101*H101</f>
        <v>0</v>
      </c>
      <c r="S101" s="317">
        <v>0</v>
      </c>
      <c r="T101" s="318">
        <f>S101*H101</f>
        <v>0</v>
      </c>
      <c r="U101" s="219"/>
      <c r="V101" s="219"/>
      <c r="W101" s="219"/>
      <c r="X101" s="219"/>
      <c r="Y101" s="219"/>
      <c r="Z101" s="219"/>
      <c r="AA101" s="219"/>
      <c r="AB101" s="219"/>
      <c r="AC101" s="219"/>
      <c r="AD101" s="219"/>
      <c r="AE101" s="219"/>
      <c r="AR101" s="319" t="s">
        <v>188</v>
      </c>
      <c r="AT101" s="319" t="s">
        <v>371</v>
      </c>
      <c r="AU101" s="319" t="s">
        <v>78</v>
      </c>
      <c r="AY101" s="293" t="s">
        <v>141</v>
      </c>
      <c r="BE101" s="320">
        <f>IF(N101="základní",J101,0)</f>
        <v>0</v>
      </c>
      <c r="BF101" s="320">
        <f>IF(N101="snížená",J101,0)</f>
        <v>0</v>
      </c>
      <c r="BG101" s="320">
        <f>IF(N101="zákl. přenesená",J101,0)</f>
        <v>0</v>
      </c>
      <c r="BH101" s="320">
        <f>IF(N101="sníž. přenesená",J101,0)</f>
        <v>0</v>
      </c>
      <c r="BI101" s="320">
        <f>IF(N101="nulová",J101,0)</f>
        <v>0</v>
      </c>
      <c r="BJ101" s="293" t="s">
        <v>78</v>
      </c>
      <c r="BK101" s="320">
        <f>ROUND(I101*H101,2)</f>
        <v>0</v>
      </c>
      <c r="BL101" s="293" t="s">
        <v>148</v>
      </c>
      <c r="BM101" s="319" t="s">
        <v>1323</v>
      </c>
    </row>
    <row r="102" spans="1:65" s="296" customFormat="1" ht="19.5">
      <c r="A102" s="219"/>
      <c r="B102" s="220"/>
      <c r="C102" s="219"/>
      <c r="D102" s="277" t="s">
        <v>225</v>
      </c>
      <c r="E102" s="219"/>
      <c r="F102" s="278" t="s">
        <v>1324</v>
      </c>
      <c r="G102" s="219"/>
      <c r="H102" s="219"/>
      <c r="I102" s="219"/>
      <c r="J102" s="219"/>
      <c r="K102" s="219"/>
      <c r="L102" s="220"/>
      <c r="M102" s="334"/>
      <c r="N102" s="335"/>
      <c r="O102" s="336"/>
      <c r="P102" s="336"/>
      <c r="Q102" s="336"/>
      <c r="R102" s="336"/>
      <c r="S102" s="336"/>
      <c r="T102" s="337"/>
      <c r="U102" s="219"/>
      <c r="V102" s="219"/>
      <c r="W102" s="219"/>
      <c r="X102" s="219"/>
      <c r="Y102" s="219"/>
      <c r="Z102" s="219"/>
      <c r="AA102" s="219"/>
      <c r="AB102" s="219"/>
      <c r="AC102" s="219"/>
      <c r="AD102" s="219"/>
      <c r="AE102" s="219"/>
      <c r="AT102" s="293" t="s">
        <v>225</v>
      </c>
      <c r="AU102" s="293" t="s">
        <v>78</v>
      </c>
    </row>
    <row r="103" spans="1:65" s="296" customFormat="1" ht="16.5" customHeight="1">
      <c r="A103" s="219"/>
      <c r="B103" s="220"/>
      <c r="C103" s="321" t="s">
        <v>152</v>
      </c>
      <c r="D103" s="321" t="s">
        <v>371</v>
      </c>
      <c r="E103" s="322" t="s">
        <v>1325</v>
      </c>
      <c r="F103" s="323" t="s">
        <v>1322</v>
      </c>
      <c r="G103" s="324" t="s">
        <v>1299</v>
      </c>
      <c r="H103" s="325">
        <v>10</v>
      </c>
      <c r="I103" s="213"/>
      <c r="J103" s="326">
        <f>ROUND(I103*H103,2)</f>
        <v>0</v>
      </c>
      <c r="K103" s="323" t="s">
        <v>3</v>
      </c>
      <c r="L103" s="327"/>
      <c r="M103" s="328" t="s">
        <v>3</v>
      </c>
      <c r="N103" s="329" t="s">
        <v>41</v>
      </c>
      <c r="O103" s="317">
        <v>0</v>
      </c>
      <c r="P103" s="317">
        <f>O103*H103</f>
        <v>0</v>
      </c>
      <c r="Q103" s="317">
        <v>0</v>
      </c>
      <c r="R103" s="317">
        <f>Q103*H103</f>
        <v>0</v>
      </c>
      <c r="S103" s="317">
        <v>0</v>
      </c>
      <c r="T103" s="318">
        <f>S103*H103</f>
        <v>0</v>
      </c>
      <c r="U103" s="219"/>
      <c r="V103" s="219"/>
      <c r="W103" s="219"/>
      <c r="X103" s="219"/>
      <c r="Y103" s="219"/>
      <c r="Z103" s="219"/>
      <c r="AA103" s="219"/>
      <c r="AB103" s="219"/>
      <c r="AC103" s="219"/>
      <c r="AD103" s="219"/>
      <c r="AE103" s="219"/>
      <c r="AR103" s="319" t="s">
        <v>188</v>
      </c>
      <c r="AT103" s="319" t="s">
        <v>371</v>
      </c>
      <c r="AU103" s="319" t="s">
        <v>78</v>
      </c>
      <c r="AY103" s="293" t="s">
        <v>141</v>
      </c>
      <c r="BE103" s="320">
        <f>IF(N103="základní",J103,0)</f>
        <v>0</v>
      </c>
      <c r="BF103" s="320">
        <f>IF(N103="snížená",J103,0)</f>
        <v>0</v>
      </c>
      <c r="BG103" s="320">
        <f>IF(N103="zákl. přenesená",J103,0)</f>
        <v>0</v>
      </c>
      <c r="BH103" s="320">
        <f>IF(N103="sníž. přenesená",J103,0)</f>
        <v>0</v>
      </c>
      <c r="BI103" s="320">
        <f>IF(N103="nulová",J103,0)</f>
        <v>0</v>
      </c>
      <c r="BJ103" s="293" t="s">
        <v>78</v>
      </c>
      <c r="BK103" s="320">
        <f>ROUND(I103*H103,2)</f>
        <v>0</v>
      </c>
      <c r="BL103" s="293" t="s">
        <v>148</v>
      </c>
      <c r="BM103" s="319" t="s">
        <v>1326</v>
      </c>
    </row>
    <row r="104" spans="1:65" s="296" customFormat="1" ht="19.5">
      <c r="A104" s="219"/>
      <c r="B104" s="220"/>
      <c r="C104" s="219"/>
      <c r="D104" s="277" t="s">
        <v>225</v>
      </c>
      <c r="E104" s="219"/>
      <c r="F104" s="278" t="s">
        <v>1327</v>
      </c>
      <c r="G104" s="219"/>
      <c r="H104" s="219"/>
      <c r="I104" s="219"/>
      <c r="J104" s="219"/>
      <c r="K104" s="219"/>
      <c r="L104" s="220"/>
      <c r="M104" s="334"/>
      <c r="N104" s="335"/>
      <c r="O104" s="336"/>
      <c r="P104" s="336"/>
      <c r="Q104" s="336"/>
      <c r="R104" s="336"/>
      <c r="S104" s="336"/>
      <c r="T104" s="337"/>
      <c r="U104" s="219"/>
      <c r="V104" s="219"/>
      <c r="W104" s="219"/>
      <c r="X104" s="219"/>
      <c r="Y104" s="219"/>
      <c r="Z104" s="219"/>
      <c r="AA104" s="219"/>
      <c r="AB104" s="219"/>
      <c r="AC104" s="219"/>
      <c r="AD104" s="219"/>
      <c r="AE104" s="219"/>
      <c r="AT104" s="293" t="s">
        <v>225</v>
      </c>
      <c r="AU104" s="293" t="s">
        <v>78</v>
      </c>
    </row>
    <row r="105" spans="1:65" s="296" customFormat="1" ht="16.5" customHeight="1">
      <c r="A105" s="219"/>
      <c r="B105" s="220"/>
      <c r="C105" s="321" t="s">
        <v>203</v>
      </c>
      <c r="D105" s="321" t="s">
        <v>371</v>
      </c>
      <c r="E105" s="322" t="s">
        <v>1328</v>
      </c>
      <c r="F105" s="323" t="s">
        <v>1329</v>
      </c>
      <c r="G105" s="324" t="s">
        <v>1299</v>
      </c>
      <c r="H105" s="325">
        <v>16</v>
      </c>
      <c r="I105" s="213"/>
      <c r="J105" s="326">
        <f>ROUND(I105*H105,2)</f>
        <v>0</v>
      </c>
      <c r="K105" s="323" t="s">
        <v>3</v>
      </c>
      <c r="L105" s="327"/>
      <c r="M105" s="328" t="s">
        <v>3</v>
      </c>
      <c r="N105" s="329" t="s">
        <v>41</v>
      </c>
      <c r="O105" s="317">
        <v>0</v>
      </c>
      <c r="P105" s="317">
        <f>O105*H105</f>
        <v>0</v>
      </c>
      <c r="Q105" s="317">
        <v>0</v>
      </c>
      <c r="R105" s="317">
        <f>Q105*H105</f>
        <v>0</v>
      </c>
      <c r="S105" s="317">
        <v>0</v>
      </c>
      <c r="T105" s="318">
        <f>S105*H105</f>
        <v>0</v>
      </c>
      <c r="U105" s="219"/>
      <c r="V105" s="219"/>
      <c r="W105" s="219"/>
      <c r="X105" s="219"/>
      <c r="Y105" s="219"/>
      <c r="Z105" s="219"/>
      <c r="AA105" s="219"/>
      <c r="AB105" s="219"/>
      <c r="AC105" s="219"/>
      <c r="AD105" s="219"/>
      <c r="AE105" s="219"/>
      <c r="AR105" s="319" t="s">
        <v>188</v>
      </c>
      <c r="AT105" s="319" t="s">
        <v>371</v>
      </c>
      <c r="AU105" s="319" t="s">
        <v>78</v>
      </c>
      <c r="AY105" s="293" t="s">
        <v>141</v>
      </c>
      <c r="BE105" s="320">
        <f>IF(N105="základní",J105,0)</f>
        <v>0</v>
      </c>
      <c r="BF105" s="320">
        <f>IF(N105="snížená",J105,0)</f>
        <v>0</v>
      </c>
      <c r="BG105" s="320">
        <f>IF(N105="zákl. přenesená",J105,0)</f>
        <v>0</v>
      </c>
      <c r="BH105" s="320">
        <f>IF(N105="sníž. přenesená",J105,0)</f>
        <v>0</v>
      </c>
      <c r="BI105" s="320">
        <f>IF(N105="nulová",J105,0)</f>
        <v>0</v>
      </c>
      <c r="BJ105" s="293" t="s">
        <v>78</v>
      </c>
      <c r="BK105" s="320">
        <f>ROUND(I105*H105,2)</f>
        <v>0</v>
      </c>
      <c r="BL105" s="293" t="s">
        <v>148</v>
      </c>
      <c r="BM105" s="319" t="s">
        <v>1330</v>
      </c>
    </row>
    <row r="106" spans="1:65" s="296" customFormat="1" ht="19.5">
      <c r="A106" s="219"/>
      <c r="B106" s="220"/>
      <c r="C106" s="219"/>
      <c r="D106" s="277" t="s">
        <v>225</v>
      </c>
      <c r="E106" s="219"/>
      <c r="F106" s="278" t="s">
        <v>1331</v>
      </c>
      <c r="G106" s="219"/>
      <c r="H106" s="219"/>
      <c r="I106" s="219"/>
      <c r="J106" s="219"/>
      <c r="K106" s="219"/>
      <c r="L106" s="220"/>
      <c r="M106" s="334"/>
      <c r="N106" s="335"/>
      <c r="O106" s="336"/>
      <c r="P106" s="336"/>
      <c r="Q106" s="336"/>
      <c r="R106" s="336"/>
      <c r="S106" s="336"/>
      <c r="T106" s="337"/>
      <c r="U106" s="219"/>
      <c r="V106" s="219"/>
      <c r="W106" s="219"/>
      <c r="X106" s="219"/>
      <c r="Y106" s="219"/>
      <c r="Z106" s="219"/>
      <c r="AA106" s="219"/>
      <c r="AB106" s="219"/>
      <c r="AC106" s="219"/>
      <c r="AD106" s="219"/>
      <c r="AE106" s="219"/>
      <c r="AT106" s="293" t="s">
        <v>225</v>
      </c>
      <c r="AU106" s="293" t="s">
        <v>78</v>
      </c>
    </row>
    <row r="107" spans="1:65" s="296" customFormat="1" ht="16.5" customHeight="1">
      <c r="A107" s="219"/>
      <c r="B107" s="220"/>
      <c r="C107" s="321" t="s">
        <v>208</v>
      </c>
      <c r="D107" s="321" t="s">
        <v>371</v>
      </c>
      <c r="E107" s="322" t="s">
        <v>1328</v>
      </c>
      <c r="F107" s="323" t="s">
        <v>1329</v>
      </c>
      <c r="G107" s="324" t="s">
        <v>1299</v>
      </c>
      <c r="H107" s="325">
        <v>4</v>
      </c>
      <c r="I107" s="213"/>
      <c r="J107" s="326">
        <f>ROUND(I107*H107,2)</f>
        <v>0</v>
      </c>
      <c r="K107" s="323" t="s">
        <v>3</v>
      </c>
      <c r="L107" s="327"/>
      <c r="M107" s="328" t="s">
        <v>3</v>
      </c>
      <c r="N107" s="329" t="s">
        <v>41</v>
      </c>
      <c r="O107" s="317">
        <v>0</v>
      </c>
      <c r="P107" s="317">
        <f>O107*H107</f>
        <v>0</v>
      </c>
      <c r="Q107" s="317">
        <v>0</v>
      </c>
      <c r="R107" s="317">
        <f>Q107*H107</f>
        <v>0</v>
      </c>
      <c r="S107" s="317">
        <v>0</v>
      </c>
      <c r="T107" s="318">
        <f>S107*H107</f>
        <v>0</v>
      </c>
      <c r="U107" s="219"/>
      <c r="V107" s="219"/>
      <c r="W107" s="219"/>
      <c r="X107" s="219"/>
      <c r="Y107" s="219"/>
      <c r="Z107" s="219"/>
      <c r="AA107" s="219"/>
      <c r="AB107" s="219"/>
      <c r="AC107" s="219"/>
      <c r="AD107" s="219"/>
      <c r="AE107" s="219"/>
      <c r="AR107" s="319" t="s">
        <v>188</v>
      </c>
      <c r="AT107" s="319" t="s">
        <v>371</v>
      </c>
      <c r="AU107" s="319" t="s">
        <v>78</v>
      </c>
      <c r="AY107" s="293" t="s">
        <v>141</v>
      </c>
      <c r="BE107" s="320">
        <f>IF(N107="základní",J107,0)</f>
        <v>0</v>
      </c>
      <c r="BF107" s="320">
        <f>IF(N107="snížená",J107,0)</f>
        <v>0</v>
      </c>
      <c r="BG107" s="320">
        <f>IF(N107="zákl. přenesená",J107,0)</f>
        <v>0</v>
      </c>
      <c r="BH107" s="320">
        <f>IF(N107="sníž. přenesená",J107,0)</f>
        <v>0</v>
      </c>
      <c r="BI107" s="320">
        <f>IF(N107="nulová",J107,0)</f>
        <v>0</v>
      </c>
      <c r="BJ107" s="293" t="s">
        <v>78</v>
      </c>
      <c r="BK107" s="320">
        <f>ROUND(I107*H107,2)</f>
        <v>0</v>
      </c>
      <c r="BL107" s="293" t="s">
        <v>148</v>
      </c>
      <c r="BM107" s="319" t="s">
        <v>1332</v>
      </c>
    </row>
    <row r="108" spans="1:65" s="296" customFormat="1" ht="19.5">
      <c r="A108" s="219"/>
      <c r="B108" s="220"/>
      <c r="C108" s="219"/>
      <c r="D108" s="277" t="s">
        <v>225</v>
      </c>
      <c r="E108" s="219"/>
      <c r="F108" s="278" t="s">
        <v>1333</v>
      </c>
      <c r="G108" s="219"/>
      <c r="H108" s="219"/>
      <c r="I108" s="219"/>
      <c r="J108" s="219"/>
      <c r="K108" s="219"/>
      <c r="L108" s="220"/>
      <c r="M108" s="334"/>
      <c r="N108" s="335"/>
      <c r="O108" s="336"/>
      <c r="P108" s="336"/>
      <c r="Q108" s="336"/>
      <c r="R108" s="336"/>
      <c r="S108" s="336"/>
      <c r="T108" s="337"/>
      <c r="U108" s="219"/>
      <c r="V108" s="219"/>
      <c r="W108" s="219"/>
      <c r="X108" s="219"/>
      <c r="Y108" s="219"/>
      <c r="Z108" s="219"/>
      <c r="AA108" s="219"/>
      <c r="AB108" s="219"/>
      <c r="AC108" s="219"/>
      <c r="AD108" s="219"/>
      <c r="AE108" s="219"/>
      <c r="AT108" s="293" t="s">
        <v>225</v>
      </c>
      <c r="AU108" s="293" t="s">
        <v>78</v>
      </c>
    </row>
    <row r="109" spans="1:65" s="296" customFormat="1" ht="16.5" customHeight="1">
      <c r="A109" s="219"/>
      <c r="B109" s="220"/>
      <c r="C109" s="321" t="s">
        <v>220</v>
      </c>
      <c r="D109" s="321" t="s">
        <v>371</v>
      </c>
      <c r="E109" s="322" t="s">
        <v>1334</v>
      </c>
      <c r="F109" s="323" t="s">
        <v>1335</v>
      </c>
      <c r="G109" s="324" t="s">
        <v>1299</v>
      </c>
      <c r="H109" s="325">
        <v>1</v>
      </c>
      <c r="I109" s="213"/>
      <c r="J109" s="326">
        <f>ROUND(I109*H109,2)</f>
        <v>0</v>
      </c>
      <c r="K109" s="323" t="s">
        <v>3</v>
      </c>
      <c r="L109" s="327"/>
      <c r="M109" s="328" t="s">
        <v>3</v>
      </c>
      <c r="N109" s="329" t="s">
        <v>41</v>
      </c>
      <c r="O109" s="317">
        <v>0</v>
      </c>
      <c r="P109" s="317">
        <f>O109*H109</f>
        <v>0</v>
      </c>
      <c r="Q109" s="317">
        <v>0</v>
      </c>
      <c r="R109" s="317">
        <f>Q109*H109</f>
        <v>0</v>
      </c>
      <c r="S109" s="317">
        <v>0</v>
      </c>
      <c r="T109" s="318">
        <f>S109*H109</f>
        <v>0</v>
      </c>
      <c r="U109" s="219"/>
      <c r="V109" s="219"/>
      <c r="W109" s="219"/>
      <c r="X109" s="219"/>
      <c r="Y109" s="219"/>
      <c r="Z109" s="219"/>
      <c r="AA109" s="219"/>
      <c r="AB109" s="219"/>
      <c r="AC109" s="219"/>
      <c r="AD109" s="219"/>
      <c r="AE109" s="219"/>
      <c r="AR109" s="319" t="s">
        <v>188</v>
      </c>
      <c r="AT109" s="319" t="s">
        <v>371</v>
      </c>
      <c r="AU109" s="319" t="s">
        <v>78</v>
      </c>
      <c r="AY109" s="293" t="s">
        <v>141</v>
      </c>
      <c r="BE109" s="320">
        <f>IF(N109="základní",J109,0)</f>
        <v>0</v>
      </c>
      <c r="BF109" s="320">
        <f>IF(N109="snížená",J109,0)</f>
        <v>0</v>
      </c>
      <c r="BG109" s="320">
        <f>IF(N109="zákl. přenesená",J109,0)</f>
        <v>0</v>
      </c>
      <c r="BH109" s="320">
        <f>IF(N109="sníž. přenesená",J109,0)</f>
        <v>0</v>
      </c>
      <c r="BI109" s="320">
        <f>IF(N109="nulová",J109,0)</f>
        <v>0</v>
      </c>
      <c r="BJ109" s="293" t="s">
        <v>78</v>
      </c>
      <c r="BK109" s="320">
        <f>ROUND(I109*H109,2)</f>
        <v>0</v>
      </c>
      <c r="BL109" s="293" t="s">
        <v>148</v>
      </c>
      <c r="BM109" s="319" t="s">
        <v>1336</v>
      </c>
    </row>
    <row r="110" spans="1:65" s="296" customFormat="1" ht="16.5" customHeight="1">
      <c r="A110" s="219"/>
      <c r="B110" s="220"/>
      <c r="C110" s="321" t="s">
        <v>233</v>
      </c>
      <c r="D110" s="321" t="s">
        <v>371</v>
      </c>
      <c r="E110" s="322" t="s">
        <v>1337</v>
      </c>
      <c r="F110" s="323" t="s">
        <v>1338</v>
      </c>
      <c r="G110" s="324" t="s">
        <v>1299</v>
      </c>
      <c r="H110" s="325">
        <v>2</v>
      </c>
      <c r="I110" s="213"/>
      <c r="J110" s="326">
        <f>ROUND(I110*H110,2)</f>
        <v>0</v>
      </c>
      <c r="K110" s="323" t="s">
        <v>3</v>
      </c>
      <c r="L110" s="327"/>
      <c r="M110" s="328" t="s">
        <v>3</v>
      </c>
      <c r="N110" s="329" t="s">
        <v>41</v>
      </c>
      <c r="O110" s="317">
        <v>0</v>
      </c>
      <c r="P110" s="317">
        <f>O110*H110</f>
        <v>0</v>
      </c>
      <c r="Q110" s="317">
        <v>0</v>
      </c>
      <c r="R110" s="317">
        <f>Q110*H110</f>
        <v>0</v>
      </c>
      <c r="S110" s="317">
        <v>0</v>
      </c>
      <c r="T110" s="318">
        <f>S110*H110</f>
        <v>0</v>
      </c>
      <c r="U110" s="219"/>
      <c r="V110" s="219"/>
      <c r="W110" s="219"/>
      <c r="X110" s="219"/>
      <c r="Y110" s="219"/>
      <c r="Z110" s="219"/>
      <c r="AA110" s="219"/>
      <c r="AB110" s="219"/>
      <c r="AC110" s="219"/>
      <c r="AD110" s="219"/>
      <c r="AE110" s="219"/>
      <c r="AR110" s="319" t="s">
        <v>188</v>
      </c>
      <c r="AT110" s="319" t="s">
        <v>371</v>
      </c>
      <c r="AU110" s="319" t="s">
        <v>78</v>
      </c>
      <c r="AY110" s="293" t="s">
        <v>141</v>
      </c>
      <c r="BE110" s="320">
        <f>IF(N110="základní",J110,0)</f>
        <v>0</v>
      </c>
      <c r="BF110" s="320">
        <f>IF(N110="snížená",J110,0)</f>
        <v>0</v>
      </c>
      <c r="BG110" s="320">
        <f>IF(N110="zákl. přenesená",J110,0)</f>
        <v>0</v>
      </c>
      <c r="BH110" s="320">
        <f>IF(N110="sníž. přenesená",J110,0)</f>
        <v>0</v>
      </c>
      <c r="BI110" s="320">
        <f>IF(N110="nulová",J110,0)</f>
        <v>0</v>
      </c>
      <c r="BJ110" s="293" t="s">
        <v>78</v>
      </c>
      <c r="BK110" s="320">
        <f>ROUND(I110*H110,2)</f>
        <v>0</v>
      </c>
      <c r="BL110" s="293" t="s">
        <v>148</v>
      </c>
      <c r="BM110" s="319" t="s">
        <v>1339</v>
      </c>
    </row>
    <row r="111" spans="1:65" s="296" customFormat="1" ht="16.5" customHeight="1">
      <c r="A111" s="219"/>
      <c r="B111" s="220"/>
      <c r="C111" s="321" t="s">
        <v>241</v>
      </c>
      <c r="D111" s="321" t="s">
        <v>371</v>
      </c>
      <c r="E111" s="322" t="s">
        <v>1340</v>
      </c>
      <c r="F111" s="323" t="s">
        <v>1341</v>
      </c>
      <c r="G111" s="324" t="s">
        <v>1299</v>
      </c>
      <c r="H111" s="325">
        <v>2</v>
      </c>
      <c r="I111" s="213"/>
      <c r="J111" s="326">
        <f>ROUND(I111*H111,2)</f>
        <v>0</v>
      </c>
      <c r="K111" s="323" t="s">
        <v>3</v>
      </c>
      <c r="L111" s="327"/>
      <c r="M111" s="328" t="s">
        <v>3</v>
      </c>
      <c r="N111" s="329" t="s">
        <v>41</v>
      </c>
      <c r="O111" s="317">
        <v>0</v>
      </c>
      <c r="P111" s="317">
        <f>O111*H111</f>
        <v>0</v>
      </c>
      <c r="Q111" s="317">
        <v>0</v>
      </c>
      <c r="R111" s="317">
        <f>Q111*H111</f>
        <v>0</v>
      </c>
      <c r="S111" s="317">
        <v>0</v>
      </c>
      <c r="T111" s="318">
        <f>S111*H111</f>
        <v>0</v>
      </c>
      <c r="U111" s="219"/>
      <c r="V111" s="219"/>
      <c r="W111" s="219"/>
      <c r="X111" s="219"/>
      <c r="Y111" s="219"/>
      <c r="Z111" s="219"/>
      <c r="AA111" s="219"/>
      <c r="AB111" s="219"/>
      <c r="AC111" s="219"/>
      <c r="AD111" s="219"/>
      <c r="AE111" s="219"/>
      <c r="AR111" s="319" t="s">
        <v>188</v>
      </c>
      <c r="AT111" s="319" t="s">
        <v>371</v>
      </c>
      <c r="AU111" s="319" t="s">
        <v>78</v>
      </c>
      <c r="AY111" s="293" t="s">
        <v>141</v>
      </c>
      <c r="BE111" s="320">
        <f>IF(N111="základní",J111,0)</f>
        <v>0</v>
      </c>
      <c r="BF111" s="320">
        <f>IF(N111="snížená",J111,0)</f>
        <v>0</v>
      </c>
      <c r="BG111" s="320">
        <f>IF(N111="zákl. přenesená",J111,0)</f>
        <v>0</v>
      </c>
      <c r="BH111" s="320">
        <f>IF(N111="sníž. přenesená",J111,0)</f>
        <v>0</v>
      </c>
      <c r="BI111" s="320">
        <f>IF(N111="nulová",J111,0)</f>
        <v>0</v>
      </c>
      <c r="BJ111" s="293" t="s">
        <v>78</v>
      </c>
      <c r="BK111" s="320">
        <f>ROUND(I111*H111,2)</f>
        <v>0</v>
      </c>
      <c r="BL111" s="293" t="s">
        <v>148</v>
      </c>
      <c r="BM111" s="319" t="s">
        <v>1342</v>
      </c>
    </row>
    <row r="112" spans="1:65" s="296" customFormat="1" ht="19.5">
      <c r="A112" s="219"/>
      <c r="B112" s="220"/>
      <c r="C112" s="219"/>
      <c r="D112" s="277" t="s">
        <v>225</v>
      </c>
      <c r="E112" s="219"/>
      <c r="F112" s="278" t="s">
        <v>1343</v>
      </c>
      <c r="G112" s="219"/>
      <c r="H112" s="219"/>
      <c r="I112" s="219"/>
      <c r="J112" s="219"/>
      <c r="K112" s="219"/>
      <c r="L112" s="220"/>
      <c r="M112" s="334"/>
      <c r="N112" s="335"/>
      <c r="O112" s="336"/>
      <c r="P112" s="336"/>
      <c r="Q112" s="336"/>
      <c r="R112" s="336"/>
      <c r="S112" s="336"/>
      <c r="T112" s="337"/>
      <c r="U112" s="219"/>
      <c r="V112" s="219"/>
      <c r="W112" s="219"/>
      <c r="X112" s="219"/>
      <c r="Y112" s="219"/>
      <c r="Z112" s="219"/>
      <c r="AA112" s="219"/>
      <c r="AB112" s="219"/>
      <c r="AC112" s="219"/>
      <c r="AD112" s="219"/>
      <c r="AE112" s="219"/>
      <c r="AT112" s="293" t="s">
        <v>225</v>
      </c>
      <c r="AU112" s="293" t="s">
        <v>78</v>
      </c>
    </row>
    <row r="113" spans="1:65" s="264" customFormat="1" ht="25.9" customHeight="1">
      <c r="B113" s="265"/>
      <c r="D113" s="266" t="s">
        <v>69</v>
      </c>
      <c r="E113" s="267" t="s">
        <v>139</v>
      </c>
      <c r="F113" s="267" t="s">
        <v>139</v>
      </c>
      <c r="J113" s="268">
        <f>BK113</f>
        <v>0</v>
      </c>
      <c r="L113" s="265"/>
      <c r="M113" s="309"/>
      <c r="N113" s="310"/>
      <c r="O113" s="310"/>
      <c r="P113" s="311">
        <f>P114+P116+P128+P132+P149+P189+P201+P203+P242</f>
        <v>0</v>
      </c>
      <c r="Q113" s="310"/>
      <c r="R113" s="311">
        <f>R114+R116+R128+R132+R149+R189+R201+R203+R242</f>
        <v>0</v>
      </c>
      <c r="S113" s="310"/>
      <c r="T113" s="312">
        <f>T114+T116+T128+T132+T149+T189+T201+T203+T242</f>
        <v>0</v>
      </c>
      <c r="AR113" s="266" t="s">
        <v>78</v>
      </c>
      <c r="AT113" s="313" t="s">
        <v>69</v>
      </c>
      <c r="AU113" s="313" t="s">
        <v>70</v>
      </c>
      <c r="AY113" s="266" t="s">
        <v>141</v>
      </c>
      <c r="BK113" s="314">
        <f>BK114+BK116+BK128+BK132+BK149+BK189+BK201+BK203+BK242</f>
        <v>0</v>
      </c>
    </row>
    <row r="114" spans="1:65" s="264" customFormat="1" ht="22.9" customHeight="1">
      <c r="B114" s="265"/>
      <c r="D114" s="266" t="s">
        <v>69</v>
      </c>
      <c r="E114" s="269" t="s">
        <v>1344</v>
      </c>
      <c r="F114" s="269" t="s">
        <v>1345</v>
      </c>
      <c r="J114" s="270">
        <f>BK114</f>
        <v>0</v>
      </c>
      <c r="L114" s="265"/>
      <c r="M114" s="309"/>
      <c r="N114" s="310"/>
      <c r="O114" s="310"/>
      <c r="P114" s="311">
        <f>P115</f>
        <v>0</v>
      </c>
      <c r="Q114" s="310"/>
      <c r="R114" s="311">
        <f>R115</f>
        <v>0</v>
      </c>
      <c r="S114" s="310"/>
      <c r="T114" s="312">
        <f>T115</f>
        <v>0</v>
      </c>
      <c r="AR114" s="266" t="s">
        <v>78</v>
      </c>
      <c r="AT114" s="313" t="s">
        <v>69</v>
      </c>
      <c r="AU114" s="313" t="s">
        <v>78</v>
      </c>
      <c r="AY114" s="266" t="s">
        <v>141</v>
      </c>
      <c r="BK114" s="314">
        <f>BK115</f>
        <v>0</v>
      </c>
    </row>
    <row r="115" spans="1:65" s="296" customFormat="1" ht="16.5" customHeight="1">
      <c r="A115" s="219"/>
      <c r="B115" s="220"/>
      <c r="C115" s="271" t="s">
        <v>9</v>
      </c>
      <c r="D115" s="271" t="s">
        <v>143</v>
      </c>
      <c r="E115" s="272" t="s">
        <v>1346</v>
      </c>
      <c r="F115" s="273" t="s">
        <v>1347</v>
      </c>
      <c r="G115" s="274" t="s">
        <v>1299</v>
      </c>
      <c r="H115" s="275">
        <v>2</v>
      </c>
      <c r="I115" s="212"/>
      <c r="J115" s="276">
        <f>ROUND(I115*H115,2)</f>
        <v>0</v>
      </c>
      <c r="K115" s="273" t="s">
        <v>3</v>
      </c>
      <c r="L115" s="220"/>
      <c r="M115" s="315" t="s">
        <v>3</v>
      </c>
      <c r="N115" s="316" t="s">
        <v>41</v>
      </c>
      <c r="O115" s="317">
        <v>0</v>
      </c>
      <c r="P115" s="317">
        <f>O115*H115</f>
        <v>0</v>
      </c>
      <c r="Q115" s="317">
        <v>0</v>
      </c>
      <c r="R115" s="317">
        <f>Q115*H115</f>
        <v>0</v>
      </c>
      <c r="S115" s="317">
        <v>0</v>
      </c>
      <c r="T115" s="318">
        <f>S115*H115</f>
        <v>0</v>
      </c>
      <c r="U115" s="219"/>
      <c r="V115" s="219"/>
      <c r="W115" s="219"/>
      <c r="X115" s="219"/>
      <c r="Y115" s="219"/>
      <c r="Z115" s="219"/>
      <c r="AA115" s="219"/>
      <c r="AB115" s="219"/>
      <c r="AC115" s="219"/>
      <c r="AD115" s="219"/>
      <c r="AE115" s="219"/>
      <c r="AR115" s="319" t="s">
        <v>148</v>
      </c>
      <c r="AT115" s="319" t="s">
        <v>143</v>
      </c>
      <c r="AU115" s="319" t="s">
        <v>80</v>
      </c>
      <c r="AY115" s="293" t="s">
        <v>141</v>
      </c>
      <c r="BE115" s="320">
        <f>IF(N115="základní",J115,0)</f>
        <v>0</v>
      </c>
      <c r="BF115" s="320">
        <f>IF(N115="snížená",J115,0)</f>
        <v>0</v>
      </c>
      <c r="BG115" s="320">
        <f>IF(N115="zákl. přenesená",J115,0)</f>
        <v>0</v>
      </c>
      <c r="BH115" s="320">
        <f>IF(N115="sníž. přenesená",J115,0)</f>
        <v>0</v>
      </c>
      <c r="BI115" s="320">
        <f>IF(N115="nulová",J115,0)</f>
        <v>0</v>
      </c>
      <c r="BJ115" s="293" t="s">
        <v>78</v>
      </c>
      <c r="BK115" s="320">
        <f>ROUND(I115*H115,2)</f>
        <v>0</v>
      </c>
      <c r="BL115" s="293" t="s">
        <v>148</v>
      </c>
      <c r="BM115" s="319" t="s">
        <v>1348</v>
      </c>
    </row>
    <row r="116" spans="1:65" s="264" customFormat="1" ht="22.9" customHeight="1">
      <c r="B116" s="265"/>
      <c r="D116" s="266" t="s">
        <v>69</v>
      </c>
      <c r="E116" s="269" t="s">
        <v>283</v>
      </c>
      <c r="F116" s="269" t="s">
        <v>1349</v>
      </c>
      <c r="J116" s="270">
        <f>BK116</f>
        <v>0</v>
      </c>
      <c r="L116" s="265"/>
      <c r="M116" s="309"/>
      <c r="N116" s="310"/>
      <c r="O116" s="310"/>
      <c r="P116" s="311">
        <f>SUM(P117:P127)</f>
        <v>0</v>
      </c>
      <c r="Q116" s="310"/>
      <c r="R116" s="311">
        <f>SUM(R117:R127)</f>
        <v>0</v>
      </c>
      <c r="S116" s="310"/>
      <c r="T116" s="312">
        <f>SUM(T117:T127)</f>
        <v>0</v>
      </c>
      <c r="AR116" s="266" t="s">
        <v>78</v>
      </c>
      <c r="AT116" s="313" t="s">
        <v>69</v>
      </c>
      <c r="AU116" s="313" t="s">
        <v>78</v>
      </c>
      <c r="AY116" s="266" t="s">
        <v>141</v>
      </c>
      <c r="BK116" s="314">
        <f>SUM(BK117:BK127)</f>
        <v>0</v>
      </c>
    </row>
    <row r="117" spans="1:65" s="296" customFormat="1" ht="16.5" customHeight="1">
      <c r="A117" s="219"/>
      <c r="B117" s="220"/>
      <c r="C117" s="321" t="s">
        <v>200</v>
      </c>
      <c r="D117" s="321" t="s">
        <v>371</v>
      </c>
      <c r="E117" s="322" t="s">
        <v>1350</v>
      </c>
      <c r="F117" s="323" t="s">
        <v>1351</v>
      </c>
      <c r="G117" s="324" t="s">
        <v>1299</v>
      </c>
      <c r="H117" s="325">
        <v>1</v>
      </c>
      <c r="I117" s="213"/>
      <c r="J117" s="326">
        <f t="shared" ref="J117:J127" si="0">ROUND(I117*H117,2)</f>
        <v>0</v>
      </c>
      <c r="K117" s="323" t="s">
        <v>3</v>
      </c>
      <c r="L117" s="327"/>
      <c r="M117" s="328" t="s">
        <v>3</v>
      </c>
      <c r="N117" s="329" t="s">
        <v>41</v>
      </c>
      <c r="O117" s="317">
        <v>0</v>
      </c>
      <c r="P117" s="317">
        <f t="shared" ref="P117:P127" si="1">O117*H117</f>
        <v>0</v>
      </c>
      <c r="Q117" s="317">
        <v>0</v>
      </c>
      <c r="R117" s="317">
        <f t="shared" ref="R117:R127" si="2">Q117*H117</f>
        <v>0</v>
      </c>
      <c r="S117" s="317">
        <v>0</v>
      </c>
      <c r="T117" s="318">
        <f t="shared" ref="T117:T127" si="3">S117*H117</f>
        <v>0</v>
      </c>
      <c r="U117" s="219"/>
      <c r="V117" s="219"/>
      <c r="W117" s="219"/>
      <c r="X117" s="219"/>
      <c r="Y117" s="219"/>
      <c r="Z117" s="219"/>
      <c r="AA117" s="219"/>
      <c r="AB117" s="219"/>
      <c r="AC117" s="219"/>
      <c r="AD117" s="219"/>
      <c r="AE117" s="219"/>
      <c r="AR117" s="319" t="s">
        <v>188</v>
      </c>
      <c r="AT117" s="319" t="s">
        <v>371</v>
      </c>
      <c r="AU117" s="319" t="s">
        <v>80</v>
      </c>
      <c r="AY117" s="293" t="s">
        <v>141</v>
      </c>
      <c r="BE117" s="320">
        <f t="shared" ref="BE117:BE127" si="4">IF(N117="základní",J117,0)</f>
        <v>0</v>
      </c>
      <c r="BF117" s="320">
        <f t="shared" ref="BF117:BF127" si="5">IF(N117="snížená",J117,0)</f>
        <v>0</v>
      </c>
      <c r="BG117" s="320">
        <f t="shared" ref="BG117:BG127" si="6">IF(N117="zákl. přenesená",J117,0)</f>
        <v>0</v>
      </c>
      <c r="BH117" s="320">
        <f t="shared" ref="BH117:BH127" si="7">IF(N117="sníž. přenesená",J117,0)</f>
        <v>0</v>
      </c>
      <c r="BI117" s="320">
        <f t="shared" ref="BI117:BI127" si="8">IF(N117="nulová",J117,0)</f>
        <v>0</v>
      </c>
      <c r="BJ117" s="293" t="s">
        <v>78</v>
      </c>
      <c r="BK117" s="320">
        <f t="shared" ref="BK117:BK127" si="9">ROUND(I117*H117,2)</f>
        <v>0</v>
      </c>
      <c r="BL117" s="293" t="s">
        <v>148</v>
      </c>
      <c r="BM117" s="319" t="s">
        <v>1352</v>
      </c>
    </row>
    <row r="118" spans="1:65" s="296" customFormat="1" ht="16.5" customHeight="1">
      <c r="A118" s="219"/>
      <c r="B118" s="220"/>
      <c r="C118" s="321" t="s">
        <v>313</v>
      </c>
      <c r="D118" s="321" t="s">
        <v>371</v>
      </c>
      <c r="E118" s="322" t="s">
        <v>1353</v>
      </c>
      <c r="F118" s="323" t="s">
        <v>1354</v>
      </c>
      <c r="G118" s="324" t="s">
        <v>1299</v>
      </c>
      <c r="H118" s="325">
        <v>22</v>
      </c>
      <c r="I118" s="213"/>
      <c r="J118" s="326">
        <f t="shared" si="0"/>
        <v>0</v>
      </c>
      <c r="K118" s="323" t="s">
        <v>3</v>
      </c>
      <c r="L118" s="327"/>
      <c r="M118" s="328" t="s">
        <v>3</v>
      </c>
      <c r="N118" s="329" t="s">
        <v>41</v>
      </c>
      <c r="O118" s="317">
        <v>0</v>
      </c>
      <c r="P118" s="317">
        <f t="shared" si="1"/>
        <v>0</v>
      </c>
      <c r="Q118" s="317">
        <v>0</v>
      </c>
      <c r="R118" s="317">
        <f t="shared" si="2"/>
        <v>0</v>
      </c>
      <c r="S118" s="317">
        <v>0</v>
      </c>
      <c r="T118" s="318">
        <f t="shared" si="3"/>
        <v>0</v>
      </c>
      <c r="U118" s="219"/>
      <c r="V118" s="219"/>
      <c r="W118" s="219"/>
      <c r="X118" s="219"/>
      <c r="Y118" s="219"/>
      <c r="Z118" s="219"/>
      <c r="AA118" s="219"/>
      <c r="AB118" s="219"/>
      <c r="AC118" s="219"/>
      <c r="AD118" s="219"/>
      <c r="AE118" s="219"/>
      <c r="AR118" s="319" t="s">
        <v>188</v>
      </c>
      <c r="AT118" s="319" t="s">
        <v>371</v>
      </c>
      <c r="AU118" s="319" t="s">
        <v>80</v>
      </c>
      <c r="AY118" s="293" t="s">
        <v>141</v>
      </c>
      <c r="BE118" s="320">
        <f t="shared" si="4"/>
        <v>0</v>
      </c>
      <c r="BF118" s="320">
        <f t="shared" si="5"/>
        <v>0</v>
      </c>
      <c r="BG118" s="320">
        <f t="shared" si="6"/>
        <v>0</v>
      </c>
      <c r="BH118" s="320">
        <f t="shared" si="7"/>
        <v>0</v>
      </c>
      <c r="BI118" s="320">
        <f t="shared" si="8"/>
        <v>0</v>
      </c>
      <c r="BJ118" s="293" t="s">
        <v>78</v>
      </c>
      <c r="BK118" s="320">
        <f t="shared" si="9"/>
        <v>0</v>
      </c>
      <c r="BL118" s="293" t="s">
        <v>148</v>
      </c>
      <c r="BM118" s="319" t="s">
        <v>1355</v>
      </c>
    </row>
    <row r="119" spans="1:65" s="296" customFormat="1" ht="16.5" customHeight="1">
      <c r="A119" s="219"/>
      <c r="B119" s="220"/>
      <c r="C119" s="321" t="s">
        <v>319</v>
      </c>
      <c r="D119" s="321" t="s">
        <v>371</v>
      </c>
      <c r="E119" s="322" t="s">
        <v>1356</v>
      </c>
      <c r="F119" s="323" t="s">
        <v>1357</v>
      </c>
      <c r="G119" s="324" t="s">
        <v>1299</v>
      </c>
      <c r="H119" s="325">
        <v>6</v>
      </c>
      <c r="I119" s="213"/>
      <c r="J119" s="326">
        <f t="shared" si="0"/>
        <v>0</v>
      </c>
      <c r="K119" s="323" t="s">
        <v>3</v>
      </c>
      <c r="L119" s="327"/>
      <c r="M119" s="328" t="s">
        <v>3</v>
      </c>
      <c r="N119" s="329" t="s">
        <v>41</v>
      </c>
      <c r="O119" s="317">
        <v>0</v>
      </c>
      <c r="P119" s="317">
        <f t="shared" si="1"/>
        <v>0</v>
      </c>
      <c r="Q119" s="317">
        <v>0</v>
      </c>
      <c r="R119" s="317">
        <f t="shared" si="2"/>
        <v>0</v>
      </c>
      <c r="S119" s="317">
        <v>0</v>
      </c>
      <c r="T119" s="318">
        <f t="shared" si="3"/>
        <v>0</v>
      </c>
      <c r="U119" s="219"/>
      <c r="V119" s="219"/>
      <c r="W119" s="219"/>
      <c r="X119" s="219"/>
      <c r="Y119" s="219"/>
      <c r="Z119" s="219"/>
      <c r="AA119" s="219"/>
      <c r="AB119" s="219"/>
      <c r="AC119" s="219"/>
      <c r="AD119" s="219"/>
      <c r="AE119" s="219"/>
      <c r="AR119" s="319" t="s">
        <v>188</v>
      </c>
      <c r="AT119" s="319" t="s">
        <v>371</v>
      </c>
      <c r="AU119" s="319" t="s">
        <v>80</v>
      </c>
      <c r="AY119" s="293" t="s">
        <v>141</v>
      </c>
      <c r="BE119" s="320">
        <f t="shared" si="4"/>
        <v>0</v>
      </c>
      <c r="BF119" s="320">
        <f t="shared" si="5"/>
        <v>0</v>
      </c>
      <c r="BG119" s="320">
        <f t="shared" si="6"/>
        <v>0</v>
      </c>
      <c r="BH119" s="320">
        <f t="shared" si="7"/>
        <v>0</v>
      </c>
      <c r="BI119" s="320">
        <f t="shared" si="8"/>
        <v>0</v>
      </c>
      <c r="BJ119" s="293" t="s">
        <v>78</v>
      </c>
      <c r="BK119" s="320">
        <f t="shared" si="9"/>
        <v>0</v>
      </c>
      <c r="BL119" s="293" t="s">
        <v>148</v>
      </c>
      <c r="BM119" s="319" t="s">
        <v>1358</v>
      </c>
    </row>
    <row r="120" spans="1:65" s="296" customFormat="1" ht="16.5" customHeight="1">
      <c r="A120" s="219"/>
      <c r="B120" s="220"/>
      <c r="C120" s="321" t="s">
        <v>323</v>
      </c>
      <c r="D120" s="321" t="s">
        <v>371</v>
      </c>
      <c r="E120" s="322" t="s">
        <v>1359</v>
      </c>
      <c r="F120" s="323" t="s">
        <v>1360</v>
      </c>
      <c r="G120" s="324" t="s">
        <v>1299</v>
      </c>
      <c r="H120" s="325">
        <v>16</v>
      </c>
      <c r="I120" s="213"/>
      <c r="J120" s="326">
        <f t="shared" si="0"/>
        <v>0</v>
      </c>
      <c r="K120" s="323" t="s">
        <v>3</v>
      </c>
      <c r="L120" s="327"/>
      <c r="M120" s="328" t="s">
        <v>3</v>
      </c>
      <c r="N120" s="329" t="s">
        <v>41</v>
      </c>
      <c r="O120" s="317">
        <v>0</v>
      </c>
      <c r="P120" s="317">
        <f t="shared" si="1"/>
        <v>0</v>
      </c>
      <c r="Q120" s="317">
        <v>0</v>
      </c>
      <c r="R120" s="317">
        <f t="shared" si="2"/>
        <v>0</v>
      </c>
      <c r="S120" s="317">
        <v>0</v>
      </c>
      <c r="T120" s="318">
        <f t="shared" si="3"/>
        <v>0</v>
      </c>
      <c r="U120" s="219"/>
      <c r="V120" s="219"/>
      <c r="W120" s="219"/>
      <c r="X120" s="219"/>
      <c r="Y120" s="219"/>
      <c r="Z120" s="219"/>
      <c r="AA120" s="219"/>
      <c r="AB120" s="219"/>
      <c r="AC120" s="219"/>
      <c r="AD120" s="219"/>
      <c r="AE120" s="219"/>
      <c r="AR120" s="319" t="s">
        <v>188</v>
      </c>
      <c r="AT120" s="319" t="s">
        <v>371</v>
      </c>
      <c r="AU120" s="319" t="s">
        <v>80</v>
      </c>
      <c r="AY120" s="293" t="s">
        <v>141</v>
      </c>
      <c r="BE120" s="320">
        <f t="shared" si="4"/>
        <v>0</v>
      </c>
      <c r="BF120" s="320">
        <f t="shared" si="5"/>
        <v>0</v>
      </c>
      <c r="BG120" s="320">
        <f t="shared" si="6"/>
        <v>0</v>
      </c>
      <c r="BH120" s="320">
        <f t="shared" si="7"/>
        <v>0</v>
      </c>
      <c r="BI120" s="320">
        <f t="shared" si="8"/>
        <v>0</v>
      </c>
      <c r="BJ120" s="293" t="s">
        <v>78</v>
      </c>
      <c r="BK120" s="320">
        <f t="shared" si="9"/>
        <v>0</v>
      </c>
      <c r="BL120" s="293" t="s">
        <v>148</v>
      </c>
      <c r="BM120" s="319" t="s">
        <v>1361</v>
      </c>
    </row>
    <row r="121" spans="1:65" s="296" customFormat="1" ht="16.5" customHeight="1">
      <c r="A121" s="219"/>
      <c r="B121" s="220"/>
      <c r="C121" s="321" t="s">
        <v>327</v>
      </c>
      <c r="D121" s="321" t="s">
        <v>371</v>
      </c>
      <c r="E121" s="322" t="s">
        <v>1362</v>
      </c>
      <c r="F121" s="323" t="s">
        <v>1363</v>
      </c>
      <c r="G121" s="324" t="s">
        <v>1299</v>
      </c>
      <c r="H121" s="325">
        <v>2</v>
      </c>
      <c r="I121" s="213"/>
      <c r="J121" s="326">
        <f t="shared" si="0"/>
        <v>0</v>
      </c>
      <c r="K121" s="323" t="s">
        <v>3</v>
      </c>
      <c r="L121" s="327"/>
      <c r="M121" s="328" t="s">
        <v>3</v>
      </c>
      <c r="N121" s="329" t="s">
        <v>41</v>
      </c>
      <c r="O121" s="317">
        <v>0</v>
      </c>
      <c r="P121" s="317">
        <f t="shared" si="1"/>
        <v>0</v>
      </c>
      <c r="Q121" s="317">
        <v>0</v>
      </c>
      <c r="R121" s="317">
        <f t="shared" si="2"/>
        <v>0</v>
      </c>
      <c r="S121" s="317">
        <v>0</v>
      </c>
      <c r="T121" s="318">
        <f t="shared" si="3"/>
        <v>0</v>
      </c>
      <c r="U121" s="219"/>
      <c r="V121" s="219"/>
      <c r="W121" s="219"/>
      <c r="X121" s="219"/>
      <c r="Y121" s="219"/>
      <c r="Z121" s="219"/>
      <c r="AA121" s="219"/>
      <c r="AB121" s="219"/>
      <c r="AC121" s="219"/>
      <c r="AD121" s="219"/>
      <c r="AE121" s="219"/>
      <c r="AR121" s="319" t="s">
        <v>188</v>
      </c>
      <c r="AT121" s="319" t="s">
        <v>371</v>
      </c>
      <c r="AU121" s="319" t="s">
        <v>80</v>
      </c>
      <c r="AY121" s="293" t="s">
        <v>141</v>
      </c>
      <c r="BE121" s="320">
        <f t="shared" si="4"/>
        <v>0</v>
      </c>
      <c r="BF121" s="320">
        <f t="shared" si="5"/>
        <v>0</v>
      </c>
      <c r="BG121" s="320">
        <f t="shared" si="6"/>
        <v>0</v>
      </c>
      <c r="BH121" s="320">
        <f t="shared" si="7"/>
        <v>0</v>
      </c>
      <c r="BI121" s="320">
        <f t="shared" si="8"/>
        <v>0</v>
      </c>
      <c r="BJ121" s="293" t="s">
        <v>78</v>
      </c>
      <c r="BK121" s="320">
        <f t="shared" si="9"/>
        <v>0</v>
      </c>
      <c r="BL121" s="293" t="s">
        <v>148</v>
      </c>
      <c r="BM121" s="319" t="s">
        <v>1364</v>
      </c>
    </row>
    <row r="122" spans="1:65" s="296" customFormat="1" ht="16.5" customHeight="1">
      <c r="A122" s="219"/>
      <c r="B122" s="220"/>
      <c r="C122" s="321" t="s">
        <v>8</v>
      </c>
      <c r="D122" s="321" t="s">
        <v>371</v>
      </c>
      <c r="E122" s="322" t="s">
        <v>1365</v>
      </c>
      <c r="F122" s="323" t="s">
        <v>1366</v>
      </c>
      <c r="G122" s="324" t="s">
        <v>199</v>
      </c>
      <c r="H122" s="325">
        <v>523</v>
      </c>
      <c r="I122" s="213"/>
      <c r="J122" s="326">
        <f t="shared" si="0"/>
        <v>0</v>
      </c>
      <c r="K122" s="323" t="s">
        <v>3</v>
      </c>
      <c r="L122" s="327"/>
      <c r="M122" s="328" t="s">
        <v>3</v>
      </c>
      <c r="N122" s="329" t="s">
        <v>41</v>
      </c>
      <c r="O122" s="317">
        <v>0</v>
      </c>
      <c r="P122" s="317">
        <f t="shared" si="1"/>
        <v>0</v>
      </c>
      <c r="Q122" s="317">
        <v>0</v>
      </c>
      <c r="R122" s="317">
        <f t="shared" si="2"/>
        <v>0</v>
      </c>
      <c r="S122" s="317">
        <v>0</v>
      </c>
      <c r="T122" s="318">
        <f t="shared" si="3"/>
        <v>0</v>
      </c>
      <c r="U122" s="219"/>
      <c r="V122" s="219"/>
      <c r="W122" s="219"/>
      <c r="X122" s="219"/>
      <c r="Y122" s="219"/>
      <c r="Z122" s="219"/>
      <c r="AA122" s="219"/>
      <c r="AB122" s="219"/>
      <c r="AC122" s="219"/>
      <c r="AD122" s="219"/>
      <c r="AE122" s="219"/>
      <c r="AR122" s="319" t="s">
        <v>188</v>
      </c>
      <c r="AT122" s="319" t="s">
        <v>371</v>
      </c>
      <c r="AU122" s="319" t="s">
        <v>80</v>
      </c>
      <c r="AY122" s="293" t="s">
        <v>141</v>
      </c>
      <c r="BE122" s="320">
        <f t="shared" si="4"/>
        <v>0</v>
      </c>
      <c r="BF122" s="320">
        <f t="shared" si="5"/>
        <v>0</v>
      </c>
      <c r="BG122" s="320">
        <f t="shared" si="6"/>
        <v>0</v>
      </c>
      <c r="BH122" s="320">
        <f t="shared" si="7"/>
        <v>0</v>
      </c>
      <c r="BI122" s="320">
        <f t="shared" si="8"/>
        <v>0</v>
      </c>
      <c r="BJ122" s="293" t="s">
        <v>78</v>
      </c>
      <c r="BK122" s="320">
        <f t="shared" si="9"/>
        <v>0</v>
      </c>
      <c r="BL122" s="293" t="s">
        <v>148</v>
      </c>
      <c r="BM122" s="319" t="s">
        <v>1367</v>
      </c>
    </row>
    <row r="123" spans="1:65" s="296" customFormat="1" ht="16.5" customHeight="1">
      <c r="A123" s="219"/>
      <c r="B123" s="220"/>
      <c r="C123" s="321" t="s">
        <v>335</v>
      </c>
      <c r="D123" s="321" t="s">
        <v>371</v>
      </c>
      <c r="E123" s="322" t="s">
        <v>1368</v>
      </c>
      <c r="F123" s="323" t="s">
        <v>1369</v>
      </c>
      <c r="G123" s="324" t="s">
        <v>1299</v>
      </c>
      <c r="H123" s="325">
        <v>36</v>
      </c>
      <c r="I123" s="213"/>
      <c r="J123" s="326">
        <f t="shared" si="0"/>
        <v>0</v>
      </c>
      <c r="K123" s="323" t="s">
        <v>3</v>
      </c>
      <c r="L123" s="327"/>
      <c r="M123" s="328" t="s">
        <v>3</v>
      </c>
      <c r="N123" s="329" t="s">
        <v>41</v>
      </c>
      <c r="O123" s="317">
        <v>0</v>
      </c>
      <c r="P123" s="317">
        <f t="shared" si="1"/>
        <v>0</v>
      </c>
      <c r="Q123" s="317">
        <v>0</v>
      </c>
      <c r="R123" s="317">
        <f t="shared" si="2"/>
        <v>0</v>
      </c>
      <c r="S123" s="317">
        <v>0</v>
      </c>
      <c r="T123" s="318">
        <f t="shared" si="3"/>
        <v>0</v>
      </c>
      <c r="U123" s="219"/>
      <c r="V123" s="219"/>
      <c r="W123" s="219"/>
      <c r="X123" s="219"/>
      <c r="Y123" s="219"/>
      <c r="Z123" s="219"/>
      <c r="AA123" s="219"/>
      <c r="AB123" s="219"/>
      <c r="AC123" s="219"/>
      <c r="AD123" s="219"/>
      <c r="AE123" s="219"/>
      <c r="AR123" s="319" t="s">
        <v>188</v>
      </c>
      <c r="AT123" s="319" t="s">
        <v>371</v>
      </c>
      <c r="AU123" s="319" t="s">
        <v>80</v>
      </c>
      <c r="AY123" s="293" t="s">
        <v>141</v>
      </c>
      <c r="BE123" s="320">
        <f t="shared" si="4"/>
        <v>0</v>
      </c>
      <c r="BF123" s="320">
        <f t="shared" si="5"/>
        <v>0</v>
      </c>
      <c r="BG123" s="320">
        <f t="shared" si="6"/>
        <v>0</v>
      </c>
      <c r="BH123" s="320">
        <f t="shared" si="7"/>
        <v>0</v>
      </c>
      <c r="BI123" s="320">
        <f t="shared" si="8"/>
        <v>0</v>
      </c>
      <c r="BJ123" s="293" t="s">
        <v>78</v>
      </c>
      <c r="BK123" s="320">
        <f t="shared" si="9"/>
        <v>0</v>
      </c>
      <c r="BL123" s="293" t="s">
        <v>148</v>
      </c>
      <c r="BM123" s="319" t="s">
        <v>1370</v>
      </c>
    </row>
    <row r="124" spans="1:65" s="296" customFormat="1" ht="16.5" customHeight="1">
      <c r="A124" s="219"/>
      <c r="B124" s="220"/>
      <c r="C124" s="321" t="s">
        <v>339</v>
      </c>
      <c r="D124" s="321" t="s">
        <v>371</v>
      </c>
      <c r="E124" s="322" t="s">
        <v>1371</v>
      </c>
      <c r="F124" s="323" t="s">
        <v>1372</v>
      </c>
      <c r="G124" s="324" t="s">
        <v>199</v>
      </c>
      <c r="H124" s="325">
        <v>200</v>
      </c>
      <c r="I124" s="213"/>
      <c r="J124" s="326">
        <f t="shared" si="0"/>
        <v>0</v>
      </c>
      <c r="K124" s="323" t="s">
        <v>3</v>
      </c>
      <c r="L124" s="327"/>
      <c r="M124" s="328" t="s">
        <v>3</v>
      </c>
      <c r="N124" s="329" t="s">
        <v>41</v>
      </c>
      <c r="O124" s="317">
        <v>0</v>
      </c>
      <c r="P124" s="317">
        <f t="shared" si="1"/>
        <v>0</v>
      </c>
      <c r="Q124" s="317">
        <v>0</v>
      </c>
      <c r="R124" s="317">
        <f t="shared" si="2"/>
        <v>0</v>
      </c>
      <c r="S124" s="317">
        <v>0</v>
      </c>
      <c r="T124" s="318">
        <f t="shared" si="3"/>
        <v>0</v>
      </c>
      <c r="U124" s="219"/>
      <c r="V124" s="219"/>
      <c r="W124" s="219"/>
      <c r="X124" s="219"/>
      <c r="Y124" s="219"/>
      <c r="Z124" s="219"/>
      <c r="AA124" s="219"/>
      <c r="AB124" s="219"/>
      <c r="AC124" s="219"/>
      <c r="AD124" s="219"/>
      <c r="AE124" s="219"/>
      <c r="AR124" s="319" t="s">
        <v>188</v>
      </c>
      <c r="AT124" s="319" t="s">
        <v>371</v>
      </c>
      <c r="AU124" s="319" t="s">
        <v>80</v>
      </c>
      <c r="AY124" s="293" t="s">
        <v>141</v>
      </c>
      <c r="BE124" s="320">
        <f t="shared" si="4"/>
        <v>0</v>
      </c>
      <c r="BF124" s="320">
        <f t="shared" si="5"/>
        <v>0</v>
      </c>
      <c r="BG124" s="320">
        <f t="shared" si="6"/>
        <v>0</v>
      </c>
      <c r="BH124" s="320">
        <f t="shared" si="7"/>
        <v>0</v>
      </c>
      <c r="BI124" s="320">
        <f t="shared" si="8"/>
        <v>0</v>
      </c>
      <c r="BJ124" s="293" t="s">
        <v>78</v>
      </c>
      <c r="BK124" s="320">
        <f t="shared" si="9"/>
        <v>0</v>
      </c>
      <c r="BL124" s="293" t="s">
        <v>148</v>
      </c>
      <c r="BM124" s="319" t="s">
        <v>1373</v>
      </c>
    </row>
    <row r="125" spans="1:65" s="296" customFormat="1" ht="16.5" customHeight="1">
      <c r="A125" s="219"/>
      <c r="B125" s="220"/>
      <c r="C125" s="321" t="s">
        <v>343</v>
      </c>
      <c r="D125" s="321" t="s">
        <v>371</v>
      </c>
      <c r="E125" s="322" t="s">
        <v>1374</v>
      </c>
      <c r="F125" s="323" t="s">
        <v>1375</v>
      </c>
      <c r="G125" s="324" t="s">
        <v>1299</v>
      </c>
      <c r="H125" s="325">
        <v>12</v>
      </c>
      <c r="I125" s="213"/>
      <c r="J125" s="326">
        <f t="shared" si="0"/>
        <v>0</v>
      </c>
      <c r="K125" s="323" t="s">
        <v>3</v>
      </c>
      <c r="L125" s="327"/>
      <c r="M125" s="328" t="s">
        <v>3</v>
      </c>
      <c r="N125" s="329" t="s">
        <v>41</v>
      </c>
      <c r="O125" s="317">
        <v>0</v>
      </c>
      <c r="P125" s="317">
        <f t="shared" si="1"/>
        <v>0</v>
      </c>
      <c r="Q125" s="317">
        <v>0</v>
      </c>
      <c r="R125" s="317">
        <f t="shared" si="2"/>
        <v>0</v>
      </c>
      <c r="S125" s="317">
        <v>0</v>
      </c>
      <c r="T125" s="318">
        <f t="shared" si="3"/>
        <v>0</v>
      </c>
      <c r="U125" s="219"/>
      <c r="V125" s="219"/>
      <c r="W125" s="219"/>
      <c r="X125" s="219"/>
      <c r="Y125" s="219"/>
      <c r="Z125" s="219"/>
      <c r="AA125" s="219"/>
      <c r="AB125" s="219"/>
      <c r="AC125" s="219"/>
      <c r="AD125" s="219"/>
      <c r="AE125" s="219"/>
      <c r="AR125" s="319" t="s">
        <v>188</v>
      </c>
      <c r="AT125" s="319" t="s">
        <v>371</v>
      </c>
      <c r="AU125" s="319" t="s">
        <v>80</v>
      </c>
      <c r="AY125" s="293" t="s">
        <v>141</v>
      </c>
      <c r="BE125" s="320">
        <f t="shared" si="4"/>
        <v>0</v>
      </c>
      <c r="BF125" s="320">
        <f t="shared" si="5"/>
        <v>0</v>
      </c>
      <c r="BG125" s="320">
        <f t="shared" si="6"/>
        <v>0</v>
      </c>
      <c r="BH125" s="320">
        <f t="shared" si="7"/>
        <v>0</v>
      </c>
      <c r="BI125" s="320">
        <f t="shared" si="8"/>
        <v>0</v>
      </c>
      <c r="BJ125" s="293" t="s">
        <v>78</v>
      </c>
      <c r="BK125" s="320">
        <f t="shared" si="9"/>
        <v>0</v>
      </c>
      <c r="BL125" s="293" t="s">
        <v>148</v>
      </c>
      <c r="BM125" s="319" t="s">
        <v>1376</v>
      </c>
    </row>
    <row r="126" spans="1:65" s="296" customFormat="1" ht="16.5" customHeight="1">
      <c r="A126" s="219"/>
      <c r="B126" s="220"/>
      <c r="C126" s="321" t="s">
        <v>349</v>
      </c>
      <c r="D126" s="321" t="s">
        <v>371</v>
      </c>
      <c r="E126" s="322" t="s">
        <v>1377</v>
      </c>
      <c r="F126" s="323" t="s">
        <v>1378</v>
      </c>
      <c r="G126" s="324" t="s">
        <v>1299</v>
      </c>
      <c r="H126" s="325">
        <v>52</v>
      </c>
      <c r="I126" s="213"/>
      <c r="J126" s="326">
        <f t="shared" si="0"/>
        <v>0</v>
      </c>
      <c r="K126" s="323" t="s">
        <v>3</v>
      </c>
      <c r="L126" s="327"/>
      <c r="M126" s="328" t="s">
        <v>3</v>
      </c>
      <c r="N126" s="329" t="s">
        <v>41</v>
      </c>
      <c r="O126" s="317">
        <v>0</v>
      </c>
      <c r="P126" s="317">
        <f t="shared" si="1"/>
        <v>0</v>
      </c>
      <c r="Q126" s="317">
        <v>0</v>
      </c>
      <c r="R126" s="317">
        <f t="shared" si="2"/>
        <v>0</v>
      </c>
      <c r="S126" s="317">
        <v>0</v>
      </c>
      <c r="T126" s="318">
        <f t="shared" si="3"/>
        <v>0</v>
      </c>
      <c r="U126" s="219"/>
      <c r="V126" s="219"/>
      <c r="W126" s="219"/>
      <c r="X126" s="219"/>
      <c r="Y126" s="219"/>
      <c r="Z126" s="219"/>
      <c r="AA126" s="219"/>
      <c r="AB126" s="219"/>
      <c r="AC126" s="219"/>
      <c r="AD126" s="219"/>
      <c r="AE126" s="219"/>
      <c r="AR126" s="319" t="s">
        <v>188</v>
      </c>
      <c r="AT126" s="319" t="s">
        <v>371</v>
      </c>
      <c r="AU126" s="319" t="s">
        <v>80</v>
      </c>
      <c r="AY126" s="293" t="s">
        <v>141</v>
      </c>
      <c r="BE126" s="320">
        <f t="shared" si="4"/>
        <v>0</v>
      </c>
      <c r="BF126" s="320">
        <f t="shared" si="5"/>
        <v>0</v>
      </c>
      <c r="BG126" s="320">
        <f t="shared" si="6"/>
        <v>0</v>
      </c>
      <c r="BH126" s="320">
        <f t="shared" si="7"/>
        <v>0</v>
      </c>
      <c r="BI126" s="320">
        <f t="shared" si="8"/>
        <v>0</v>
      </c>
      <c r="BJ126" s="293" t="s">
        <v>78</v>
      </c>
      <c r="BK126" s="320">
        <f t="shared" si="9"/>
        <v>0</v>
      </c>
      <c r="BL126" s="293" t="s">
        <v>148</v>
      </c>
      <c r="BM126" s="319" t="s">
        <v>1379</v>
      </c>
    </row>
    <row r="127" spans="1:65" s="296" customFormat="1" ht="16.5" customHeight="1">
      <c r="A127" s="219"/>
      <c r="B127" s="220"/>
      <c r="C127" s="321" t="s">
        <v>353</v>
      </c>
      <c r="D127" s="321" t="s">
        <v>371</v>
      </c>
      <c r="E127" s="322" t="s">
        <v>1380</v>
      </c>
      <c r="F127" s="323" t="s">
        <v>1381</v>
      </c>
      <c r="G127" s="324" t="s">
        <v>199</v>
      </c>
      <c r="H127" s="325">
        <v>643</v>
      </c>
      <c r="I127" s="213"/>
      <c r="J127" s="326">
        <f t="shared" si="0"/>
        <v>0</v>
      </c>
      <c r="K127" s="323" t="s">
        <v>3</v>
      </c>
      <c r="L127" s="327"/>
      <c r="M127" s="328" t="s">
        <v>3</v>
      </c>
      <c r="N127" s="329" t="s">
        <v>41</v>
      </c>
      <c r="O127" s="317">
        <v>0</v>
      </c>
      <c r="P127" s="317">
        <f t="shared" si="1"/>
        <v>0</v>
      </c>
      <c r="Q127" s="317">
        <v>0</v>
      </c>
      <c r="R127" s="317">
        <f t="shared" si="2"/>
        <v>0</v>
      </c>
      <c r="S127" s="317">
        <v>0</v>
      </c>
      <c r="T127" s="318">
        <f t="shared" si="3"/>
        <v>0</v>
      </c>
      <c r="U127" s="219"/>
      <c r="V127" s="219"/>
      <c r="W127" s="219"/>
      <c r="X127" s="219"/>
      <c r="Y127" s="219"/>
      <c r="Z127" s="219"/>
      <c r="AA127" s="219"/>
      <c r="AB127" s="219"/>
      <c r="AC127" s="219"/>
      <c r="AD127" s="219"/>
      <c r="AE127" s="219"/>
      <c r="AR127" s="319" t="s">
        <v>188</v>
      </c>
      <c r="AT127" s="319" t="s">
        <v>371</v>
      </c>
      <c r="AU127" s="319" t="s">
        <v>80</v>
      </c>
      <c r="AY127" s="293" t="s">
        <v>141</v>
      </c>
      <c r="BE127" s="320">
        <f t="shared" si="4"/>
        <v>0</v>
      </c>
      <c r="BF127" s="320">
        <f t="shared" si="5"/>
        <v>0</v>
      </c>
      <c r="BG127" s="320">
        <f t="shared" si="6"/>
        <v>0</v>
      </c>
      <c r="BH127" s="320">
        <f t="shared" si="7"/>
        <v>0</v>
      </c>
      <c r="BI127" s="320">
        <f t="shared" si="8"/>
        <v>0</v>
      </c>
      <c r="BJ127" s="293" t="s">
        <v>78</v>
      </c>
      <c r="BK127" s="320">
        <f t="shared" si="9"/>
        <v>0</v>
      </c>
      <c r="BL127" s="293" t="s">
        <v>148</v>
      </c>
      <c r="BM127" s="319" t="s">
        <v>1382</v>
      </c>
    </row>
    <row r="128" spans="1:65" s="264" customFormat="1" ht="22.9" customHeight="1">
      <c r="B128" s="265"/>
      <c r="D128" s="266" t="s">
        <v>69</v>
      </c>
      <c r="E128" s="269" t="s">
        <v>317</v>
      </c>
      <c r="F128" s="269" t="s">
        <v>1383</v>
      </c>
      <c r="J128" s="270">
        <f>BK128</f>
        <v>0</v>
      </c>
      <c r="L128" s="265"/>
      <c r="M128" s="309"/>
      <c r="N128" s="310"/>
      <c r="O128" s="310"/>
      <c r="P128" s="311">
        <f>SUM(P129:P131)</f>
        <v>0</v>
      </c>
      <c r="Q128" s="310"/>
      <c r="R128" s="311">
        <f>SUM(R129:R131)</f>
        <v>0</v>
      </c>
      <c r="S128" s="310"/>
      <c r="T128" s="312">
        <f>SUM(T129:T131)</f>
        <v>0</v>
      </c>
      <c r="AR128" s="266" t="s">
        <v>78</v>
      </c>
      <c r="AT128" s="313" t="s">
        <v>69</v>
      </c>
      <c r="AU128" s="313" t="s">
        <v>78</v>
      </c>
      <c r="AY128" s="266" t="s">
        <v>141</v>
      </c>
      <c r="BK128" s="314">
        <f>SUM(BK129:BK131)</f>
        <v>0</v>
      </c>
    </row>
    <row r="129" spans="1:65" s="296" customFormat="1" ht="16.5" customHeight="1">
      <c r="A129" s="219"/>
      <c r="B129" s="220"/>
      <c r="C129" s="321" t="s">
        <v>357</v>
      </c>
      <c r="D129" s="321" t="s">
        <v>371</v>
      </c>
      <c r="E129" s="322" t="s">
        <v>1384</v>
      </c>
      <c r="F129" s="323" t="s">
        <v>1385</v>
      </c>
      <c r="G129" s="324" t="s">
        <v>211</v>
      </c>
      <c r="H129" s="325">
        <v>0.45</v>
      </c>
      <c r="I129" s="213"/>
      <c r="J129" s="326">
        <f>ROUND(I129*H129,2)</f>
        <v>0</v>
      </c>
      <c r="K129" s="323" t="s">
        <v>3</v>
      </c>
      <c r="L129" s="327"/>
      <c r="M129" s="328" t="s">
        <v>3</v>
      </c>
      <c r="N129" s="329" t="s">
        <v>41</v>
      </c>
      <c r="O129" s="317">
        <v>0</v>
      </c>
      <c r="P129" s="317">
        <f>O129*H129</f>
        <v>0</v>
      </c>
      <c r="Q129" s="317">
        <v>0</v>
      </c>
      <c r="R129" s="317">
        <f>Q129*H129</f>
        <v>0</v>
      </c>
      <c r="S129" s="317">
        <v>0</v>
      </c>
      <c r="T129" s="318">
        <f>S129*H129</f>
        <v>0</v>
      </c>
      <c r="U129" s="219"/>
      <c r="V129" s="219"/>
      <c r="W129" s="219"/>
      <c r="X129" s="219"/>
      <c r="Y129" s="219"/>
      <c r="Z129" s="219"/>
      <c r="AA129" s="219"/>
      <c r="AB129" s="219"/>
      <c r="AC129" s="219"/>
      <c r="AD129" s="219"/>
      <c r="AE129" s="219"/>
      <c r="AR129" s="319" t="s">
        <v>188</v>
      </c>
      <c r="AT129" s="319" t="s">
        <v>371</v>
      </c>
      <c r="AU129" s="319" t="s">
        <v>80</v>
      </c>
      <c r="AY129" s="293" t="s">
        <v>141</v>
      </c>
      <c r="BE129" s="320">
        <f>IF(N129="základní",J129,0)</f>
        <v>0</v>
      </c>
      <c r="BF129" s="320">
        <f>IF(N129="snížená",J129,0)</f>
        <v>0</v>
      </c>
      <c r="BG129" s="320">
        <f>IF(N129="zákl. přenesená",J129,0)</f>
        <v>0</v>
      </c>
      <c r="BH129" s="320">
        <f>IF(N129="sníž. přenesená",J129,0)</f>
        <v>0</v>
      </c>
      <c r="BI129" s="320">
        <f>IF(N129="nulová",J129,0)</f>
        <v>0</v>
      </c>
      <c r="BJ129" s="293" t="s">
        <v>78</v>
      </c>
      <c r="BK129" s="320">
        <f>ROUND(I129*H129,2)</f>
        <v>0</v>
      </c>
      <c r="BL129" s="293" t="s">
        <v>148</v>
      </c>
      <c r="BM129" s="319" t="s">
        <v>1386</v>
      </c>
    </row>
    <row r="130" spans="1:65" s="296" customFormat="1" ht="16.5" customHeight="1">
      <c r="A130" s="219"/>
      <c r="B130" s="220"/>
      <c r="C130" s="321" t="s">
        <v>361</v>
      </c>
      <c r="D130" s="321" t="s">
        <v>371</v>
      </c>
      <c r="E130" s="322" t="s">
        <v>1387</v>
      </c>
      <c r="F130" s="323" t="s">
        <v>1388</v>
      </c>
      <c r="G130" s="324" t="s">
        <v>211</v>
      </c>
      <c r="H130" s="325">
        <v>0.9</v>
      </c>
      <c r="I130" s="213"/>
      <c r="J130" s="326">
        <f>ROUND(I130*H130,2)</f>
        <v>0</v>
      </c>
      <c r="K130" s="323" t="s">
        <v>3</v>
      </c>
      <c r="L130" s="327"/>
      <c r="M130" s="328" t="s">
        <v>3</v>
      </c>
      <c r="N130" s="329" t="s">
        <v>41</v>
      </c>
      <c r="O130" s="317">
        <v>0</v>
      </c>
      <c r="P130" s="317">
        <f>O130*H130</f>
        <v>0</v>
      </c>
      <c r="Q130" s="317">
        <v>0</v>
      </c>
      <c r="R130" s="317">
        <f>Q130*H130</f>
        <v>0</v>
      </c>
      <c r="S130" s="317">
        <v>0</v>
      </c>
      <c r="T130" s="318">
        <f>S130*H130</f>
        <v>0</v>
      </c>
      <c r="U130" s="219"/>
      <c r="V130" s="219"/>
      <c r="W130" s="219"/>
      <c r="X130" s="219"/>
      <c r="Y130" s="219"/>
      <c r="Z130" s="219"/>
      <c r="AA130" s="219"/>
      <c r="AB130" s="219"/>
      <c r="AC130" s="219"/>
      <c r="AD130" s="219"/>
      <c r="AE130" s="219"/>
      <c r="AR130" s="319" t="s">
        <v>188</v>
      </c>
      <c r="AT130" s="319" t="s">
        <v>371</v>
      </c>
      <c r="AU130" s="319" t="s">
        <v>80</v>
      </c>
      <c r="AY130" s="293" t="s">
        <v>141</v>
      </c>
      <c r="BE130" s="320">
        <f>IF(N130="základní",J130,0)</f>
        <v>0</v>
      </c>
      <c r="BF130" s="320">
        <f>IF(N130="snížená",J130,0)</f>
        <v>0</v>
      </c>
      <c r="BG130" s="320">
        <f>IF(N130="zákl. přenesená",J130,0)</f>
        <v>0</v>
      </c>
      <c r="BH130" s="320">
        <f>IF(N130="sníž. přenesená",J130,0)</f>
        <v>0</v>
      </c>
      <c r="BI130" s="320">
        <f>IF(N130="nulová",J130,0)</f>
        <v>0</v>
      </c>
      <c r="BJ130" s="293" t="s">
        <v>78</v>
      </c>
      <c r="BK130" s="320">
        <f>ROUND(I130*H130,2)</f>
        <v>0</v>
      </c>
      <c r="BL130" s="293" t="s">
        <v>148</v>
      </c>
      <c r="BM130" s="319" t="s">
        <v>1389</v>
      </c>
    </row>
    <row r="131" spans="1:65" s="296" customFormat="1" ht="16.5" customHeight="1">
      <c r="A131" s="219"/>
      <c r="B131" s="220"/>
      <c r="C131" s="321" t="s">
        <v>365</v>
      </c>
      <c r="D131" s="321" t="s">
        <v>371</v>
      </c>
      <c r="E131" s="322" t="s">
        <v>1390</v>
      </c>
      <c r="F131" s="323" t="s">
        <v>1391</v>
      </c>
      <c r="G131" s="324" t="s">
        <v>211</v>
      </c>
      <c r="H131" s="325">
        <v>0.3</v>
      </c>
      <c r="I131" s="213"/>
      <c r="J131" s="326">
        <f>ROUND(I131*H131,2)</f>
        <v>0</v>
      </c>
      <c r="K131" s="323" t="s">
        <v>3</v>
      </c>
      <c r="L131" s="327"/>
      <c r="M131" s="328" t="s">
        <v>3</v>
      </c>
      <c r="N131" s="329" t="s">
        <v>41</v>
      </c>
      <c r="O131" s="317">
        <v>0</v>
      </c>
      <c r="P131" s="317">
        <f>O131*H131</f>
        <v>0</v>
      </c>
      <c r="Q131" s="317">
        <v>0</v>
      </c>
      <c r="R131" s="317">
        <f>Q131*H131</f>
        <v>0</v>
      </c>
      <c r="S131" s="317">
        <v>0</v>
      </c>
      <c r="T131" s="318">
        <f>S131*H131</f>
        <v>0</v>
      </c>
      <c r="U131" s="219"/>
      <c r="V131" s="219"/>
      <c r="W131" s="219"/>
      <c r="X131" s="219"/>
      <c r="Y131" s="219"/>
      <c r="Z131" s="219"/>
      <c r="AA131" s="219"/>
      <c r="AB131" s="219"/>
      <c r="AC131" s="219"/>
      <c r="AD131" s="219"/>
      <c r="AE131" s="219"/>
      <c r="AR131" s="319" t="s">
        <v>188</v>
      </c>
      <c r="AT131" s="319" t="s">
        <v>371</v>
      </c>
      <c r="AU131" s="319" t="s">
        <v>80</v>
      </c>
      <c r="AY131" s="293" t="s">
        <v>141</v>
      </c>
      <c r="BE131" s="320">
        <f>IF(N131="základní",J131,0)</f>
        <v>0</v>
      </c>
      <c r="BF131" s="320">
        <f>IF(N131="snížená",J131,0)</f>
        <v>0</v>
      </c>
      <c r="BG131" s="320">
        <f>IF(N131="zákl. přenesená",J131,0)</f>
        <v>0</v>
      </c>
      <c r="BH131" s="320">
        <f>IF(N131="sníž. přenesená",J131,0)</f>
        <v>0</v>
      </c>
      <c r="BI131" s="320">
        <f>IF(N131="nulová",J131,0)</f>
        <v>0</v>
      </c>
      <c r="BJ131" s="293" t="s">
        <v>78</v>
      </c>
      <c r="BK131" s="320">
        <f>ROUND(I131*H131,2)</f>
        <v>0</v>
      </c>
      <c r="BL131" s="293" t="s">
        <v>148</v>
      </c>
      <c r="BM131" s="319" t="s">
        <v>1392</v>
      </c>
    </row>
    <row r="132" spans="1:65" s="264" customFormat="1" ht="22.9" customHeight="1">
      <c r="B132" s="265"/>
      <c r="D132" s="266" t="s">
        <v>69</v>
      </c>
      <c r="E132" s="269" t="s">
        <v>347</v>
      </c>
      <c r="F132" s="269" t="s">
        <v>1393</v>
      </c>
      <c r="J132" s="270">
        <f>BK132</f>
        <v>0</v>
      </c>
      <c r="L132" s="265"/>
      <c r="M132" s="309"/>
      <c r="N132" s="310"/>
      <c r="O132" s="310"/>
      <c r="P132" s="311">
        <f>SUM(P133:P148)</f>
        <v>0</v>
      </c>
      <c r="Q132" s="310"/>
      <c r="R132" s="311">
        <f>SUM(R133:R148)</f>
        <v>0</v>
      </c>
      <c r="S132" s="310"/>
      <c r="T132" s="312">
        <f>SUM(T133:T148)</f>
        <v>0</v>
      </c>
      <c r="AR132" s="266" t="s">
        <v>78</v>
      </c>
      <c r="AT132" s="313" t="s">
        <v>69</v>
      </c>
      <c r="AU132" s="313" t="s">
        <v>78</v>
      </c>
      <c r="AY132" s="266" t="s">
        <v>141</v>
      </c>
      <c r="BK132" s="314">
        <f>SUM(BK133:BK148)</f>
        <v>0</v>
      </c>
    </row>
    <row r="133" spans="1:65" s="296" customFormat="1" ht="16.5" customHeight="1">
      <c r="A133" s="219"/>
      <c r="B133" s="220"/>
      <c r="C133" s="271" t="s">
        <v>370</v>
      </c>
      <c r="D133" s="271" t="s">
        <v>143</v>
      </c>
      <c r="E133" s="272" t="s">
        <v>1394</v>
      </c>
      <c r="F133" s="273" t="s">
        <v>1395</v>
      </c>
      <c r="G133" s="274" t="s">
        <v>333</v>
      </c>
      <c r="H133" s="275">
        <v>1.4</v>
      </c>
      <c r="I133" s="212"/>
      <c r="J133" s="276">
        <f t="shared" ref="J133:J148" si="10">ROUND(I133*H133,2)</f>
        <v>0</v>
      </c>
      <c r="K133" s="273" t="s">
        <v>3</v>
      </c>
      <c r="L133" s="220"/>
      <c r="M133" s="315" t="s">
        <v>3</v>
      </c>
      <c r="N133" s="316" t="s">
        <v>41</v>
      </c>
      <c r="O133" s="317">
        <v>0</v>
      </c>
      <c r="P133" s="317">
        <f t="shared" ref="P133:P148" si="11">O133*H133</f>
        <v>0</v>
      </c>
      <c r="Q133" s="317">
        <v>0</v>
      </c>
      <c r="R133" s="317">
        <f t="shared" ref="R133:R148" si="12">Q133*H133</f>
        <v>0</v>
      </c>
      <c r="S133" s="317">
        <v>0</v>
      </c>
      <c r="T133" s="318">
        <f t="shared" ref="T133:T148" si="13">S133*H133</f>
        <v>0</v>
      </c>
      <c r="U133" s="219"/>
      <c r="V133" s="219"/>
      <c r="W133" s="219"/>
      <c r="X133" s="219"/>
      <c r="Y133" s="219"/>
      <c r="Z133" s="219"/>
      <c r="AA133" s="219"/>
      <c r="AB133" s="219"/>
      <c r="AC133" s="219"/>
      <c r="AD133" s="219"/>
      <c r="AE133" s="219"/>
      <c r="AR133" s="319" t="s">
        <v>148</v>
      </c>
      <c r="AT133" s="319" t="s">
        <v>143</v>
      </c>
      <c r="AU133" s="319" t="s">
        <v>80</v>
      </c>
      <c r="AY133" s="293" t="s">
        <v>141</v>
      </c>
      <c r="BE133" s="320">
        <f t="shared" ref="BE133:BE148" si="14">IF(N133="základní",J133,0)</f>
        <v>0</v>
      </c>
      <c r="BF133" s="320">
        <f t="shared" ref="BF133:BF148" si="15">IF(N133="snížená",J133,0)</f>
        <v>0</v>
      </c>
      <c r="BG133" s="320">
        <f t="shared" ref="BG133:BG148" si="16">IF(N133="zákl. přenesená",J133,0)</f>
        <v>0</v>
      </c>
      <c r="BH133" s="320">
        <f t="shared" ref="BH133:BH148" si="17">IF(N133="sníž. přenesená",J133,0)</f>
        <v>0</v>
      </c>
      <c r="BI133" s="320">
        <f t="shared" ref="BI133:BI148" si="18">IF(N133="nulová",J133,0)</f>
        <v>0</v>
      </c>
      <c r="BJ133" s="293" t="s">
        <v>78</v>
      </c>
      <c r="BK133" s="320">
        <f t="shared" ref="BK133:BK148" si="19">ROUND(I133*H133,2)</f>
        <v>0</v>
      </c>
      <c r="BL133" s="293" t="s">
        <v>148</v>
      </c>
      <c r="BM133" s="319" t="s">
        <v>1396</v>
      </c>
    </row>
    <row r="134" spans="1:65" s="296" customFormat="1" ht="16.5" customHeight="1">
      <c r="A134" s="219"/>
      <c r="B134" s="220"/>
      <c r="C134" s="271" t="s">
        <v>375</v>
      </c>
      <c r="D134" s="271" t="s">
        <v>143</v>
      </c>
      <c r="E134" s="272" t="s">
        <v>1397</v>
      </c>
      <c r="F134" s="273" t="s">
        <v>1398</v>
      </c>
      <c r="G134" s="274" t="s">
        <v>333</v>
      </c>
      <c r="H134" s="275">
        <v>38.36</v>
      </c>
      <c r="I134" s="212"/>
      <c r="J134" s="276">
        <f t="shared" si="10"/>
        <v>0</v>
      </c>
      <c r="K134" s="273" t="s">
        <v>3</v>
      </c>
      <c r="L134" s="220"/>
      <c r="M134" s="315" t="s">
        <v>3</v>
      </c>
      <c r="N134" s="316" t="s">
        <v>41</v>
      </c>
      <c r="O134" s="317">
        <v>0</v>
      </c>
      <c r="P134" s="317">
        <f t="shared" si="11"/>
        <v>0</v>
      </c>
      <c r="Q134" s="317">
        <v>0</v>
      </c>
      <c r="R134" s="317">
        <f t="shared" si="12"/>
        <v>0</v>
      </c>
      <c r="S134" s="317">
        <v>0</v>
      </c>
      <c r="T134" s="318">
        <f t="shared" si="13"/>
        <v>0</v>
      </c>
      <c r="U134" s="219"/>
      <c r="V134" s="219"/>
      <c r="W134" s="219"/>
      <c r="X134" s="219"/>
      <c r="Y134" s="219"/>
      <c r="Z134" s="219"/>
      <c r="AA134" s="219"/>
      <c r="AB134" s="219"/>
      <c r="AC134" s="219"/>
      <c r="AD134" s="219"/>
      <c r="AE134" s="219"/>
      <c r="AR134" s="319" t="s">
        <v>148</v>
      </c>
      <c r="AT134" s="319" t="s">
        <v>143</v>
      </c>
      <c r="AU134" s="319" t="s">
        <v>80</v>
      </c>
      <c r="AY134" s="293" t="s">
        <v>141</v>
      </c>
      <c r="BE134" s="320">
        <f t="shared" si="14"/>
        <v>0</v>
      </c>
      <c r="BF134" s="320">
        <f t="shared" si="15"/>
        <v>0</v>
      </c>
      <c r="BG134" s="320">
        <f t="shared" si="16"/>
        <v>0</v>
      </c>
      <c r="BH134" s="320">
        <f t="shared" si="17"/>
        <v>0</v>
      </c>
      <c r="BI134" s="320">
        <f t="shared" si="18"/>
        <v>0</v>
      </c>
      <c r="BJ134" s="293" t="s">
        <v>78</v>
      </c>
      <c r="BK134" s="320">
        <f t="shared" si="19"/>
        <v>0</v>
      </c>
      <c r="BL134" s="293" t="s">
        <v>148</v>
      </c>
      <c r="BM134" s="319" t="s">
        <v>1399</v>
      </c>
    </row>
    <row r="135" spans="1:65" s="296" customFormat="1" ht="16.5" customHeight="1">
      <c r="A135" s="219"/>
      <c r="B135" s="220"/>
      <c r="C135" s="271" t="s">
        <v>379</v>
      </c>
      <c r="D135" s="271" t="s">
        <v>143</v>
      </c>
      <c r="E135" s="272" t="s">
        <v>1397</v>
      </c>
      <c r="F135" s="273" t="s">
        <v>1398</v>
      </c>
      <c r="G135" s="274" t="s">
        <v>333</v>
      </c>
      <c r="H135" s="275">
        <v>1.96</v>
      </c>
      <c r="I135" s="212"/>
      <c r="J135" s="276">
        <f t="shared" si="10"/>
        <v>0</v>
      </c>
      <c r="K135" s="273" t="s">
        <v>3</v>
      </c>
      <c r="L135" s="220"/>
      <c r="M135" s="315" t="s">
        <v>3</v>
      </c>
      <c r="N135" s="316" t="s">
        <v>41</v>
      </c>
      <c r="O135" s="317">
        <v>0</v>
      </c>
      <c r="P135" s="317">
        <f t="shared" si="11"/>
        <v>0</v>
      </c>
      <c r="Q135" s="317">
        <v>0</v>
      </c>
      <c r="R135" s="317">
        <f t="shared" si="12"/>
        <v>0</v>
      </c>
      <c r="S135" s="317">
        <v>0</v>
      </c>
      <c r="T135" s="318">
        <f t="shared" si="13"/>
        <v>0</v>
      </c>
      <c r="U135" s="219"/>
      <c r="V135" s="219"/>
      <c r="W135" s="219"/>
      <c r="X135" s="219"/>
      <c r="Y135" s="219"/>
      <c r="Z135" s="219"/>
      <c r="AA135" s="219"/>
      <c r="AB135" s="219"/>
      <c r="AC135" s="219"/>
      <c r="AD135" s="219"/>
      <c r="AE135" s="219"/>
      <c r="AR135" s="319" t="s">
        <v>148</v>
      </c>
      <c r="AT135" s="319" t="s">
        <v>143</v>
      </c>
      <c r="AU135" s="319" t="s">
        <v>80</v>
      </c>
      <c r="AY135" s="293" t="s">
        <v>141</v>
      </c>
      <c r="BE135" s="320">
        <f t="shared" si="14"/>
        <v>0</v>
      </c>
      <c r="BF135" s="320">
        <f t="shared" si="15"/>
        <v>0</v>
      </c>
      <c r="BG135" s="320">
        <f t="shared" si="16"/>
        <v>0</v>
      </c>
      <c r="BH135" s="320">
        <f t="shared" si="17"/>
        <v>0</v>
      </c>
      <c r="BI135" s="320">
        <f t="shared" si="18"/>
        <v>0</v>
      </c>
      <c r="BJ135" s="293" t="s">
        <v>78</v>
      </c>
      <c r="BK135" s="320">
        <f t="shared" si="19"/>
        <v>0</v>
      </c>
      <c r="BL135" s="293" t="s">
        <v>148</v>
      </c>
      <c r="BM135" s="319" t="s">
        <v>1400</v>
      </c>
    </row>
    <row r="136" spans="1:65" s="296" customFormat="1" ht="16.5" customHeight="1">
      <c r="A136" s="219"/>
      <c r="B136" s="220"/>
      <c r="C136" s="271" t="s">
        <v>385</v>
      </c>
      <c r="D136" s="271" t="s">
        <v>143</v>
      </c>
      <c r="E136" s="272" t="s">
        <v>1401</v>
      </c>
      <c r="F136" s="273" t="s">
        <v>1402</v>
      </c>
      <c r="G136" s="274" t="s">
        <v>333</v>
      </c>
      <c r="H136" s="275">
        <v>4.5</v>
      </c>
      <c r="I136" s="212"/>
      <c r="J136" s="276">
        <f t="shared" si="10"/>
        <v>0</v>
      </c>
      <c r="K136" s="273" t="s">
        <v>3</v>
      </c>
      <c r="L136" s="220"/>
      <c r="M136" s="315" t="s">
        <v>3</v>
      </c>
      <c r="N136" s="316" t="s">
        <v>41</v>
      </c>
      <c r="O136" s="317">
        <v>0</v>
      </c>
      <c r="P136" s="317">
        <f t="shared" si="11"/>
        <v>0</v>
      </c>
      <c r="Q136" s="317">
        <v>0</v>
      </c>
      <c r="R136" s="317">
        <f t="shared" si="12"/>
        <v>0</v>
      </c>
      <c r="S136" s="317">
        <v>0</v>
      </c>
      <c r="T136" s="318">
        <f t="shared" si="13"/>
        <v>0</v>
      </c>
      <c r="U136" s="219"/>
      <c r="V136" s="219"/>
      <c r="W136" s="219"/>
      <c r="X136" s="219"/>
      <c r="Y136" s="219"/>
      <c r="Z136" s="219"/>
      <c r="AA136" s="219"/>
      <c r="AB136" s="219"/>
      <c r="AC136" s="219"/>
      <c r="AD136" s="219"/>
      <c r="AE136" s="219"/>
      <c r="AR136" s="319" t="s">
        <v>148</v>
      </c>
      <c r="AT136" s="319" t="s">
        <v>143</v>
      </c>
      <c r="AU136" s="319" t="s">
        <v>80</v>
      </c>
      <c r="AY136" s="293" t="s">
        <v>141</v>
      </c>
      <c r="BE136" s="320">
        <f t="shared" si="14"/>
        <v>0</v>
      </c>
      <c r="BF136" s="320">
        <f t="shared" si="15"/>
        <v>0</v>
      </c>
      <c r="BG136" s="320">
        <f t="shared" si="16"/>
        <v>0</v>
      </c>
      <c r="BH136" s="320">
        <f t="shared" si="17"/>
        <v>0</v>
      </c>
      <c r="BI136" s="320">
        <f t="shared" si="18"/>
        <v>0</v>
      </c>
      <c r="BJ136" s="293" t="s">
        <v>78</v>
      </c>
      <c r="BK136" s="320">
        <f t="shared" si="19"/>
        <v>0</v>
      </c>
      <c r="BL136" s="293" t="s">
        <v>148</v>
      </c>
      <c r="BM136" s="319" t="s">
        <v>1403</v>
      </c>
    </row>
    <row r="137" spans="1:65" s="296" customFormat="1" ht="16.5" customHeight="1">
      <c r="A137" s="219"/>
      <c r="B137" s="220"/>
      <c r="C137" s="271" t="s">
        <v>389</v>
      </c>
      <c r="D137" s="271" t="s">
        <v>143</v>
      </c>
      <c r="E137" s="272" t="s">
        <v>1404</v>
      </c>
      <c r="F137" s="273" t="s">
        <v>1405</v>
      </c>
      <c r="G137" s="274" t="s">
        <v>333</v>
      </c>
      <c r="H137" s="275">
        <v>5.44</v>
      </c>
      <c r="I137" s="212"/>
      <c r="J137" s="276">
        <f t="shared" si="10"/>
        <v>0</v>
      </c>
      <c r="K137" s="273" t="s">
        <v>3</v>
      </c>
      <c r="L137" s="220"/>
      <c r="M137" s="315" t="s">
        <v>3</v>
      </c>
      <c r="N137" s="316" t="s">
        <v>41</v>
      </c>
      <c r="O137" s="317">
        <v>0</v>
      </c>
      <c r="P137" s="317">
        <f t="shared" si="11"/>
        <v>0</v>
      </c>
      <c r="Q137" s="317">
        <v>0</v>
      </c>
      <c r="R137" s="317">
        <f t="shared" si="12"/>
        <v>0</v>
      </c>
      <c r="S137" s="317">
        <v>0</v>
      </c>
      <c r="T137" s="318">
        <f t="shared" si="13"/>
        <v>0</v>
      </c>
      <c r="U137" s="219"/>
      <c r="V137" s="219"/>
      <c r="W137" s="219"/>
      <c r="X137" s="219"/>
      <c r="Y137" s="219"/>
      <c r="Z137" s="219"/>
      <c r="AA137" s="219"/>
      <c r="AB137" s="219"/>
      <c r="AC137" s="219"/>
      <c r="AD137" s="219"/>
      <c r="AE137" s="219"/>
      <c r="AR137" s="319" t="s">
        <v>148</v>
      </c>
      <c r="AT137" s="319" t="s">
        <v>143</v>
      </c>
      <c r="AU137" s="319" t="s">
        <v>80</v>
      </c>
      <c r="AY137" s="293" t="s">
        <v>141</v>
      </c>
      <c r="BE137" s="320">
        <f t="shared" si="14"/>
        <v>0</v>
      </c>
      <c r="BF137" s="320">
        <f t="shared" si="15"/>
        <v>0</v>
      </c>
      <c r="BG137" s="320">
        <f t="shared" si="16"/>
        <v>0</v>
      </c>
      <c r="BH137" s="320">
        <f t="shared" si="17"/>
        <v>0</v>
      </c>
      <c r="BI137" s="320">
        <f t="shared" si="18"/>
        <v>0</v>
      </c>
      <c r="BJ137" s="293" t="s">
        <v>78</v>
      </c>
      <c r="BK137" s="320">
        <f t="shared" si="19"/>
        <v>0</v>
      </c>
      <c r="BL137" s="293" t="s">
        <v>148</v>
      </c>
      <c r="BM137" s="319" t="s">
        <v>1406</v>
      </c>
    </row>
    <row r="138" spans="1:65" s="296" customFormat="1" ht="16.5" customHeight="1">
      <c r="A138" s="219"/>
      <c r="B138" s="220"/>
      <c r="C138" s="271" t="s">
        <v>393</v>
      </c>
      <c r="D138" s="271" t="s">
        <v>143</v>
      </c>
      <c r="E138" s="272" t="s">
        <v>1404</v>
      </c>
      <c r="F138" s="273" t="s">
        <v>1405</v>
      </c>
      <c r="G138" s="274" t="s">
        <v>333</v>
      </c>
      <c r="H138" s="275">
        <v>4.5599999999999996</v>
      </c>
      <c r="I138" s="212"/>
      <c r="J138" s="276">
        <f t="shared" si="10"/>
        <v>0</v>
      </c>
      <c r="K138" s="273" t="s">
        <v>3</v>
      </c>
      <c r="L138" s="220"/>
      <c r="M138" s="315" t="s">
        <v>3</v>
      </c>
      <c r="N138" s="316" t="s">
        <v>41</v>
      </c>
      <c r="O138" s="317">
        <v>0</v>
      </c>
      <c r="P138" s="317">
        <f t="shared" si="11"/>
        <v>0</v>
      </c>
      <c r="Q138" s="317">
        <v>0</v>
      </c>
      <c r="R138" s="317">
        <f t="shared" si="12"/>
        <v>0</v>
      </c>
      <c r="S138" s="317">
        <v>0</v>
      </c>
      <c r="T138" s="318">
        <f t="shared" si="13"/>
        <v>0</v>
      </c>
      <c r="U138" s="219"/>
      <c r="V138" s="219"/>
      <c r="W138" s="219"/>
      <c r="X138" s="219"/>
      <c r="Y138" s="219"/>
      <c r="Z138" s="219"/>
      <c r="AA138" s="219"/>
      <c r="AB138" s="219"/>
      <c r="AC138" s="219"/>
      <c r="AD138" s="219"/>
      <c r="AE138" s="219"/>
      <c r="AR138" s="319" t="s">
        <v>148</v>
      </c>
      <c r="AT138" s="319" t="s">
        <v>143</v>
      </c>
      <c r="AU138" s="319" t="s">
        <v>80</v>
      </c>
      <c r="AY138" s="293" t="s">
        <v>141</v>
      </c>
      <c r="BE138" s="320">
        <f t="shared" si="14"/>
        <v>0</v>
      </c>
      <c r="BF138" s="320">
        <f t="shared" si="15"/>
        <v>0</v>
      </c>
      <c r="BG138" s="320">
        <f t="shared" si="16"/>
        <v>0</v>
      </c>
      <c r="BH138" s="320">
        <f t="shared" si="17"/>
        <v>0</v>
      </c>
      <c r="BI138" s="320">
        <f t="shared" si="18"/>
        <v>0</v>
      </c>
      <c r="BJ138" s="293" t="s">
        <v>78</v>
      </c>
      <c r="BK138" s="320">
        <f t="shared" si="19"/>
        <v>0</v>
      </c>
      <c r="BL138" s="293" t="s">
        <v>148</v>
      </c>
      <c r="BM138" s="319" t="s">
        <v>1407</v>
      </c>
    </row>
    <row r="139" spans="1:65" s="296" customFormat="1" ht="16.5" customHeight="1">
      <c r="A139" s="219"/>
      <c r="B139" s="220"/>
      <c r="C139" s="271" t="s">
        <v>397</v>
      </c>
      <c r="D139" s="271" t="s">
        <v>143</v>
      </c>
      <c r="E139" s="272" t="s">
        <v>1408</v>
      </c>
      <c r="F139" s="273" t="s">
        <v>1409</v>
      </c>
      <c r="G139" s="274" t="s">
        <v>1299</v>
      </c>
      <c r="H139" s="275">
        <v>40</v>
      </c>
      <c r="I139" s="212"/>
      <c r="J139" s="276">
        <f t="shared" si="10"/>
        <v>0</v>
      </c>
      <c r="K139" s="273" t="s">
        <v>3</v>
      </c>
      <c r="L139" s="220"/>
      <c r="M139" s="315" t="s">
        <v>3</v>
      </c>
      <c r="N139" s="316" t="s">
        <v>41</v>
      </c>
      <c r="O139" s="317">
        <v>0</v>
      </c>
      <c r="P139" s="317">
        <f t="shared" si="11"/>
        <v>0</v>
      </c>
      <c r="Q139" s="317">
        <v>0</v>
      </c>
      <c r="R139" s="317">
        <f t="shared" si="12"/>
        <v>0</v>
      </c>
      <c r="S139" s="317">
        <v>0</v>
      </c>
      <c r="T139" s="318">
        <f t="shared" si="13"/>
        <v>0</v>
      </c>
      <c r="U139" s="219"/>
      <c r="V139" s="219"/>
      <c r="W139" s="219"/>
      <c r="X139" s="219"/>
      <c r="Y139" s="219"/>
      <c r="Z139" s="219"/>
      <c r="AA139" s="219"/>
      <c r="AB139" s="219"/>
      <c r="AC139" s="219"/>
      <c r="AD139" s="219"/>
      <c r="AE139" s="219"/>
      <c r="AR139" s="319" t="s">
        <v>148</v>
      </c>
      <c r="AT139" s="319" t="s">
        <v>143</v>
      </c>
      <c r="AU139" s="319" t="s">
        <v>80</v>
      </c>
      <c r="AY139" s="293" t="s">
        <v>141</v>
      </c>
      <c r="BE139" s="320">
        <f t="shared" si="14"/>
        <v>0</v>
      </c>
      <c r="BF139" s="320">
        <f t="shared" si="15"/>
        <v>0</v>
      </c>
      <c r="BG139" s="320">
        <f t="shared" si="16"/>
        <v>0</v>
      </c>
      <c r="BH139" s="320">
        <f t="shared" si="17"/>
        <v>0</v>
      </c>
      <c r="BI139" s="320">
        <f t="shared" si="18"/>
        <v>0</v>
      </c>
      <c r="BJ139" s="293" t="s">
        <v>78</v>
      </c>
      <c r="BK139" s="320">
        <f t="shared" si="19"/>
        <v>0</v>
      </c>
      <c r="BL139" s="293" t="s">
        <v>148</v>
      </c>
      <c r="BM139" s="319" t="s">
        <v>1410</v>
      </c>
    </row>
    <row r="140" spans="1:65" s="296" customFormat="1" ht="16.5" customHeight="1">
      <c r="A140" s="219"/>
      <c r="B140" s="220"/>
      <c r="C140" s="271" t="s">
        <v>401</v>
      </c>
      <c r="D140" s="271" t="s">
        <v>143</v>
      </c>
      <c r="E140" s="272" t="s">
        <v>1408</v>
      </c>
      <c r="F140" s="273" t="s">
        <v>1409</v>
      </c>
      <c r="G140" s="274" t="s">
        <v>1299</v>
      </c>
      <c r="H140" s="275">
        <v>1096</v>
      </c>
      <c r="I140" s="212"/>
      <c r="J140" s="276">
        <f t="shared" si="10"/>
        <v>0</v>
      </c>
      <c r="K140" s="273" t="s">
        <v>3</v>
      </c>
      <c r="L140" s="220"/>
      <c r="M140" s="315" t="s">
        <v>3</v>
      </c>
      <c r="N140" s="316" t="s">
        <v>41</v>
      </c>
      <c r="O140" s="317">
        <v>0</v>
      </c>
      <c r="P140" s="317">
        <f t="shared" si="11"/>
        <v>0</v>
      </c>
      <c r="Q140" s="317">
        <v>0</v>
      </c>
      <c r="R140" s="317">
        <f t="shared" si="12"/>
        <v>0</v>
      </c>
      <c r="S140" s="317">
        <v>0</v>
      </c>
      <c r="T140" s="318">
        <f t="shared" si="13"/>
        <v>0</v>
      </c>
      <c r="U140" s="219"/>
      <c r="V140" s="219"/>
      <c r="W140" s="219"/>
      <c r="X140" s="219"/>
      <c r="Y140" s="219"/>
      <c r="Z140" s="219"/>
      <c r="AA140" s="219"/>
      <c r="AB140" s="219"/>
      <c r="AC140" s="219"/>
      <c r="AD140" s="219"/>
      <c r="AE140" s="219"/>
      <c r="AR140" s="319" t="s">
        <v>148</v>
      </c>
      <c r="AT140" s="319" t="s">
        <v>143</v>
      </c>
      <c r="AU140" s="319" t="s">
        <v>80</v>
      </c>
      <c r="AY140" s="293" t="s">
        <v>141</v>
      </c>
      <c r="BE140" s="320">
        <f t="shared" si="14"/>
        <v>0</v>
      </c>
      <c r="BF140" s="320">
        <f t="shared" si="15"/>
        <v>0</v>
      </c>
      <c r="BG140" s="320">
        <f t="shared" si="16"/>
        <v>0</v>
      </c>
      <c r="BH140" s="320">
        <f t="shared" si="17"/>
        <v>0</v>
      </c>
      <c r="BI140" s="320">
        <f t="shared" si="18"/>
        <v>0</v>
      </c>
      <c r="BJ140" s="293" t="s">
        <v>78</v>
      </c>
      <c r="BK140" s="320">
        <f t="shared" si="19"/>
        <v>0</v>
      </c>
      <c r="BL140" s="293" t="s">
        <v>148</v>
      </c>
      <c r="BM140" s="319" t="s">
        <v>1411</v>
      </c>
    </row>
    <row r="141" spans="1:65" s="296" customFormat="1" ht="16.5" customHeight="1">
      <c r="A141" s="219"/>
      <c r="B141" s="220"/>
      <c r="C141" s="271" t="s">
        <v>405</v>
      </c>
      <c r="D141" s="271" t="s">
        <v>143</v>
      </c>
      <c r="E141" s="272" t="s">
        <v>1408</v>
      </c>
      <c r="F141" s="273" t="s">
        <v>1409</v>
      </c>
      <c r="G141" s="274" t="s">
        <v>1299</v>
      </c>
      <c r="H141" s="275">
        <v>56</v>
      </c>
      <c r="I141" s="212"/>
      <c r="J141" s="276">
        <f t="shared" si="10"/>
        <v>0</v>
      </c>
      <c r="K141" s="273" t="s">
        <v>3</v>
      </c>
      <c r="L141" s="220"/>
      <c r="M141" s="315" t="s">
        <v>3</v>
      </c>
      <c r="N141" s="316" t="s">
        <v>41</v>
      </c>
      <c r="O141" s="317">
        <v>0</v>
      </c>
      <c r="P141" s="317">
        <f t="shared" si="11"/>
        <v>0</v>
      </c>
      <c r="Q141" s="317">
        <v>0</v>
      </c>
      <c r="R141" s="317">
        <f t="shared" si="12"/>
        <v>0</v>
      </c>
      <c r="S141" s="317">
        <v>0</v>
      </c>
      <c r="T141" s="318">
        <f t="shared" si="13"/>
        <v>0</v>
      </c>
      <c r="U141" s="219"/>
      <c r="V141" s="219"/>
      <c r="W141" s="219"/>
      <c r="X141" s="219"/>
      <c r="Y141" s="219"/>
      <c r="Z141" s="219"/>
      <c r="AA141" s="219"/>
      <c r="AB141" s="219"/>
      <c r="AC141" s="219"/>
      <c r="AD141" s="219"/>
      <c r="AE141" s="219"/>
      <c r="AR141" s="319" t="s">
        <v>148</v>
      </c>
      <c r="AT141" s="319" t="s">
        <v>143</v>
      </c>
      <c r="AU141" s="319" t="s">
        <v>80</v>
      </c>
      <c r="AY141" s="293" t="s">
        <v>141</v>
      </c>
      <c r="BE141" s="320">
        <f t="shared" si="14"/>
        <v>0</v>
      </c>
      <c r="BF141" s="320">
        <f t="shared" si="15"/>
        <v>0</v>
      </c>
      <c r="BG141" s="320">
        <f t="shared" si="16"/>
        <v>0</v>
      </c>
      <c r="BH141" s="320">
        <f t="shared" si="17"/>
        <v>0</v>
      </c>
      <c r="BI141" s="320">
        <f t="shared" si="18"/>
        <v>0</v>
      </c>
      <c r="BJ141" s="293" t="s">
        <v>78</v>
      </c>
      <c r="BK141" s="320">
        <f t="shared" si="19"/>
        <v>0</v>
      </c>
      <c r="BL141" s="293" t="s">
        <v>148</v>
      </c>
      <c r="BM141" s="319" t="s">
        <v>1412</v>
      </c>
    </row>
    <row r="142" spans="1:65" s="296" customFormat="1" ht="16.5" customHeight="1">
      <c r="A142" s="219"/>
      <c r="B142" s="220"/>
      <c r="C142" s="271" t="s">
        <v>409</v>
      </c>
      <c r="D142" s="271" t="s">
        <v>143</v>
      </c>
      <c r="E142" s="272" t="s">
        <v>1413</v>
      </c>
      <c r="F142" s="273" t="s">
        <v>1414</v>
      </c>
      <c r="G142" s="274" t="s">
        <v>199</v>
      </c>
      <c r="H142" s="275">
        <v>20</v>
      </c>
      <c r="I142" s="212"/>
      <c r="J142" s="276">
        <f t="shared" si="10"/>
        <v>0</v>
      </c>
      <c r="K142" s="273" t="s">
        <v>3</v>
      </c>
      <c r="L142" s="220"/>
      <c r="M142" s="315" t="s">
        <v>3</v>
      </c>
      <c r="N142" s="316" t="s">
        <v>41</v>
      </c>
      <c r="O142" s="317">
        <v>0</v>
      </c>
      <c r="P142" s="317">
        <f t="shared" si="11"/>
        <v>0</v>
      </c>
      <c r="Q142" s="317">
        <v>0</v>
      </c>
      <c r="R142" s="317">
        <f t="shared" si="12"/>
        <v>0</v>
      </c>
      <c r="S142" s="317">
        <v>0</v>
      </c>
      <c r="T142" s="318">
        <f t="shared" si="13"/>
        <v>0</v>
      </c>
      <c r="U142" s="219"/>
      <c r="V142" s="219"/>
      <c r="W142" s="219"/>
      <c r="X142" s="219"/>
      <c r="Y142" s="219"/>
      <c r="Z142" s="219"/>
      <c r="AA142" s="219"/>
      <c r="AB142" s="219"/>
      <c r="AC142" s="219"/>
      <c r="AD142" s="219"/>
      <c r="AE142" s="219"/>
      <c r="AR142" s="319" t="s">
        <v>148</v>
      </c>
      <c r="AT142" s="319" t="s">
        <v>143</v>
      </c>
      <c r="AU142" s="319" t="s">
        <v>80</v>
      </c>
      <c r="AY142" s="293" t="s">
        <v>141</v>
      </c>
      <c r="BE142" s="320">
        <f t="shared" si="14"/>
        <v>0</v>
      </c>
      <c r="BF142" s="320">
        <f t="shared" si="15"/>
        <v>0</v>
      </c>
      <c r="BG142" s="320">
        <f t="shared" si="16"/>
        <v>0</v>
      </c>
      <c r="BH142" s="320">
        <f t="shared" si="17"/>
        <v>0</v>
      </c>
      <c r="BI142" s="320">
        <f t="shared" si="18"/>
        <v>0</v>
      </c>
      <c r="BJ142" s="293" t="s">
        <v>78</v>
      </c>
      <c r="BK142" s="320">
        <f t="shared" si="19"/>
        <v>0</v>
      </c>
      <c r="BL142" s="293" t="s">
        <v>148</v>
      </c>
      <c r="BM142" s="319" t="s">
        <v>1415</v>
      </c>
    </row>
    <row r="143" spans="1:65" s="296" customFormat="1" ht="16.5" customHeight="1">
      <c r="A143" s="219"/>
      <c r="B143" s="220"/>
      <c r="C143" s="271" t="s">
        <v>413</v>
      </c>
      <c r="D143" s="271" t="s">
        <v>143</v>
      </c>
      <c r="E143" s="272" t="s">
        <v>1413</v>
      </c>
      <c r="F143" s="273" t="s">
        <v>1414</v>
      </c>
      <c r="G143" s="274" t="s">
        <v>199</v>
      </c>
      <c r="H143" s="275">
        <v>548</v>
      </c>
      <c r="I143" s="212"/>
      <c r="J143" s="276">
        <f t="shared" si="10"/>
        <v>0</v>
      </c>
      <c r="K143" s="273" t="s">
        <v>3</v>
      </c>
      <c r="L143" s="220"/>
      <c r="M143" s="315" t="s">
        <v>3</v>
      </c>
      <c r="N143" s="316" t="s">
        <v>41</v>
      </c>
      <c r="O143" s="317">
        <v>0</v>
      </c>
      <c r="P143" s="317">
        <f t="shared" si="11"/>
        <v>0</v>
      </c>
      <c r="Q143" s="317">
        <v>0</v>
      </c>
      <c r="R143" s="317">
        <f t="shared" si="12"/>
        <v>0</v>
      </c>
      <c r="S143" s="317">
        <v>0</v>
      </c>
      <c r="T143" s="318">
        <f t="shared" si="13"/>
        <v>0</v>
      </c>
      <c r="U143" s="219"/>
      <c r="V143" s="219"/>
      <c r="W143" s="219"/>
      <c r="X143" s="219"/>
      <c r="Y143" s="219"/>
      <c r="Z143" s="219"/>
      <c r="AA143" s="219"/>
      <c r="AB143" s="219"/>
      <c r="AC143" s="219"/>
      <c r="AD143" s="219"/>
      <c r="AE143" s="219"/>
      <c r="AR143" s="319" t="s">
        <v>148</v>
      </c>
      <c r="AT143" s="319" t="s">
        <v>143</v>
      </c>
      <c r="AU143" s="319" t="s">
        <v>80</v>
      </c>
      <c r="AY143" s="293" t="s">
        <v>141</v>
      </c>
      <c r="BE143" s="320">
        <f t="shared" si="14"/>
        <v>0</v>
      </c>
      <c r="BF143" s="320">
        <f t="shared" si="15"/>
        <v>0</v>
      </c>
      <c r="BG143" s="320">
        <f t="shared" si="16"/>
        <v>0</v>
      </c>
      <c r="BH143" s="320">
        <f t="shared" si="17"/>
        <v>0</v>
      </c>
      <c r="BI143" s="320">
        <f t="shared" si="18"/>
        <v>0</v>
      </c>
      <c r="BJ143" s="293" t="s">
        <v>78</v>
      </c>
      <c r="BK143" s="320">
        <f t="shared" si="19"/>
        <v>0</v>
      </c>
      <c r="BL143" s="293" t="s">
        <v>148</v>
      </c>
      <c r="BM143" s="319" t="s">
        <v>1416</v>
      </c>
    </row>
    <row r="144" spans="1:65" s="296" customFormat="1" ht="16.5" customHeight="1">
      <c r="A144" s="219"/>
      <c r="B144" s="220"/>
      <c r="C144" s="271" t="s">
        <v>417</v>
      </c>
      <c r="D144" s="271" t="s">
        <v>143</v>
      </c>
      <c r="E144" s="272" t="s">
        <v>1413</v>
      </c>
      <c r="F144" s="273" t="s">
        <v>1414</v>
      </c>
      <c r="G144" s="274" t="s">
        <v>199</v>
      </c>
      <c r="H144" s="275">
        <v>28</v>
      </c>
      <c r="I144" s="212"/>
      <c r="J144" s="276">
        <f t="shared" si="10"/>
        <v>0</v>
      </c>
      <c r="K144" s="273" t="s">
        <v>3</v>
      </c>
      <c r="L144" s="220"/>
      <c r="M144" s="315" t="s">
        <v>3</v>
      </c>
      <c r="N144" s="316" t="s">
        <v>41</v>
      </c>
      <c r="O144" s="317">
        <v>0</v>
      </c>
      <c r="P144" s="317">
        <f t="shared" si="11"/>
        <v>0</v>
      </c>
      <c r="Q144" s="317">
        <v>0</v>
      </c>
      <c r="R144" s="317">
        <f t="shared" si="12"/>
        <v>0</v>
      </c>
      <c r="S144" s="317">
        <v>0</v>
      </c>
      <c r="T144" s="318">
        <f t="shared" si="13"/>
        <v>0</v>
      </c>
      <c r="U144" s="219"/>
      <c r="V144" s="219"/>
      <c r="W144" s="219"/>
      <c r="X144" s="219"/>
      <c r="Y144" s="219"/>
      <c r="Z144" s="219"/>
      <c r="AA144" s="219"/>
      <c r="AB144" s="219"/>
      <c r="AC144" s="219"/>
      <c r="AD144" s="219"/>
      <c r="AE144" s="219"/>
      <c r="AR144" s="319" t="s">
        <v>148</v>
      </c>
      <c r="AT144" s="319" t="s">
        <v>143</v>
      </c>
      <c r="AU144" s="319" t="s">
        <v>80</v>
      </c>
      <c r="AY144" s="293" t="s">
        <v>141</v>
      </c>
      <c r="BE144" s="320">
        <f t="shared" si="14"/>
        <v>0</v>
      </c>
      <c r="BF144" s="320">
        <f t="shared" si="15"/>
        <v>0</v>
      </c>
      <c r="BG144" s="320">
        <f t="shared" si="16"/>
        <v>0</v>
      </c>
      <c r="BH144" s="320">
        <f t="shared" si="17"/>
        <v>0</v>
      </c>
      <c r="BI144" s="320">
        <f t="shared" si="18"/>
        <v>0</v>
      </c>
      <c r="BJ144" s="293" t="s">
        <v>78</v>
      </c>
      <c r="BK144" s="320">
        <f t="shared" si="19"/>
        <v>0</v>
      </c>
      <c r="BL144" s="293" t="s">
        <v>148</v>
      </c>
      <c r="BM144" s="319" t="s">
        <v>1417</v>
      </c>
    </row>
    <row r="145" spans="1:65" s="296" customFormat="1" ht="16.5" customHeight="1">
      <c r="A145" s="219"/>
      <c r="B145" s="220"/>
      <c r="C145" s="271" t="s">
        <v>421</v>
      </c>
      <c r="D145" s="271" t="s">
        <v>143</v>
      </c>
      <c r="E145" s="272" t="s">
        <v>1418</v>
      </c>
      <c r="F145" s="273" t="s">
        <v>1419</v>
      </c>
      <c r="G145" s="274" t="s">
        <v>1299</v>
      </c>
      <c r="H145" s="275">
        <v>16</v>
      </c>
      <c r="I145" s="212"/>
      <c r="J145" s="276">
        <f t="shared" si="10"/>
        <v>0</v>
      </c>
      <c r="K145" s="273" t="s">
        <v>3</v>
      </c>
      <c r="L145" s="220"/>
      <c r="M145" s="315" t="s">
        <v>3</v>
      </c>
      <c r="N145" s="316" t="s">
        <v>41</v>
      </c>
      <c r="O145" s="317">
        <v>0</v>
      </c>
      <c r="P145" s="317">
        <f t="shared" si="11"/>
        <v>0</v>
      </c>
      <c r="Q145" s="317">
        <v>0</v>
      </c>
      <c r="R145" s="317">
        <f t="shared" si="12"/>
        <v>0</v>
      </c>
      <c r="S145" s="317">
        <v>0</v>
      </c>
      <c r="T145" s="318">
        <f t="shared" si="13"/>
        <v>0</v>
      </c>
      <c r="U145" s="219"/>
      <c r="V145" s="219"/>
      <c r="W145" s="219"/>
      <c r="X145" s="219"/>
      <c r="Y145" s="219"/>
      <c r="Z145" s="219"/>
      <c r="AA145" s="219"/>
      <c r="AB145" s="219"/>
      <c r="AC145" s="219"/>
      <c r="AD145" s="219"/>
      <c r="AE145" s="219"/>
      <c r="AR145" s="319" t="s">
        <v>148</v>
      </c>
      <c r="AT145" s="319" t="s">
        <v>143</v>
      </c>
      <c r="AU145" s="319" t="s">
        <v>80</v>
      </c>
      <c r="AY145" s="293" t="s">
        <v>141</v>
      </c>
      <c r="BE145" s="320">
        <f t="shared" si="14"/>
        <v>0</v>
      </c>
      <c r="BF145" s="320">
        <f t="shared" si="15"/>
        <v>0</v>
      </c>
      <c r="BG145" s="320">
        <f t="shared" si="16"/>
        <v>0</v>
      </c>
      <c r="BH145" s="320">
        <f t="shared" si="17"/>
        <v>0</v>
      </c>
      <c r="BI145" s="320">
        <f t="shared" si="18"/>
        <v>0</v>
      </c>
      <c r="BJ145" s="293" t="s">
        <v>78</v>
      </c>
      <c r="BK145" s="320">
        <f t="shared" si="19"/>
        <v>0</v>
      </c>
      <c r="BL145" s="293" t="s">
        <v>148</v>
      </c>
      <c r="BM145" s="319" t="s">
        <v>1420</v>
      </c>
    </row>
    <row r="146" spans="1:65" s="296" customFormat="1" ht="16.5" customHeight="1">
      <c r="A146" s="219"/>
      <c r="B146" s="220"/>
      <c r="C146" s="271" t="s">
        <v>425</v>
      </c>
      <c r="D146" s="271" t="s">
        <v>143</v>
      </c>
      <c r="E146" s="272" t="s">
        <v>1421</v>
      </c>
      <c r="F146" s="273" t="s">
        <v>1422</v>
      </c>
      <c r="G146" s="274" t="s">
        <v>1299</v>
      </c>
      <c r="H146" s="275">
        <v>6</v>
      </c>
      <c r="I146" s="212"/>
      <c r="J146" s="276">
        <f t="shared" si="10"/>
        <v>0</v>
      </c>
      <c r="K146" s="273" t="s">
        <v>3</v>
      </c>
      <c r="L146" s="220"/>
      <c r="M146" s="315" t="s">
        <v>3</v>
      </c>
      <c r="N146" s="316" t="s">
        <v>41</v>
      </c>
      <c r="O146" s="317">
        <v>0</v>
      </c>
      <c r="P146" s="317">
        <f t="shared" si="11"/>
        <v>0</v>
      </c>
      <c r="Q146" s="317">
        <v>0</v>
      </c>
      <c r="R146" s="317">
        <f t="shared" si="12"/>
        <v>0</v>
      </c>
      <c r="S146" s="317">
        <v>0</v>
      </c>
      <c r="T146" s="318">
        <f t="shared" si="13"/>
        <v>0</v>
      </c>
      <c r="U146" s="219"/>
      <c r="V146" s="219"/>
      <c r="W146" s="219"/>
      <c r="X146" s="219"/>
      <c r="Y146" s="219"/>
      <c r="Z146" s="219"/>
      <c r="AA146" s="219"/>
      <c r="AB146" s="219"/>
      <c r="AC146" s="219"/>
      <c r="AD146" s="219"/>
      <c r="AE146" s="219"/>
      <c r="AR146" s="319" t="s">
        <v>148</v>
      </c>
      <c r="AT146" s="319" t="s">
        <v>143</v>
      </c>
      <c r="AU146" s="319" t="s">
        <v>80</v>
      </c>
      <c r="AY146" s="293" t="s">
        <v>141</v>
      </c>
      <c r="BE146" s="320">
        <f t="shared" si="14"/>
        <v>0</v>
      </c>
      <c r="BF146" s="320">
        <f t="shared" si="15"/>
        <v>0</v>
      </c>
      <c r="BG146" s="320">
        <f t="shared" si="16"/>
        <v>0</v>
      </c>
      <c r="BH146" s="320">
        <f t="shared" si="17"/>
        <v>0</v>
      </c>
      <c r="BI146" s="320">
        <f t="shared" si="18"/>
        <v>0</v>
      </c>
      <c r="BJ146" s="293" t="s">
        <v>78</v>
      </c>
      <c r="BK146" s="320">
        <f t="shared" si="19"/>
        <v>0</v>
      </c>
      <c r="BL146" s="293" t="s">
        <v>148</v>
      </c>
      <c r="BM146" s="319" t="s">
        <v>1423</v>
      </c>
    </row>
    <row r="147" spans="1:65" s="296" customFormat="1" ht="16.5" customHeight="1">
      <c r="A147" s="219"/>
      <c r="B147" s="220"/>
      <c r="C147" s="271" t="s">
        <v>429</v>
      </c>
      <c r="D147" s="271" t="s">
        <v>143</v>
      </c>
      <c r="E147" s="272" t="s">
        <v>1424</v>
      </c>
      <c r="F147" s="273" t="s">
        <v>1425</v>
      </c>
      <c r="G147" s="274" t="s">
        <v>199</v>
      </c>
      <c r="H147" s="275">
        <v>630</v>
      </c>
      <c r="I147" s="212"/>
      <c r="J147" s="276">
        <f t="shared" si="10"/>
        <v>0</v>
      </c>
      <c r="K147" s="273" t="s">
        <v>3</v>
      </c>
      <c r="L147" s="220"/>
      <c r="M147" s="315" t="s">
        <v>3</v>
      </c>
      <c r="N147" s="316" t="s">
        <v>41</v>
      </c>
      <c r="O147" s="317">
        <v>0</v>
      </c>
      <c r="P147" s="317">
        <f t="shared" si="11"/>
        <v>0</v>
      </c>
      <c r="Q147" s="317">
        <v>0</v>
      </c>
      <c r="R147" s="317">
        <f t="shared" si="12"/>
        <v>0</v>
      </c>
      <c r="S147" s="317">
        <v>0</v>
      </c>
      <c r="T147" s="318">
        <f t="shared" si="13"/>
        <v>0</v>
      </c>
      <c r="U147" s="219"/>
      <c r="V147" s="219"/>
      <c r="W147" s="219"/>
      <c r="X147" s="219"/>
      <c r="Y147" s="219"/>
      <c r="Z147" s="219"/>
      <c r="AA147" s="219"/>
      <c r="AB147" s="219"/>
      <c r="AC147" s="219"/>
      <c r="AD147" s="219"/>
      <c r="AE147" s="219"/>
      <c r="AR147" s="319" t="s">
        <v>148</v>
      </c>
      <c r="AT147" s="319" t="s">
        <v>143</v>
      </c>
      <c r="AU147" s="319" t="s">
        <v>80</v>
      </c>
      <c r="AY147" s="293" t="s">
        <v>141</v>
      </c>
      <c r="BE147" s="320">
        <f t="shared" si="14"/>
        <v>0</v>
      </c>
      <c r="BF147" s="320">
        <f t="shared" si="15"/>
        <v>0</v>
      </c>
      <c r="BG147" s="320">
        <f t="shared" si="16"/>
        <v>0</v>
      </c>
      <c r="BH147" s="320">
        <f t="shared" si="17"/>
        <v>0</v>
      </c>
      <c r="BI147" s="320">
        <f t="shared" si="18"/>
        <v>0</v>
      </c>
      <c r="BJ147" s="293" t="s">
        <v>78</v>
      </c>
      <c r="BK147" s="320">
        <f t="shared" si="19"/>
        <v>0</v>
      </c>
      <c r="BL147" s="293" t="s">
        <v>148</v>
      </c>
      <c r="BM147" s="319" t="s">
        <v>1426</v>
      </c>
    </row>
    <row r="148" spans="1:65" s="296" customFormat="1" ht="16.5" customHeight="1">
      <c r="A148" s="219"/>
      <c r="B148" s="220"/>
      <c r="C148" s="271" t="s">
        <v>433</v>
      </c>
      <c r="D148" s="271" t="s">
        <v>143</v>
      </c>
      <c r="E148" s="272" t="s">
        <v>1427</v>
      </c>
      <c r="F148" s="273" t="s">
        <v>1428</v>
      </c>
      <c r="G148" s="274" t="s">
        <v>1299</v>
      </c>
      <c r="H148" s="275">
        <v>10</v>
      </c>
      <c r="I148" s="212"/>
      <c r="J148" s="276">
        <f t="shared" si="10"/>
        <v>0</v>
      </c>
      <c r="K148" s="273" t="s">
        <v>3</v>
      </c>
      <c r="L148" s="220"/>
      <c r="M148" s="315" t="s">
        <v>3</v>
      </c>
      <c r="N148" s="316" t="s">
        <v>41</v>
      </c>
      <c r="O148" s="317">
        <v>0</v>
      </c>
      <c r="P148" s="317">
        <f t="shared" si="11"/>
        <v>0</v>
      </c>
      <c r="Q148" s="317">
        <v>0</v>
      </c>
      <c r="R148" s="317">
        <f t="shared" si="12"/>
        <v>0</v>
      </c>
      <c r="S148" s="317">
        <v>0</v>
      </c>
      <c r="T148" s="318">
        <f t="shared" si="13"/>
        <v>0</v>
      </c>
      <c r="U148" s="219"/>
      <c r="V148" s="219"/>
      <c r="W148" s="219"/>
      <c r="X148" s="219"/>
      <c r="Y148" s="219"/>
      <c r="Z148" s="219"/>
      <c r="AA148" s="219"/>
      <c r="AB148" s="219"/>
      <c r="AC148" s="219"/>
      <c r="AD148" s="219"/>
      <c r="AE148" s="219"/>
      <c r="AR148" s="319" t="s">
        <v>148</v>
      </c>
      <c r="AT148" s="319" t="s">
        <v>143</v>
      </c>
      <c r="AU148" s="319" t="s">
        <v>80</v>
      </c>
      <c r="AY148" s="293" t="s">
        <v>141</v>
      </c>
      <c r="BE148" s="320">
        <f t="shared" si="14"/>
        <v>0</v>
      </c>
      <c r="BF148" s="320">
        <f t="shared" si="15"/>
        <v>0</v>
      </c>
      <c r="BG148" s="320">
        <f t="shared" si="16"/>
        <v>0</v>
      </c>
      <c r="BH148" s="320">
        <f t="shared" si="17"/>
        <v>0</v>
      </c>
      <c r="BI148" s="320">
        <f t="shared" si="18"/>
        <v>0</v>
      </c>
      <c r="BJ148" s="293" t="s">
        <v>78</v>
      </c>
      <c r="BK148" s="320">
        <f t="shared" si="19"/>
        <v>0</v>
      </c>
      <c r="BL148" s="293" t="s">
        <v>148</v>
      </c>
      <c r="BM148" s="319" t="s">
        <v>1429</v>
      </c>
    </row>
    <row r="149" spans="1:65" s="264" customFormat="1" ht="22.9" customHeight="1">
      <c r="B149" s="265"/>
      <c r="D149" s="266" t="s">
        <v>69</v>
      </c>
      <c r="E149" s="269" t="s">
        <v>383</v>
      </c>
      <c r="F149" s="269" t="s">
        <v>1430</v>
      </c>
      <c r="J149" s="270">
        <f>BK149</f>
        <v>0</v>
      </c>
      <c r="L149" s="265"/>
      <c r="M149" s="309"/>
      <c r="N149" s="310"/>
      <c r="O149" s="310"/>
      <c r="P149" s="311">
        <f>SUM(P150:P188)</f>
        <v>0</v>
      </c>
      <c r="Q149" s="310"/>
      <c r="R149" s="311">
        <f>SUM(R150:R188)</f>
        <v>0</v>
      </c>
      <c r="S149" s="310"/>
      <c r="T149" s="312">
        <f>SUM(T150:T188)</f>
        <v>0</v>
      </c>
      <c r="AR149" s="266" t="s">
        <v>78</v>
      </c>
      <c r="AT149" s="313" t="s">
        <v>69</v>
      </c>
      <c r="AU149" s="313" t="s">
        <v>78</v>
      </c>
      <c r="AY149" s="266" t="s">
        <v>141</v>
      </c>
      <c r="BK149" s="314">
        <f>SUM(BK150:BK188)</f>
        <v>0</v>
      </c>
    </row>
    <row r="150" spans="1:65" s="296" customFormat="1" ht="16.5" customHeight="1">
      <c r="A150" s="219"/>
      <c r="B150" s="220"/>
      <c r="C150" s="271" t="s">
        <v>437</v>
      </c>
      <c r="D150" s="271" t="s">
        <v>143</v>
      </c>
      <c r="E150" s="272" t="s">
        <v>1431</v>
      </c>
      <c r="F150" s="273" t="s">
        <v>1432</v>
      </c>
      <c r="G150" s="274" t="s">
        <v>1299</v>
      </c>
      <c r="H150" s="275">
        <v>144</v>
      </c>
      <c r="I150" s="212"/>
      <c r="J150" s="276">
        <f t="shared" ref="J150:J179" si="20">ROUND(I150*H150,2)</f>
        <v>0</v>
      </c>
      <c r="K150" s="273" t="s">
        <v>3</v>
      </c>
      <c r="L150" s="220"/>
      <c r="M150" s="315" t="s">
        <v>3</v>
      </c>
      <c r="N150" s="316" t="s">
        <v>41</v>
      </c>
      <c r="O150" s="317">
        <v>0</v>
      </c>
      <c r="P150" s="317">
        <f t="shared" ref="P150:P179" si="21">O150*H150</f>
        <v>0</v>
      </c>
      <c r="Q150" s="317">
        <v>0</v>
      </c>
      <c r="R150" s="317">
        <f t="shared" ref="R150:R179" si="22">Q150*H150</f>
        <v>0</v>
      </c>
      <c r="S150" s="317">
        <v>0</v>
      </c>
      <c r="T150" s="318">
        <f t="shared" ref="T150:T179" si="23">S150*H150</f>
        <v>0</v>
      </c>
      <c r="U150" s="219"/>
      <c r="V150" s="219"/>
      <c r="W150" s="219"/>
      <c r="X150" s="219"/>
      <c r="Y150" s="219"/>
      <c r="Z150" s="219"/>
      <c r="AA150" s="219"/>
      <c r="AB150" s="219"/>
      <c r="AC150" s="219"/>
      <c r="AD150" s="219"/>
      <c r="AE150" s="219"/>
      <c r="AR150" s="319" t="s">
        <v>148</v>
      </c>
      <c r="AT150" s="319" t="s">
        <v>143</v>
      </c>
      <c r="AU150" s="319" t="s">
        <v>80</v>
      </c>
      <c r="AY150" s="293" t="s">
        <v>141</v>
      </c>
      <c r="BE150" s="320">
        <f t="shared" ref="BE150:BE179" si="24">IF(N150="základní",J150,0)</f>
        <v>0</v>
      </c>
      <c r="BF150" s="320">
        <f t="shared" ref="BF150:BF179" si="25">IF(N150="snížená",J150,0)</f>
        <v>0</v>
      </c>
      <c r="BG150" s="320">
        <f t="shared" ref="BG150:BG179" si="26">IF(N150="zákl. přenesená",J150,0)</f>
        <v>0</v>
      </c>
      <c r="BH150" s="320">
        <f t="shared" ref="BH150:BH179" si="27">IF(N150="sníž. přenesená",J150,0)</f>
        <v>0</v>
      </c>
      <c r="BI150" s="320">
        <f t="shared" ref="BI150:BI179" si="28">IF(N150="nulová",J150,0)</f>
        <v>0</v>
      </c>
      <c r="BJ150" s="293" t="s">
        <v>78</v>
      </c>
      <c r="BK150" s="320">
        <f t="shared" ref="BK150:BK179" si="29">ROUND(I150*H150,2)</f>
        <v>0</v>
      </c>
      <c r="BL150" s="293" t="s">
        <v>148</v>
      </c>
      <c r="BM150" s="319" t="s">
        <v>1433</v>
      </c>
    </row>
    <row r="151" spans="1:65" s="296" customFormat="1" ht="16.5" customHeight="1">
      <c r="A151" s="219"/>
      <c r="B151" s="220"/>
      <c r="C151" s="271" t="s">
        <v>441</v>
      </c>
      <c r="D151" s="271" t="s">
        <v>143</v>
      </c>
      <c r="E151" s="272" t="s">
        <v>1431</v>
      </c>
      <c r="F151" s="273" t="s">
        <v>1432</v>
      </c>
      <c r="G151" s="274" t="s">
        <v>1299</v>
      </c>
      <c r="H151" s="275">
        <v>48</v>
      </c>
      <c r="I151" s="212"/>
      <c r="J151" s="276">
        <f t="shared" si="20"/>
        <v>0</v>
      </c>
      <c r="K151" s="273" t="s">
        <v>3</v>
      </c>
      <c r="L151" s="220"/>
      <c r="M151" s="315" t="s">
        <v>3</v>
      </c>
      <c r="N151" s="316" t="s">
        <v>41</v>
      </c>
      <c r="O151" s="317">
        <v>0</v>
      </c>
      <c r="P151" s="317">
        <f t="shared" si="21"/>
        <v>0</v>
      </c>
      <c r="Q151" s="317">
        <v>0</v>
      </c>
      <c r="R151" s="317">
        <f t="shared" si="22"/>
        <v>0</v>
      </c>
      <c r="S151" s="317">
        <v>0</v>
      </c>
      <c r="T151" s="318">
        <f t="shared" si="23"/>
        <v>0</v>
      </c>
      <c r="U151" s="219"/>
      <c r="V151" s="219"/>
      <c r="W151" s="219"/>
      <c r="X151" s="219"/>
      <c r="Y151" s="219"/>
      <c r="Z151" s="219"/>
      <c r="AA151" s="219"/>
      <c r="AB151" s="219"/>
      <c r="AC151" s="219"/>
      <c r="AD151" s="219"/>
      <c r="AE151" s="219"/>
      <c r="AR151" s="319" t="s">
        <v>148</v>
      </c>
      <c r="AT151" s="319" t="s">
        <v>143</v>
      </c>
      <c r="AU151" s="319" t="s">
        <v>80</v>
      </c>
      <c r="AY151" s="293" t="s">
        <v>141</v>
      </c>
      <c r="BE151" s="320">
        <f t="shared" si="24"/>
        <v>0</v>
      </c>
      <c r="BF151" s="320">
        <f t="shared" si="25"/>
        <v>0</v>
      </c>
      <c r="BG151" s="320">
        <f t="shared" si="26"/>
        <v>0</v>
      </c>
      <c r="BH151" s="320">
        <f t="shared" si="27"/>
        <v>0</v>
      </c>
      <c r="BI151" s="320">
        <f t="shared" si="28"/>
        <v>0</v>
      </c>
      <c r="BJ151" s="293" t="s">
        <v>78</v>
      </c>
      <c r="BK151" s="320">
        <f t="shared" si="29"/>
        <v>0</v>
      </c>
      <c r="BL151" s="293" t="s">
        <v>148</v>
      </c>
      <c r="BM151" s="319" t="s">
        <v>1434</v>
      </c>
    </row>
    <row r="152" spans="1:65" s="296" customFormat="1" ht="16.5" customHeight="1">
      <c r="A152" s="219"/>
      <c r="B152" s="220"/>
      <c r="C152" s="271" t="s">
        <v>445</v>
      </c>
      <c r="D152" s="271" t="s">
        <v>143</v>
      </c>
      <c r="E152" s="272" t="s">
        <v>1435</v>
      </c>
      <c r="F152" s="273" t="s">
        <v>1436</v>
      </c>
      <c r="G152" s="274" t="s">
        <v>1299</v>
      </c>
      <c r="H152" s="275">
        <v>16</v>
      </c>
      <c r="I152" s="212"/>
      <c r="J152" s="276">
        <f t="shared" si="20"/>
        <v>0</v>
      </c>
      <c r="K152" s="273" t="s">
        <v>3</v>
      </c>
      <c r="L152" s="220"/>
      <c r="M152" s="315" t="s">
        <v>3</v>
      </c>
      <c r="N152" s="316" t="s">
        <v>41</v>
      </c>
      <c r="O152" s="317">
        <v>0</v>
      </c>
      <c r="P152" s="317">
        <f t="shared" si="21"/>
        <v>0</v>
      </c>
      <c r="Q152" s="317">
        <v>0</v>
      </c>
      <c r="R152" s="317">
        <f t="shared" si="22"/>
        <v>0</v>
      </c>
      <c r="S152" s="317">
        <v>0</v>
      </c>
      <c r="T152" s="318">
        <f t="shared" si="23"/>
        <v>0</v>
      </c>
      <c r="U152" s="219"/>
      <c r="V152" s="219"/>
      <c r="W152" s="219"/>
      <c r="X152" s="219"/>
      <c r="Y152" s="219"/>
      <c r="Z152" s="219"/>
      <c r="AA152" s="219"/>
      <c r="AB152" s="219"/>
      <c r="AC152" s="219"/>
      <c r="AD152" s="219"/>
      <c r="AE152" s="219"/>
      <c r="AR152" s="319" t="s">
        <v>148</v>
      </c>
      <c r="AT152" s="319" t="s">
        <v>143</v>
      </c>
      <c r="AU152" s="319" t="s">
        <v>80</v>
      </c>
      <c r="AY152" s="293" t="s">
        <v>141</v>
      </c>
      <c r="BE152" s="320">
        <f t="shared" si="24"/>
        <v>0</v>
      </c>
      <c r="BF152" s="320">
        <f t="shared" si="25"/>
        <v>0</v>
      </c>
      <c r="BG152" s="320">
        <f t="shared" si="26"/>
        <v>0</v>
      </c>
      <c r="BH152" s="320">
        <f t="shared" si="27"/>
        <v>0</v>
      </c>
      <c r="BI152" s="320">
        <f t="shared" si="28"/>
        <v>0</v>
      </c>
      <c r="BJ152" s="293" t="s">
        <v>78</v>
      </c>
      <c r="BK152" s="320">
        <f t="shared" si="29"/>
        <v>0</v>
      </c>
      <c r="BL152" s="293" t="s">
        <v>148</v>
      </c>
      <c r="BM152" s="319" t="s">
        <v>1437</v>
      </c>
    </row>
    <row r="153" spans="1:65" s="296" customFormat="1" ht="16.5" customHeight="1">
      <c r="A153" s="219"/>
      <c r="B153" s="220"/>
      <c r="C153" s="271" t="s">
        <v>449</v>
      </c>
      <c r="D153" s="271" t="s">
        <v>143</v>
      </c>
      <c r="E153" s="272" t="s">
        <v>1438</v>
      </c>
      <c r="F153" s="273" t="s">
        <v>1439</v>
      </c>
      <c r="G153" s="274" t="s">
        <v>1299</v>
      </c>
      <c r="H153" s="275">
        <v>36</v>
      </c>
      <c r="I153" s="212"/>
      <c r="J153" s="276">
        <f t="shared" si="20"/>
        <v>0</v>
      </c>
      <c r="K153" s="273" t="s">
        <v>3</v>
      </c>
      <c r="L153" s="220"/>
      <c r="M153" s="315" t="s">
        <v>3</v>
      </c>
      <c r="N153" s="316" t="s">
        <v>41</v>
      </c>
      <c r="O153" s="317">
        <v>0</v>
      </c>
      <c r="P153" s="317">
        <f t="shared" si="21"/>
        <v>0</v>
      </c>
      <c r="Q153" s="317">
        <v>0</v>
      </c>
      <c r="R153" s="317">
        <f t="shared" si="22"/>
        <v>0</v>
      </c>
      <c r="S153" s="317">
        <v>0</v>
      </c>
      <c r="T153" s="318">
        <f t="shared" si="23"/>
        <v>0</v>
      </c>
      <c r="U153" s="219"/>
      <c r="V153" s="219"/>
      <c r="W153" s="219"/>
      <c r="X153" s="219"/>
      <c r="Y153" s="219"/>
      <c r="Z153" s="219"/>
      <c r="AA153" s="219"/>
      <c r="AB153" s="219"/>
      <c r="AC153" s="219"/>
      <c r="AD153" s="219"/>
      <c r="AE153" s="219"/>
      <c r="AR153" s="319" t="s">
        <v>148</v>
      </c>
      <c r="AT153" s="319" t="s">
        <v>143</v>
      </c>
      <c r="AU153" s="319" t="s">
        <v>80</v>
      </c>
      <c r="AY153" s="293" t="s">
        <v>141</v>
      </c>
      <c r="BE153" s="320">
        <f t="shared" si="24"/>
        <v>0</v>
      </c>
      <c r="BF153" s="320">
        <f t="shared" si="25"/>
        <v>0</v>
      </c>
      <c r="BG153" s="320">
        <f t="shared" si="26"/>
        <v>0</v>
      </c>
      <c r="BH153" s="320">
        <f t="shared" si="27"/>
        <v>0</v>
      </c>
      <c r="BI153" s="320">
        <f t="shared" si="28"/>
        <v>0</v>
      </c>
      <c r="BJ153" s="293" t="s">
        <v>78</v>
      </c>
      <c r="BK153" s="320">
        <f t="shared" si="29"/>
        <v>0</v>
      </c>
      <c r="BL153" s="293" t="s">
        <v>148</v>
      </c>
      <c r="BM153" s="319" t="s">
        <v>1440</v>
      </c>
    </row>
    <row r="154" spans="1:65" s="296" customFormat="1" ht="16.5" customHeight="1">
      <c r="A154" s="219"/>
      <c r="B154" s="220"/>
      <c r="C154" s="271" t="s">
        <v>453</v>
      </c>
      <c r="D154" s="271" t="s">
        <v>143</v>
      </c>
      <c r="E154" s="272" t="s">
        <v>1441</v>
      </c>
      <c r="F154" s="273" t="s">
        <v>1442</v>
      </c>
      <c r="G154" s="274" t="s">
        <v>1299</v>
      </c>
      <c r="H154" s="275">
        <v>12</v>
      </c>
      <c r="I154" s="212"/>
      <c r="J154" s="276">
        <f t="shared" si="20"/>
        <v>0</v>
      </c>
      <c r="K154" s="273" t="s">
        <v>3</v>
      </c>
      <c r="L154" s="220"/>
      <c r="M154" s="315" t="s">
        <v>3</v>
      </c>
      <c r="N154" s="316" t="s">
        <v>41</v>
      </c>
      <c r="O154" s="317">
        <v>0</v>
      </c>
      <c r="P154" s="317">
        <f t="shared" si="21"/>
        <v>0</v>
      </c>
      <c r="Q154" s="317">
        <v>0</v>
      </c>
      <c r="R154" s="317">
        <f t="shared" si="22"/>
        <v>0</v>
      </c>
      <c r="S154" s="317">
        <v>0</v>
      </c>
      <c r="T154" s="318">
        <f t="shared" si="23"/>
        <v>0</v>
      </c>
      <c r="U154" s="219"/>
      <c r="V154" s="219"/>
      <c r="W154" s="219"/>
      <c r="X154" s="219"/>
      <c r="Y154" s="219"/>
      <c r="Z154" s="219"/>
      <c r="AA154" s="219"/>
      <c r="AB154" s="219"/>
      <c r="AC154" s="219"/>
      <c r="AD154" s="219"/>
      <c r="AE154" s="219"/>
      <c r="AR154" s="319" t="s">
        <v>148</v>
      </c>
      <c r="AT154" s="319" t="s">
        <v>143</v>
      </c>
      <c r="AU154" s="319" t="s">
        <v>80</v>
      </c>
      <c r="AY154" s="293" t="s">
        <v>141</v>
      </c>
      <c r="BE154" s="320">
        <f t="shared" si="24"/>
        <v>0</v>
      </c>
      <c r="BF154" s="320">
        <f t="shared" si="25"/>
        <v>0</v>
      </c>
      <c r="BG154" s="320">
        <f t="shared" si="26"/>
        <v>0</v>
      </c>
      <c r="BH154" s="320">
        <f t="shared" si="27"/>
        <v>0</v>
      </c>
      <c r="BI154" s="320">
        <f t="shared" si="28"/>
        <v>0</v>
      </c>
      <c r="BJ154" s="293" t="s">
        <v>78</v>
      </c>
      <c r="BK154" s="320">
        <f t="shared" si="29"/>
        <v>0</v>
      </c>
      <c r="BL154" s="293" t="s">
        <v>148</v>
      </c>
      <c r="BM154" s="319" t="s">
        <v>1443</v>
      </c>
    </row>
    <row r="155" spans="1:65" s="296" customFormat="1" ht="16.5" customHeight="1">
      <c r="A155" s="219"/>
      <c r="B155" s="220"/>
      <c r="C155" s="271" t="s">
        <v>457</v>
      </c>
      <c r="D155" s="271" t="s">
        <v>143</v>
      </c>
      <c r="E155" s="272" t="s">
        <v>1444</v>
      </c>
      <c r="F155" s="273" t="s">
        <v>1445</v>
      </c>
      <c r="G155" s="274" t="s">
        <v>1299</v>
      </c>
      <c r="H155" s="275">
        <v>1</v>
      </c>
      <c r="I155" s="212"/>
      <c r="J155" s="276">
        <f t="shared" si="20"/>
        <v>0</v>
      </c>
      <c r="K155" s="273" t="s">
        <v>3</v>
      </c>
      <c r="L155" s="220"/>
      <c r="M155" s="315" t="s">
        <v>3</v>
      </c>
      <c r="N155" s="316" t="s">
        <v>41</v>
      </c>
      <c r="O155" s="317">
        <v>0</v>
      </c>
      <c r="P155" s="317">
        <f t="shared" si="21"/>
        <v>0</v>
      </c>
      <c r="Q155" s="317">
        <v>0</v>
      </c>
      <c r="R155" s="317">
        <f t="shared" si="22"/>
        <v>0</v>
      </c>
      <c r="S155" s="317">
        <v>0</v>
      </c>
      <c r="T155" s="318">
        <f t="shared" si="23"/>
        <v>0</v>
      </c>
      <c r="U155" s="219"/>
      <c r="V155" s="219"/>
      <c r="W155" s="219"/>
      <c r="X155" s="219"/>
      <c r="Y155" s="219"/>
      <c r="Z155" s="219"/>
      <c r="AA155" s="219"/>
      <c r="AB155" s="219"/>
      <c r="AC155" s="219"/>
      <c r="AD155" s="219"/>
      <c r="AE155" s="219"/>
      <c r="AR155" s="319" t="s">
        <v>148</v>
      </c>
      <c r="AT155" s="319" t="s">
        <v>143</v>
      </c>
      <c r="AU155" s="319" t="s">
        <v>80</v>
      </c>
      <c r="AY155" s="293" t="s">
        <v>141</v>
      </c>
      <c r="BE155" s="320">
        <f t="shared" si="24"/>
        <v>0</v>
      </c>
      <c r="BF155" s="320">
        <f t="shared" si="25"/>
        <v>0</v>
      </c>
      <c r="BG155" s="320">
        <f t="shared" si="26"/>
        <v>0</v>
      </c>
      <c r="BH155" s="320">
        <f t="shared" si="27"/>
        <v>0</v>
      </c>
      <c r="BI155" s="320">
        <f t="shared" si="28"/>
        <v>0</v>
      </c>
      <c r="BJ155" s="293" t="s">
        <v>78</v>
      </c>
      <c r="BK155" s="320">
        <f t="shared" si="29"/>
        <v>0</v>
      </c>
      <c r="BL155" s="293" t="s">
        <v>148</v>
      </c>
      <c r="BM155" s="319" t="s">
        <v>1446</v>
      </c>
    </row>
    <row r="156" spans="1:65" s="296" customFormat="1" ht="16.5" customHeight="1">
      <c r="A156" s="219"/>
      <c r="B156" s="220"/>
      <c r="C156" s="271" t="s">
        <v>461</v>
      </c>
      <c r="D156" s="271" t="s">
        <v>143</v>
      </c>
      <c r="E156" s="272" t="s">
        <v>1447</v>
      </c>
      <c r="F156" s="273" t="s">
        <v>1448</v>
      </c>
      <c r="G156" s="274" t="s">
        <v>1299</v>
      </c>
      <c r="H156" s="275">
        <v>2</v>
      </c>
      <c r="I156" s="212"/>
      <c r="J156" s="276">
        <f t="shared" si="20"/>
        <v>0</v>
      </c>
      <c r="K156" s="273" t="s">
        <v>3</v>
      </c>
      <c r="L156" s="220"/>
      <c r="M156" s="315" t="s">
        <v>3</v>
      </c>
      <c r="N156" s="316" t="s">
        <v>41</v>
      </c>
      <c r="O156" s="317">
        <v>0</v>
      </c>
      <c r="P156" s="317">
        <f t="shared" si="21"/>
        <v>0</v>
      </c>
      <c r="Q156" s="317">
        <v>0</v>
      </c>
      <c r="R156" s="317">
        <f t="shared" si="22"/>
        <v>0</v>
      </c>
      <c r="S156" s="317">
        <v>0</v>
      </c>
      <c r="T156" s="318">
        <f t="shared" si="23"/>
        <v>0</v>
      </c>
      <c r="U156" s="219"/>
      <c r="V156" s="219"/>
      <c r="W156" s="219"/>
      <c r="X156" s="219"/>
      <c r="Y156" s="219"/>
      <c r="Z156" s="219"/>
      <c r="AA156" s="219"/>
      <c r="AB156" s="219"/>
      <c r="AC156" s="219"/>
      <c r="AD156" s="219"/>
      <c r="AE156" s="219"/>
      <c r="AR156" s="319" t="s">
        <v>148</v>
      </c>
      <c r="AT156" s="319" t="s">
        <v>143</v>
      </c>
      <c r="AU156" s="319" t="s">
        <v>80</v>
      </c>
      <c r="AY156" s="293" t="s">
        <v>141</v>
      </c>
      <c r="BE156" s="320">
        <f t="shared" si="24"/>
        <v>0</v>
      </c>
      <c r="BF156" s="320">
        <f t="shared" si="25"/>
        <v>0</v>
      </c>
      <c r="BG156" s="320">
        <f t="shared" si="26"/>
        <v>0</v>
      </c>
      <c r="BH156" s="320">
        <f t="shared" si="27"/>
        <v>0</v>
      </c>
      <c r="BI156" s="320">
        <f t="shared" si="28"/>
        <v>0</v>
      </c>
      <c r="BJ156" s="293" t="s">
        <v>78</v>
      </c>
      <c r="BK156" s="320">
        <f t="shared" si="29"/>
        <v>0</v>
      </c>
      <c r="BL156" s="293" t="s">
        <v>148</v>
      </c>
      <c r="BM156" s="319" t="s">
        <v>1449</v>
      </c>
    </row>
    <row r="157" spans="1:65" s="296" customFormat="1" ht="16.5" customHeight="1">
      <c r="A157" s="219"/>
      <c r="B157" s="220"/>
      <c r="C157" s="271" t="s">
        <v>465</v>
      </c>
      <c r="D157" s="271" t="s">
        <v>143</v>
      </c>
      <c r="E157" s="272" t="s">
        <v>1450</v>
      </c>
      <c r="F157" s="273" t="s">
        <v>1451</v>
      </c>
      <c r="G157" s="274" t="s">
        <v>1299</v>
      </c>
      <c r="H157" s="275">
        <v>12</v>
      </c>
      <c r="I157" s="212"/>
      <c r="J157" s="276">
        <f t="shared" si="20"/>
        <v>0</v>
      </c>
      <c r="K157" s="273" t="s">
        <v>3</v>
      </c>
      <c r="L157" s="220"/>
      <c r="M157" s="315" t="s">
        <v>3</v>
      </c>
      <c r="N157" s="316" t="s">
        <v>41</v>
      </c>
      <c r="O157" s="317">
        <v>0</v>
      </c>
      <c r="P157" s="317">
        <f t="shared" si="21"/>
        <v>0</v>
      </c>
      <c r="Q157" s="317">
        <v>0</v>
      </c>
      <c r="R157" s="317">
        <f t="shared" si="22"/>
        <v>0</v>
      </c>
      <c r="S157" s="317">
        <v>0</v>
      </c>
      <c r="T157" s="318">
        <f t="shared" si="23"/>
        <v>0</v>
      </c>
      <c r="U157" s="219"/>
      <c r="V157" s="219"/>
      <c r="W157" s="219"/>
      <c r="X157" s="219"/>
      <c r="Y157" s="219"/>
      <c r="Z157" s="219"/>
      <c r="AA157" s="219"/>
      <c r="AB157" s="219"/>
      <c r="AC157" s="219"/>
      <c r="AD157" s="219"/>
      <c r="AE157" s="219"/>
      <c r="AR157" s="319" t="s">
        <v>148</v>
      </c>
      <c r="AT157" s="319" t="s">
        <v>143</v>
      </c>
      <c r="AU157" s="319" t="s">
        <v>80</v>
      </c>
      <c r="AY157" s="293" t="s">
        <v>141</v>
      </c>
      <c r="BE157" s="320">
        <f t="shared" si="24"/>
        <v>0</v>
      </c>
      <c r="BF157" s="320">
        <f t="shared" si="25"/>
        <v>0</v>
      </c>
      <c r="BG157" s="320">
        <f t="shared" si="26"/>
        <v>0</v>
      </c>
      <c r="BH157" s="320">
        <f t="shared" si="27"/>
        <v>0</v>
      </c>
      <c r="BI157" s="320">
        <f t="shared" si="28"/>
        <v>0</v>
      </c>
      <c r="BJ157" s="293" t="s">
        <v>78</v>
      </c>
      <c r="BK157" s="320">
        <f t="shared" si="29"/>
        <v>0</v>
      </c>
      <c r="BL157" s="293" t="s">
        <v>148</v>
      </c>
      <c r="BM157" s="319" t="s">
        <v>1452</v>
      </c>
    </row>
    <row r="158" spans="1:65" s="296" customFormat="1" ht="16.5" customHeight="1">
      <c r="A158" s="219"/>
      <c r="B158" s="220"/>
      <c r="C158" s="271" t="s">
        <v>469</v>
      </c>
      <c r="D158" s="271" t="s">
        <v>143</v>
      </c>
      <c r="E158" s="272" t="s">
        <v>1450</v>
      </c>
      <c r="F158" s="273" t="s">
        <v>1451</v>
      </c>
      <c r="G158" s="274" t="s">
        <v>1299</v>
      </c>
      <c r="H158" s="275">
        <v>10</v>
      </c>
      <c r="I158" s="212"/>
      <c r="J158" s="276">
        <f t="shared" si="20"/>
        <v>0</v>
      </c>
      <c r="K158" s="273" t="s">
        <v>3</v>
      </c>
      <c r="L158" s="220"/>
      <c r="M158" s="315" t="s">
        <v>3</v>
      </c>
      <c r="N158" s="316" t="s">
        <v>41</v>
      </c>
      <c r="O158" s="317">
        <v>0</v>
      </c>
      <c r="P158" s="317">
        <f t="shared" si="21"/>
        <v>0</v>
      </c>
      <c r="Q158" s="317">
        <v>0</v>
      </c>
      <c r="R158" s="317">
        <f t="shared" si="22"/>
        <v>0</v>
      </c>
      <c r="S158" s="317">
        <v>0</v>
      </c>
      <c r="T158" s="318">
        <f t="shared" si="23"/>
        <v>0</v>
      </c>
      <c r="U158" s="219"/>
      <c r="V158" s="219"/>
      <c r="W158" s="219"/>
      <c r="X158" s="219"/>
      <c r="Y158" s="219"/>
      <c r="Z158" s="219"/>
      <c r="AA158" s="219"/>
      <c r="AB158" s="219"/>
      <c r="AC158" s="219"/>
      <c r="AD158" s="219"/>
      <c r="AE158" s="219"/>
      <c r="AR158" s="319" t="s">
        <v>148</v>
      </c>
      <c r="AT158" s="319" t="s">
        <v>143</v>
      </c>
      <c r="AU158" s="319" t="s">
        <v>80</v>
      </c>
      <c r="AY158" s="293" t="s">
        <v>141</v>
      </c>
      <c r="BE158" s="320">
        <f t="shared" si="24"/>
        <v>0</v>
      </c>
      <c r="BF158" s="320">
        <f t="shared" si="25"/>
        <v>0</v>
      </c>
      <c r="BG158" s="320">
        <f t="shared" si="26"/>
        <v>0</v>
      </c>
      <c r="BH158" s="320">
        <f t="shared" si="27"/>
        <v>0</v>
      </c>
      <c r="BI158" s="320">
        <f t="shared" si="28"/>
        <v>0</v>
      </c>
      <c r="BJ158" s="293" t="s">
        <v>78</v>
      </c>
      <c r="BK158" s="320">
        <f t="shared" si="29"/>
        <v>0</v>
      </c>
      <c r="BL158" s="293" t="s">
        <v>148</v>
      </c>
      <c r="BM158" s="319" t="s">
        <v>1453</v>
      </c>
    </row>
    <row r="159" spans="1:65" s="296" customFormat="1" ht="16.5" customHeight="1">
      <c r="A159" s="219"/>
      <c r="B159" s="220"/>
      <c r="C159" s="271" t="s">
        <v>473</v>
      </c>
      <c r="D159" s="271" t="s">
        <v>143</v>
      </c>
      <c r="E159" s="272" t="s">
        <v>1450</v>
      </c>
      <c r="F159" s="273" t="s">
        <v>1451</v>
      </c>
      <c r="G159" s="274" t="s">
        <v>1299</v>
      </c>
      <c r="H159" s="275">
        <v>16</v>
      </c>
      <c r="I159" s="212"/>
      <c r="J159" s="276">
        <f t="shared" si="20"/>
        <v>0</v>
      </c>
      <c r="K159" s="273" t="s">
        <v>3</v>
      </c>
      <c r="L159" s="220"/>
      <c r="M159" s="315" t="s">
        <v>3</v>
      </c>
      <c r="N159" s="316" t="s">
        <v>41</v>
      </c>
      <c r="O159" s="317">
        <v>0</v>
      </c>
      <c r="P159" s="317">
        <f t="shared" si="21"/>
        <v>0</v>
      </c>
      <c r="Q159" s="317">
        <v>0</v>
      </c>
      <c r="R159" s="317">
        <f t="shared" si="22"/>
        <v>0</v>
      </c>
      <c r="S159" s="317">
        <v>0</v>
      </c>
      <c r="T159" s="318">
        <f t="shared" si="23"/>
        <v>0</v>
      </c>
      <c r="U159" s="219"/>
      <c r="V159" s="219"/>
      <c r="W159" s="219"/>
      <c r="X159" s="219"/>
      <c r="Y159" s="219"/>
      <c r="Z159" s="219"/>
      <c r="AA159" s="219"/>
      <c r="AB159" s="219"/>
      <c r="AC159" s="219"/>
      <c r="AD159" s="219"/>
      <c r="AE159" s="219"/>
      <c r="AR159" s="319" t="s">
        <v>148</v>
      </c>
      <c r="AT159" s="319" t="s">
        <v>143</v>
      </c>
      <c r="AU159" s="319" t="s">
        <v>80</v>
      </c>
      <c r="AY159" s="293" t="s">
        <v>141</v>
      </c>
      <c r="BE159" s="320">
        <f t="shared" si="24"/>
        <v>0</v>
      </c>
      <c r="BF159" s="320">
        <f t="shared" si="25"/>
        <v>0</v>
      </c>
      <c r="BG159" s="320">
        <f t="shared" si="26"/>
        <v>0</v>
      </c>
      <c r="BH159" s="320">
        <f t="shared" si="27"/>
        <v>0</v>
      </c>
      <c r="BI159" s="320">
        <f t="shared" si="28"/>
        <v>0</v>
      </c>
      <c r="BJ159" s="293" t="s">
        <v>78</v>
      </c>
      <c r="BK159" s="320">
        <f t="shared" si="29"/>
        <v>0</v>
      </c>
      <c r="BL159" s="293" t="s">
        <v>148</v>
      </c>
      <c r="BM159" s="319" t="s">
        <v>1454</v>
      </c>
    </row>
    <row r="160" spans="1:65" s="296" customFormat="1" ht="16.5" customHeight="1">
      <c r="A160" s="219"/>
      <c r="B160" s="220"/>
      <c r="C160" s="271" t="s">
        <v>477</v>
      </c>
      <c r="D160" s="271" t="s">
        <v>143</v>
      </c>
      <c r="E160" s="272" t="s">
        <v>1450</v>
      </c>
      <c r="F160" s="273" t="s">
        <v>1451</v>
      </c>
      <c r="G160" s="274" t="s">
        <v>1299</v>
      </c>
      <c r="H160" s="275">
        <v>4</v>
      </c>
      <c r="I160" s="212"/>
      <c r="J160" s="276">
        <f t="shared" si="20"/>
        <v>0</v>
      </c>
      <c r="K160" s="273" t="s">
        <v>3</v>
      </c>
      <c r="L160" s="220"/>
      <c r="M160" s="315" t="s">
        <v>3</v>
      </c>
      <c r="N160" s="316" t="s">
        <v>41</v>
      </c>
      <c r="O160" s="317">
        <v>0</v>
      </c>
      <c r="P160" s="317">
        <f t="shared" si="21"/>
        <v>0</v>
      </c>
      <c r="Q160" s="317">
        <v>0</v>
      </c>
      <c r="R160" s="317">
        <f t="shared" si="22"/>
        <v>0</v>
      </c>
      <c r="S160" s="317">
        <v>0</v>
      </c>
      <c r="T160" s="318">
        <f t="shared" si="23"/>
        <v>0</v>
      </c>
      <c r="U160" s="219"/>
      <c r="V160" s="219"/>
      <c r="W160" s="219"/>
      <c r="X160" s="219"/>
      <c r="Y160" s="219"/>
      <c r="Z160" s="219"/>
      <c r="AA160" s="219"/>
      <c r="AB160" s="219"/>
      <c r="AC160" s="219"/>
      <c r="AD160" s="219"/>
      <c r="AE160" s="219"/>
      <c r="AR160" s="319" t="s">
        <v>148</v>
      </c>
      <c r="AT160" s="319" t="s">
        <v>143</v>
      </c>
      <c r="AU160" s="319" t="s">
        <v>80</v>
      </c>
      <c r="AY160" s="293" t="s">
        <v>141</v>
      </c>
      <c r="BE160" s="320">
        <f t="shared" si="24"/>
        <v>0</v>
      </c>
      <c r="BF160" s="320">
        <f t="shared" si="25"/>
        <v>0</v>
      </c>
      <c r="BG160" s="320">
        <f t="shared" si="26"/>
        <v>0</v>
      </c>
      <c r="BH160" s="320">
        <f t="shared" si="27"/>
        <v>0</v>
      </c>
      <c r="BI160" s="320">
        <f t="shared" si="28"/>
        <v>0</v>
      </c>
      <c r="BJ160" s="293" t="s">
        <v>78</v>
      </c>
      <c r="BK160" s="320">
        <f t="shared" si="29"/>
        <v>0</v>
      </c>
      <c r="BL160" s="293" t="s">
        <v>148</v>
      </c>
      <c r="BM160" s="319" t="s">
        <v>1455</v>
      </c>
    </row>
    <row r="161" spans="1:65" s="296" customFormat="1" ht="16.5" customHeight="1">
      <c r="A161" s="219"/>
      <c r="B161" s="220"/>
      <c r="C161" s="271" t="s">
        <v>481</v>
      </c>
      <c r="D161" s="271" t="s">
        <v>143</v>
      </c>
      <c r="E161" s="272" t="s">
        <v>1450</v>
      </c>
      <c r="F161" s="273" t="s">
        <v>1451</v>
      </c>
      <c r="G161" s="274" t="s">
        <v>1299</v>
      </c>
      <c r="H161" s="275">
        <v>2</v>
      </c>
      <c r="I161" s="212"/>
      <c r="J161" s="276">
        <f t="shared" si="20"/>
        <v>0</v>
      </c>
      <c r="K161" s="273" t="s">
        <v>3</v>
      </c>
      <c r="L161" s="220"/>
      <c r="M161" s="315" t="s">
        <v>3</v>
      </c>
      <c r="N161" s="316" t="s">
        <v>41</v>
      </c>
      <c r="O161" s="317">
        <v>0</v>
      </c>
      <c r="P161" s="317">
        <f t="shared" si="21"/>
        <v>0</v>
      </c>
      <c r="Q161" s="317">
        <v>0</v>
      </c>
      <c r="R161" s="317">
        <f t="shared" si="22"/>
        <v>0</v>
      </c>
      <c r="S161" s="317">
        <v>0</v>
      </c>
      <c r="T161" s="318">
        <f t="shared" si="23"/>
        <v>0</v>
      </c>
      <c r="U161" s="219"/>
      <c r="V161" s="219"/>
      <c r="W161" s="219"/>
      <c r="X161" s="219"/>
      <c r="Y161" s="219"/>
      <c r="Z161" s="219"/>
      <c r="AA161" s="219"/>
      <c r="AB161" s="219"/>
      <c r="AC161" s="219"/>
      <c r="AD161" s="219"/>
      <c r="AE161" s="219"/>
      <c r="AR161" s="319" t="s">
        <v>148</v>
      </c>
      <c r="AT161" s="319" t="s">
        <v>143</v>
      </c>
      <c r="AU161" s="319" t="s">
        <v>80</v>
      </c>
      <c r="AY161" s="293" t="s">
        <v>141</v>
      </c>
      <c r="BE161" s="320">
        <f t="shared" si="24"/>
        <v>0</v>
      </c>
      <c r="BF161" s="320">
        <f t="shared" si="25"/>
        <v>0</v>
      </c>
      <c r="BG161" s="320">
        <f t="shared" si="26"/>
        <v>0</v>
      </c>
      <c r="BH161" s="320">
        <f t="shared" si="27"/>
        <v>0</v>
      </c>
      <c r="BI161" s="320">
        <f t="shared" si="28"/>
        <v>0</v>
      </c>
      <c r="BJ161" s="293" t="s">
        <v>78</v>
      </c>
      <c r="BK161" s="320">
        <f t="shared" si="29"/>
        <v>0</v>
      </c>
      <c r="BL161" s="293" t="s">
        <v>148</v>
      </c>
      <c r="BM161" s="319" t="s">
        <v>1456</v>
      </c>
    </row>
    <row r="162" spans="1:65" s="296" customFormat="1" ht="16.5" customHeight="1">
      <c r="A162" s="219"/>
      <c r="B162" s="220"/>
      <c r="C162" s="271" t="s">
        <v>485</v>
      </c>
      <c r="D162" s="271" t="s">
        <v>143</v>
      </c>
      <c r="E162" s="272" t="s">
        <v>1457</v>
      </c>
      <c r="F162" s="273" t="s">
        <v>1458</v>
      </c>
      <c r="G162" s="274" t="s">
        <v>1299</v>
      </c>
      <c r="H162" s="275">
        <v>4</v>
      </c>
      <c r="I162" s="212"/>
      <c r="J162" s="276">
        <f t="shared" si="20"/>
        <v>0</v>
      </c>
      <c r="K162" s="273" t="s">
        <v>3</v>
      </c>
      <c r="L162" s="220"/>
      <c r="M162" s="315" t="s">
        <v>3</v>
      </c>
      <c r="N162" s="316" t="s">
        <v>41</v>
      </c>
      <c r="O162" s="317">
        <v>0</v>
      </c>
      <c r="P162" s="317">
        <f t="shared" si="21"/>
        <v>0</v>
      </c>
      <c r="Q162" s="317">
        <v>0</v>
      </c>
      <c r="R162" s="317">
        <f t="shared" si="22"/>
        <v>0</v>
      </c>
      <c r="S162" s="317">
        <v>0</v>
      </c>
      <c r="T162" s="318">
        <f t="shared" si="23"/>
        <v>0</v>
      </c>
      <c r="U162" s="219"/>
      <c r="V162" s="219"/>
      <c r="W162" s="219"/>
      <c r="X162" s="219"/>
      <c r="Y162" s="219"/>
      <c r="Z162" s="219"/>
      <c r="AA162" s="219"/>
      <c r="AB162" s="219"/>
      <c r="AC162" s="219"/>
      <c r="AD162" s="219"/>
      <c r="AE162" s="219"/>
      <c r="AR162" s="319" t="s">
        <v>148</v>
      </c>
      <c r="AT162" s="319" t="s">
        <v>143</v>
      </c>
      <c r="AU162" s="319" t="s">
        <v>80</v>
      </c>
      <c r="AY162" s="293" t="s">
        <v>141</v>
      </c>
      <c r="BE162" s="320">
        <f t="shared" si="24"/>
        <v>0</v>
      </c>
      <c r="BF162" s="320">
        <f t="shared" si="25"/>
        <v>0</v>
      </c>
      <c r="BG162" s="320">
        <f t="shared" si="26"/>
        <v>0</v>
      </c>
      <c r="BH162" s="320">
        <f t="shared" si="27"/>
        <v>0</v>
      </c>
      <c r="BI162" s="320">
        <f t="shared" si="28"/>
        <v>0</v>
      </c>
      <c r="BJ162" s="293" t="s">
        <v>78</v>
      </c>
      <c r="BK162" s="320">
        <f t="shared" si="29"/>
        <v>0</v>
      </c>
      <c r="BL162" s="293" t="s">
        <v>148</v>
      </c>
      <c r="BM162" s="319" t="s">
        <v>1459</v>
      </c>
    </row>
    <row r="163" spans="1:65" s="296" customFormat="1" ht="16.5" customHeight="1">
      <c r="A163" s="219"/>
      <c r="B163" s="220"/>
      <c r="C163" s="271" t="s">
        <v>489</v>
      </c>
      <c r="D163" s="271" t="s">
        <v>143</v>
      </c>
      <c r="E163" s="272" t="s">
        <v>1460</v>
      </c>
      <c r="F163" s="273" t="s">
        <v>1461</v>
      </c>
      <c r="G163" s="274" t="s">
        <v>1299</v>
      </c>
      <c r="H163" s="275">
        <v>18</v>
      </c>
      <c r="I163" s="212"/>
      <c r="J163" s="276">
        <f t="shared" si="20"/>
        <v>0</v>
      </c>
      <c r="K163" s="273" t="s">
        <v>3</v>
      </c>
      <c r="L163" s="220"/>
      <c r="M163" s="315" t="s">
        <v>3</v>
      </c>
      <c r="N163" s="316" t="s">
        <v>41</v>
      </c>
      <c r="O163" s="317">
        <v>0</v>
      </c>
      <c r="P163" s="317">
        <f t="shared" si="21"/>
        <v>0</v>
      </c>
      <c r="Q163" s="317">
        <v>0</v>
      </c>
      <c r="R163" s="317">
        <f t="shared" si="22"/>
        <v>0</v>
      </c>
      <c r="S163" s="317">
        <v>0</v>
      </c>
      <c r="T163" s="318">
        <f t="shared" si="23"/>
        <v>0</v>
      </c>
      <c r="U163" s="219"/>
      <c r="V163" s="219"/>
      <c r="W163" s="219"/>
      <c r="X163" s="219"/>
      <c r="Y163" s="219"/>
      <c r="Z163" s="219"/>
      <c r="AA163" s="219"/>
      <c r="AB163" s="219"/>
      <c r="AC163" s="219"/>
      <c r="AD163" s="219"/>
      <c r="AE163" s="219"/>
      <c r="AR163" s="319" t="s">
        <v>148</v>
      </c>
      <c r="AT163" s="319" t="s">
        <v>143</v>
      </c>
      <c r="AU163" s="319" t="s">
        <v>80</v>
      </c>
      <c r="AY163" s="293" t="s">
        <v>141</v>
      </c>
      <c r="BE163" s="320">
        <f t="shared" si="24"/>
        <v>0</v>
      </c>
      <c r="BF163" s="320">
        <f t="shared" si="25"/>
        <v>0</v>
      </c>
      <c r="BG163" s="320">
        <f t="shared" si="26"/>
        <v>0</v>
      </c>
      <c r="BH163" s="320">
        <f t="shared" si="27"/>
        <v>0</v>
      </c>
      <c r="BI163" s="320">
        <f t="shared" si="28"/>
        <v>0</v>
      </c>
      <c r="BJ163" s="293" t="s">
        <v>78</v>
      </c>
      <c r="BK163" s="320">
        <f t="shared" si="29"/>
        <v>0</v>
      </c>
      <c r="BL163" s="293" t="s">
        <v>148</v>
      </c>
      <c r="BM163" s="319" t="s">
        <v>1462</v>
      </c>
    </row>
    <row r="164" spans="1:65" s="296" customFormat="1" ht="16.5" customHeight="1">
      <c r="A164" s="219"/>
      <c r="B164" s="220"/>
      <c r="C164" s="271" t="s">
        <v>493</v>
      </c>
      <c r="D164" s="271" t="s">
        <v>143</v>
      </c>
      <c r="E164" s="272" t="s">
        <v>1463</v>
      </c>
      <c r="F164" s="273" t="s">
        <v>1464</v>
      </c>
      <c r="G164" s="274" t="s">
        <v>1299</v>
      </c>
      <c r="H164" s="275">
        <v>4</v>
      </c>
      <c r="I164" s="212"/>
      <c r="J164" s="276">
        <f t="shared" si="20"/>
        <v>0</v>
      </c>
      <c r="K164" s="273" t="s">
        <v>3</v>
      </c>
      <c r="L164" s="220"/>
      <c r="M164" s="315" t="s">
        <v>3</v>
      </c>
      <c r="N164" s="316" t="s">
        <v>41</v>
      </c>
      <c r="O164" s="317">
        <v>0</v>
      </c>
      <c r="P164" s="317">
        <f t="shared" si="21"/>
        <v>0</v>
      </c>
      <c r="Q164" s="317">
        <v>0</v>
      </c>
      <c r="R164" s="317">
        <f t="shared" si="22"/>
        <v>0</v>
      </c>
      <c r="S164" s="317">
        <v>0</v>
      </c>
      <c r="T164" s="318">
        <f t="shared" si="23"/>
        <v>0</v>
      </c>
      <c r="U164" s="219"/>
      <c r="V164" s="219"/>
      <c r="W164" s="219"/>
      <c r="X164" s="219"/>
      <c r="Y164" s="219"/>
      <c r="Z164" s="219"/>
      <c r="AA164" s="219"/>
      <c r="AB164" s="219"/>
      <c r="AC164" s="219"/>
      <c r="AD164" s="219"/>
      <c r="AE164" s="219"/>
      <c r="AR164" s="319" t="s">
        <v>148</v>
      </c>
      <c r="AT164" s="319" t="s">
        <v>143</v>
      </c>
      <c r="AU164" s="319" t="s">
        <v>80</v>
      </c>
      <c r="AY164" s="293" t="s">
        <v>141</v>
      </c>
      <c r="BE164" s="320">
        <f t="shared" si="24"/>
        <v>0</v>
      </c>
      <c r="BF164" s="320">
        <f t="shared" si="25"/>
        <v>0</v>
      </c>
      <c r="BG164" s="320">
        <f t="shared" si="26"/>
        <v>0</v>
      </c>
      <c r="BH164" s="320">
        <f t="shared" si="27"/>
        <v>0</v>
      </c>
      <c r="BI164" s="320">
        <f t="shared" si="28"/>
        <v>0</v>
      </c>
      <c r="BJ164" s="293" t="s">
        <v>78</v>
      </c>
      <c r="BK164" s="320">
        <f t="shared" si="29"/>
        <v>0</v>
      </c>
      <c r="BL164" s="293" t="s">
        <v>148</v>
      </c>
      <c r="BM164" s="319" t="s">
        <v>1465</v>
      </c>
    </row>
    <row r="165" spans="1:65" s="296" customFormat="1" ht="16.5" customHeight="1">
      <c r="A165" s="219"/>
      <c r="B165" s="220"/>
      <c r="C165" s="271" t="s">
        <v>497</v>
      </c>
      <c r="D165" s="271" t="s">
        <v>143</v>
      </c>
      <c r="E165" s="272" t="s">
        <v>1463</v>
      </c>
      <c r="F165" s="273" t="s">
        <v>1464</v>
      </c>
      <c r="G165" s="274" t="s">
        <v>1299</v>
      </c>
      <c r="H165" s="275">
        <v>40</v>
      </c>
      <c r="I165" s="212"/>
      <c r="J165" s="276">
        <f t="shared" si="20"/>
        <v>0</v>
      </c>
      <c r="K165" s="273" t="s">
        <v>3</v>
      </c>
      <c r="L165" s="220"/>
      <c r="M165" s="315" t="s">
        <v>3</v>
      </c>
      <c r="N165" s="316" t="s">
        <v>41</v>
      </c>
      <c r="O165" s="317">
        <v>0</v>
      </c>
      <c r="P165" s="317">
        <f t="shared" si="21"/>
        <v>0</v>
      </c>
      <c r="Q165" s="317">
        <v>0</v>
      </c>
      <c r="R165" s="317">
        <f t="shared" si="22"/>
        <v>0</v>
      </c>
      <c r="S165" s="317">
        <v>0</v>
      </c>
      <c r="T165" s="318">
        <f t="shared" si="23"/>
        <v>0</v>
      </c>
      <c r="U165" s="219"/>
      <c r="V165" s="219"/>
      <c r="W165" s="219"/>
      <c r="X165" s="219"/>
      <c r="Y165" s="219"/>
      <c r="Z165" s="219"/>
      <c r="AA165" s="219"/>
      <c r="AB165" s="219"/>
      <c r="AC165" s="219"/>
      <c r="AD165" s="219"/>
      <c r="AE165" s="219"/>
      <c r="AR165" s="319" t="s">
        <v>148</v>
      </c>
      <c r="AT165" s="319" t="s">
        <v>143</v>
      </c>
      <c r="AU165" s="319" t="s">
        <v>80</v>
      </c>
      <c r="AY165" s="293" t="s">
        <v>141</v>
      </c>
      <c r="BE165" s="320">
        <f t="shared" si="24"/>
        <v>0</v>
      </c>
      <c r="BF165" s="320">
        <f t="shared" si="25"/>
        <v>0</v>
      </c>
      <c r="BG165" s="320">
        <f t="shared" si="26"/>
        <v>0</v>
      </c>
      <c r="BH165" s="320">
        <f t="shared" si="27"/>
        <v>0</v>
      </c>
      <c r="BI165" s="320">
        <f t="shared" si="28"/>
        <v>0</v>
      </c>
      <c r="BJ165" s="293" t="s">
        <v>78</v>
      </c>
      <c r="BK165" s="320">
        <f t="shared" si="29"/>
        <v>0</v>
      </c>
      <c r="BL165" s="293" t="s">
        <v>148</v>
      </c>
      <c r="BM165" s="319" t="s">
        <v>1466</v>
      </c>
    </row>
    <row r="166" spans="1:65" s="296" customFormat="1" ht="16.5" customHeight="1">
      <c r="A166" s="219"/>
      <c r="B166" s="220"/>
      <c r="C166" s="271" t="s">
        <v>501</v>
      </c>
      <c r="D166" s="271" t="s">
        <v>143</v>
      </c>
      <c r="E166" s="272" t="s">
        <v>1463</v>
      </c>
      <c r="F166" s="273" t="s">
        <v>1464</v>
      </c>
      <c r="G166" s="274" t="s">
        <v>1299</v>
      </c>
      <c r="H166" s="275">
        <v>2</v>
      </c>
      <c r="I166" s="212"/>
      <c r="J166" s="276">
        <f t="shared" si="20"/>
        <v>0</v>
      </c>
      <c r="K166" s="273" t="s">
        <v>3</v>
      </c>
      <c r="L166" s="220"/>
      <c r="M166" s="315" t="s">
        <v>3</v>
      </c>
      <c r="N166" s="316" t="s">
        <v>41</v>
      </c>
      <c r="O166" s="317">
        <v>0</v>
      </c>
      <c r="P166" s="317">
        <f t="shared" si="21"/>
        <v>0</v>
      </c>
      <c r="Q166" s="317">
        <v>0</v>
      </c>
      <c r="R166" s="317">
        <f t="shared" si="22"/>
        <v>0</v>
      </c>
      <c r="S166" s="317">
        <v>0</v>
      </c>
      <c r="T166" s="318">
        <f t="shared" si="23"/>
        <v>0</v>
      </c>
      <c r="U166" s="219"/>
      <c r="V166" s="219"/>
      <c r="W166" s="219"/>
      <c r="X166" s="219"/>
      <c r="Y166" s="219"/>
      <c r="Z166" s="219"/>
      <c r="AA166" s="219"/>
      <c r="AB166" s="219"/>
      <c r="AC166" s="219"/>
      <c r="AD166" s="219"/>
      <c r="AE166" s="219"/>
      <c r="AR166" s="319" t="s">
        <v>148</v>
      </c>
      <c r="AT166" s="319" t="s">
        <v>143</v>
      </c>
      <c r="AU166" s="319" t="s">
        <v>80</v>
      </c>
      <c r="AY166" s="293" t="s">
        <v>141</v>
      </c>
      <c r="BE166" s="320">
        <f t="shared" si="24"/>
        <v>0</v>
      </c>
      <c r="BF166" s="320">
        <f t="shared" si="25"/>
        <v>0</v>
      </c>
      <c r="BG166" s="320">
        <f t="shared" si="26"/>
        <v>0</v>
      </c>
      <c r="BH166" s="320">
        <f t="shared" si="27"/>
        <v>0</v>
      </c>
      <c r="BI166" s="320">
        <f t="shared" si="28"/>
        <v>0</v>
      </c>
      <c r="BJ166" s="293" t="s">
        <v>78</v>
      </c>
      <c r="BK166" s="320">
        <f t="shared" si="29"/>
        <v>0</v>
      </c>
      <c r="BL166" s="293" t="s">
        <v>148</v>
      </c>
      <c r="BM166" s="319" t="s">
        <v>1467</v>
      </c>
    </row>
    <row r="167" spans="1:65" s="296" customFormat="1" ht="16.5" customHeight="1">
      <c r="A167" s="219"/>
      <c r="B167" s="220"/>
      <c r="C167" s="271" t="s">
        <v>505</v>
      </c>
      <c r="D167" s="271" t="s">
        <v>143</v>
      </c>
      <c r="E167" s="272" t="s">
        <v>1468</v>
      </c>
      <c r="F167" s="273" t="s">
        <v>1469</v>
      </c>
      <c r="G167" s="274" t="s">
        <v>1299</v>
      </c>
      <c r="H167" s="275">
        <v>12</v>
      </c>
      <c r="I167" s="212"/>
      <c r="J167" s="276">
        <f t="shared" si="20"/>
        <v>0</v>
      </c>
      <c r="K167" s="273" t="s">
        <v>3</v>
      </c>
      <c r="L167" s="220"/>
      <c r="M167" s="315" t="s">
        <v>3</v>
      </c>
      <c r="N167" s="316" t="s">
        <v>41</v>
      </c>
      <c r="O167" s="317">
        <v>0</v>
      </c>
      <c r="P167" s="317">
        <f t="shared" si="21"/>
        <v>0</v>
      </c>
      <c r="Q167" s="317">
        <v>0</v>
      </c>
      <c r="R167" s="317">
        <f t="shared" si="22"/>
        <v>0</v>
      </c>
      <c r="S167" s="317">
        <v>0</v>
      </c>
      <c r="T167" s="318">
        <f t="shared" si="23"/>
        <v>0</v>
      </c>
      <c r="U167" s="219"/>
      <c r="V167" s="219"/>
      <c r="W167" s="219"/>
      <c r="X167" s="219"/>
      <c r="Y167" s="219"/>
      <c r="Z167" s="219"/>
      <c r="AA167" s="219"/>
      <c r="AB167" s="219"/>
      <c r="AC167" s="219"/>
      <c r="AD167" s="219"/>
      <c r="AE167" s="219"/>
      <c r="AR167" s="319" t="s">
        <v>148</v>
      </c>
      <c r="AT167" s="319" t="s">
        <v>143</v>
      </c>
      <c r="AU167" s="319" t="s">
        <v>80</v>
      </c>
      <c r="AY167" s="293" t="s">
        <v>141</v>
      </c>
      <c r="BE167" s="320">
        <f t="shared" si="24"/>
        <v>0</v>
      </c>
      <c r="BF167" s="320">
        <f t="shared" si="25"/>
        <v>0</v>
      </c>
      <c r="BG167" s="320">
        <f t="shared" si="26"/>
        <v>0</v>
      </c>
      <c r="BH167" s="320">
        <f t="shared" si="27"/>
        <v>0</v>
      </c>
      <c r="BI167" s="320">
        <f t="shared" si="28"/>
        <v>0</v>
      </c>
      <c r="BJ167" s="293" t="s">
        <v>78</v>
      </c>
      <c r="BK167" s="320">
        <f t="shared" si="29"/>
        <v>0</v>
      </c>
      <c r="BL167" s="293" t="s">
        <v>148</v>
      </c>
      <c r="BM167" s="319" t="s">
        <v>1470</v>
      </c>
    </row>
    <row r="168" spans="1:65" s="296" customFormat="1" ht="16.5" customHeight="1">
      <c r="A168" s="219"/>
      <c r="B168" s="220"/>
      <c r="C168" s="271" t="s">
        <v>509</v>
      </c>
      <c r="D168" s="271" t="s">
        <v>143</v>
      </c>
      <c r="E168" s="272" t="s">
        <v>1471</v>
      </c>
      <c r="F168" s="273" t="s">
        <v>1472</v>
      </c>
      <c r="G168" s="274" t="s">
        <v>1299</v>
      </c>
      <c r="H168" s="275">
        <v>2</v>
      </c>
      <c r="I168" s="212"/>
      <c r="J168" s="276">
        <f t="shared" si="20"/>
        <v>0</v>
      </c>
      <c r="K168" s="273" t="s">
        <v>3</v>
      </c>
      <c r="L168" s="220"/>
      <c r="M168" s="315" t="s">
        <v>3</v>
      </c>
      <c r="N168" s="316" t="s">
        <v>41</v>
      </c>
      <c r="O168" s="317">
        <v>0</v>
      </c>
      <c r="P168" s="317">
        <f t="shared" si="21"/>
        <v>0</v>
      </c>
      <c r="Q168" s="317">
        <v>0</v>
      </c>
      <c r="R168" s="317">
        <f t="shared" si="22"/>
        <v>0</v>
      </c>
      <c r="S168" s="317">
        <v>0</v>
      </c>
      <c r="T168" s="318">
        <f t="shared" si="23"/>
        <v>0</v>
      </c>
      <c r="U168" s="219"/>
      <c r="V168" s="219"/>
      <c r="W168" s="219"/>
      <c r="X168" s="219"/>
      <c r="Y168" s="219"/>
      <c r="Z168" s="219"/>
      <c r="AA168" s="219"/>
      <c r="AB168" s="219"/>
      <c r="AC168" s="219"/>
      <c r="AD168" s="219"/>
      <c r="AE168" s="219"/>
      <c r="AR168" s="319" t="s">
        <v>148</v>
      </c>
      <c r="AT168" s="319" t="s">
        <v>143</v>
      </c>
      <c r="AU168" s="319" t="s">
        <v>80</v>
      </c>
      <c r="AY168" s="293" t="s">
        <v>141</v>
      </c>
      <c r="BE168" s="320">
        <f t="shared" si="24"/>
        <v>0</v>
      </c>
      <c r="BF168" s="320">
        <f t="shared" si="25"/>
        <v>0</v>
      </c>
      <c r="BG168" s="320">
        <f t="shared" si="26"/>
        <v>0</v>
      </c>
      <c r="BH168" s="320">
        <f t="shared" si="27"/>
        <v>0</v>
      </c>
      <c r="BI168" s="320">
        <f t="shared" si="28"/>
        <v>0</v>
      </c>
      <c r="BJ168" s="293" t="s">
        <v>78</v>
      </c>
      <c r="BK168" s="320">
        <f t="shared" si="29"/>
        <v>0</v>
      </c>
      <c r="BL168" s="293" t="s">
        <v>148</v>
      </c>
      <c r="BM168" s="319" t="s">
        <v>1473</v>
      </c>
    </row>
    <row r="169" spans="1:65" s="296" customFormat="1" ht="16.5" customHeight="1">
      <c r="A169" s="219"/>
      <c r="B169" s="220"/>
      <c r="C169" s="271" t="s">
        <v>513</v>
      </c>
      <c r="D169" s="271" t="s">
        <v>143</v>
      </c>
      <c r="E169" s="272" t="s">
        <v>1474</v>
      </c>
      <c r="F169" s="273" t="s">
        <v>1475</v>
      </c>
      <c r="G169" s="274" t="s">
        <v>1299</v>
      </c>
      <c r="H169" s="275">
        <v>6</v>
      </c>
      <c r="I169" s="212"/>
      <c r="J169" s="276">
        <f t="shared" si="20"/>
        <v>0</v>
      </c>
      <c r="K169" s="273" t="s">
        <v>3</v>
      </c>
      <c r="L169" s="220"/>
      <c r="M169" s="315" t="s">
        <v>3</v>
      </c>
      <c r="N169" s="316" t="s">
        <v>41</v>
      </c>
      <c r="O169" s="317">
        <v>0</v>
      </c>
      <c r="P169" s="317">
        <f t="shared" si="21"/>
        <v>0</v>
      </c>
      <c r="Q169" s="317">
        <v>0</v>
      </c>
      <c r="R169" s="317">
        <f t="shared" si="22"/>
        <v>0</v>
      </c>
      <c r="S169" s="317">
        <v>0</v>
      </c>
      <c r="T169" s="318">
        <f t="shared" si="23"/>
        <v>0</v>
      </c>
      <c r="U169" s="219"/>
      <c r="V169" s="219"/>
      <c r="W169" s="219"/>
      <c r="X169" s="219"/>
      <c r="Y169" s="219"/>
      <c r="Z169" s="219"/>
      <c r="AA169" s="219"/>
      <c r="AB169" s="219"/>
      <c r="AC169" s="219"/>
      <c r="AD169" s="219"/>
      <c r="AE169" s="219"/>
      <c r="AR169" s="319" t="s">
        <v>148</v>
      </c>
      <c r="AT169" s="319" t="s">
        <v>143</v>
      </c>
      <c r="AU169" s="319" t="s">
        <v>80</v>
      </c>
      <c r="AY169" s="293" t="s">
        <v>141</v>
      </c>
      <c r="BE169" s="320">
        <f t="shared" si="24"/>
        <v>0</v>
      </c>
      <c r="BF169" s="320">
        <f t="shared" si="25"/>
        <v>0</v>
      </c>
      <c r="BG169" s="320">
        <f t="shared" si="26"/>
        <v>0</v>
      </c>
      <c r="BH169" s="320">
        <f t="shared" si="27"/>
        <v>0</v>
      </c>
      <c r="BI169" s="320">
        <f t="shared" si="28"/>
        <v>0</v>
      </c>
      <c r="BJ169" s="293" t="s">
        <v>78</v>
      </c>
      <c r="BK169" s="320">
        <f t="shared" si="29"/>
        <v>0</v>
      </c>
      <c r="BL169" s="293" t="s">
        <v>148</v>
      </c>
      <c r="BM169" s="319" t="s">
        <v>1476</v>
      </c>
    </row>
    <row r="170" spans="1:65" s="296" customFormat="1" ht="16.5" customHeight="1">
      <c r="A170" s="219"/>
      <c r="B170" s="220"/>
      <c r="C170" s="271" t="s">
        <v>519</v>
      </c>
      <c r="D170" s="271" t="s">
        <v>143</v>
      </c>
      <c r="E170" s="272" t="s">
        <v>1477</v>
      </c>
      <c r="F170" s="273" t="s">
        <v>1478</v>
      </c>
      <c r="G170" s="274" t="s">
        <v>1299</v>
      </c>
      <c r="H170" s="275">
        <v>2</v>
      </c>
      <c r="I170" s="212"/>
      <c r="J170" s="276">
        <f t="shared" si="20"/>
        <v>0</v>
      </c>
      <c r="K170" s="273" t="s">
        <v>3</v>
      </c>
      <c r="L170" s="220"/>
      <c r="M170" s="315" t="s">
        <v>3</v>
      </c>
      <c r="N170" s="316" t="s">
        <v>41</v>
      </c>
      <c r="O170" s="317">
        <v>0</v>
      </c>
      <c r="P170" s="317">
        <f t="shared" si="21"/>
        <v>0</v>
      </c>
      <c r="Q170" s="317">
        <v>0</v>
      </c>
      <c r="R170" s="317">
        <f t="shared" si="22"/>
        <v>0</v>
      </c>
      <c r="S170" s="317">
        <v>0</v>
      </c>
      <c r="T170" s="318">
        <f t="shared" si="23"/>
        <v>0</v>
      </c>
      <c r="U170" s="219"/>
      <c r="V170" s="219"/>
      <c r="W170" s="219"/>
      <c r="X170" s="219"/>
      <c r="Y170" s="219"/>
      <c r="Z170" s="219"/>
      <c r="AA170" s="219"/>
      <c r="AB170" s="219"/>
      <c r="AC170" s="219"/>
      <c r="AD170" s="219"/>
      <c r="AE170" s="219"/>
      <c r="AR170" s="319" t="s">
        <v>148</v>
      </c>
      <c r="AT170" s="319" t="s">
        <v>143</v>
      </c>
      <c r="AU170" s="319" t="s">
        <v>80</v>
      </c>
      <c r="AY170" s="293" t="s">
        <v>141</v>
      </c>
      <c r="BE170" s="320">
        <f t="shared" si="24"/>
        <v>0</v>
      </c>
      <c r="BF170" s="320">
        <f t="shared" si="25"/>
        <v>0</v>
      </c>
      <c r="BG170" s="320">
        <f t="shared" si="26"/>
        <v>0</v>
      </c>
      <c r="BH170" s="320">
        <f t="shared" si="27"/>
        <v>0</v>
      </c>
      <c r="BI170" s="320">
        <f t="shared" si="28"/>
        <v>0</v>
      </c>
      <c r="BJ170" s="293" t="s">
        <v>78</v>
      </c>
      <c r="BK170" s="320">
        <f t="shared" si="29"/>
        <v>0</v>
      </c>
      <c r="BL170" s="293" t="s">
        <v>148</v>
      </c>
      <c r="BM170" s="319" t="s">
        <v>1479</v>
      </c>
    </row>
    <row r="171" spans="1:65" s="296" customFormat="1" ht="16.5" customHeight="1">
      <c r="A171" s="219"/>
      <c r="B171" s="220"/>
      <c r="C171" s="271" t="s">
        <v>523</v>
      </c>
      <c r="D171" s="271" t="s">
        <v>143</v>
      </c>
      <c r="E171" s="272" t="s">
        <v>1480</v>
      </c>
      <c r="F171" s="273" t="s">
        <v>1481</v>
      </c>
      <c r="G171" s="274" t="s">
        <v>1299</v>
      </c>
      <c r="H171" s="275">
        <v>16</v>
      </c>
      <c r="I171" s="212"/>
      <c r="J171" s="276">
        <f t="shared" si="20"/>
        <v>0</v>
      </c>
      <c r="K171" s="273" t="s">
        <v>3</v>
      </c>
      <c r="L171" s="220"/>
      <c r="M171" s="315" t="s">
        <v>3</v>
      </c>
      <c r="N171" s="316" t="s">
        <v>41</v>
      </c>
      <c r="O171" s="317">
        <v>0</v>
      </c>
      <c r="P171" s="317">
        <f t="shared" si="21"/>
        <v>0</v>
      </c>
      <c r="Q171" s="317">
        <v>0</v>
      </c>
      <c r="R171" s="317">
        <f t="shared" si="22"/>
        <v>0</v>
      </c>
      <c r="S171" s="317">
        <v>0</v>
      </c>
      <c r="T171" s="318">
        <f t="shared" si="23"/>
        <v>0</v>
      </c>
      <c r="U171" s="219"/>
      <c r="V171" s="219"/>
      <c r="W171" s="219"/>
      <c r="X171" s="219"/>
      <c r="Y171" s="219"/>
      <c r="Z171" s="219"/>
      <c r="AA171" s="219"/>
      <c r="AB171" s="219"/>
      <c r="AC171" s="219"/>
      <c r="AD171" s="219"/>
      <c r="AE171" s="219"/>
      <c r="AR171" s="319" t="s">
        <v>148</v>
      </c>
      <c r="AT171" s="319" t="s">
        <v>143</v>
      </c>
      <c r="AU171" s="319" t="s">
        <v>80</v>
      </c>
      <c r="AY171" s="293" t="s">
        <v>141</v>
      </c>
      <c r="BE171" s="320">
        <f t="shared" si="24"/>
        <v>0</v>
      </c>
      <c r="BF171" s="320">
        <f t="shared" si="25"/>
        <v>0</v>
      </c>
      <c r="BG171" s="320">
        <f t="shared" si="26"/>
        <v>0</v>
      </c>
      <c r="BH171" s="320">
        <f t="shared" si="27"/>
        <v>0</v>
      </c>
      <c r="BI171" s="320">
        <f t="shared" si="28"/>
        <v>0</v>
      </c>
      <c r="BJ171" s="293" t="s">
        <v>78</v>
      </c>
      <c r="BK171" s="320">
        <f t="shared" si="29"/>
        <v>0</v>
      </c>
      <c r="BL171" s="293" t="s">
        <v>148</v>
      </c>
      <c r="BM171" s="319" t="s">
        <v>1482</v>
      </c>
    </row>
    <row r="172" spans="1:65" s="296" customFormat="1" ht="16.5" customHeight="1">
      <c r="A172" s="219"/>
      <c r="B172" s="220"/>
      <c r="C172" s="271" t="s">
        <v>527</v>
      </c>
      <c r="D172" s="271" t="s">
        <v>143</v>
      </c>
      <c r="E172" s="272" t="s">
        <v>1483</v>
      </c>
      <c r="F172" s="273" t="s">
        <v>1484</v>
      </c>
      <c r="G172" s="274" t="s">
        <v>199</v>
      </c>
      <c r="H172" s="275">
        <v>643</v>
      </c>
      <c r="I172" s="212"/>
      <c r="J172" s="276">
        <f t="shared" si="20"/>
        <v>0</v>
      </c>
      <c r="K172" s="273" t="s">
        <v>3</v>
      </c>
      <c r="L172" s="220"/>
      <c r="M172" s="315" t="s">
        <v>3</v>
      </c>
      <c r="N172" s="316" t="s">
        <v>41</v>
      </c>
      <c r="O172" s="317">
        <v>0</v>
      </c>
      <c r="P172" s="317">
        <f t="shared" si="21"/>
        <v>0</v>
      </c>
      <c r="Q172" s="317">
        <v>0</v>
      </c>
      <c r="R172" s="317">
        <f t="shared" si="22"/>
        <v>0</v>
      </c>
      <c r="S172" s="317">
        <v>0</v>
      </c>
      <c r="T172" s="318">
        <f t="shared" si="23"/>
        <v>0</v>
      </c>
      <c r="U172" s="219"/>
      <c r="V172" s="219"/>
      <c r="W172" s="219"/>
      <c r="X172" s="219"/>
      <c r="Y172" s="219"/>
      <c r="Z172" s="219"/>
      <c r="AA172" s="219"/>
      <c r="AB172" s="219"/>
      <c r="AC172" s="219"/>
      <c r="AD172" s="219"/>
      <c r="AE172" s="219"/>
      <c r="AR172" s="319" t="s">
        <v>148</v>
      </c>
      <c r="AT172" s="319" t="s">
        <v>143</v>
      </c>
      <c r="AU172" s="319" t="s">
        <v>80</v>
      </c>
      <c r="AY172" s="293" t="s">
        <v>141</v>
      </c>
      <c r="BE172" s="320">
        <f t="shared" si="24"/>
        <v>0</v>
      </c>
      <c r="BF172" s="320">
        <f t="shared" si="25"/>
        <v>0</v>
      </c>
      <c r="BG172" s="320">
        <f t="shared" si="26"/>
        <v>0</v>
      </c>
      <c r="BH172" s="320">
        <f t="shared" si="27"/>
        <v>0</v>
      </c>
      <c r="BI172" s="320">
        <f t="shared" si="28"/>
        <v>0</v>
      </c>
      <c r="BJ172" s="293" t="s">
        <v>78</v>
      </c>
      <c r="BK172" s="320">
        <f t="shared" si="29"/>
        <v>0</v>
      </c>
      <c r="BL172" s="293" t="s">
        <v>148</v>
      </c>
      <c r="BM172" s="319" t="s">
        <v>1485</v>
      </c>
    </row>
    <row r="173" spans="1:65" s="296" customFormat="1" ht="16.5" customHeight="1">
      <c r="A173" s="219"/>
      <c r="B173" s="220"/>
      <c r="C173" s="271" t="s">
        <v>531</v>
      </c>
      <c r="D173" s="271" t="s">
        <v>143</v>
      </c>
      <c r="E173" s="272" t="s">
        <v>1486</v>
      </c>
      <c r="F173" s="273" t="s">
        <v>1487</v>
      </c>
      <c r="G173" s="274" t="s">
        <v>199</v>
      </c>
      <c r="H173" s="275">
        <v>523</v>
      </c>
      <c r="I173" s="212"/>
      <c r="J173" s="276">
        <f t="shared" si="20"/>
        <v>0</v>
      </c>
      <c r="K173" s="273" t="s">
        <v>3</v>
      </c>
      <c r="L173" s="220"/>
      <c r="M173" s="315" t="s">
        <v>3</v>
      </c>
      <c r="N173" s="316" t="s">
        <v>41</v>
      </c>
      <c r="O173" s="317">
        <v>0</v>
      </c>
      <c r="P173" s="317">
        <f t="shared" si="21"/>
        <v>0</v>
      </c>
      <c r="Q173" s="317">
        <v>0</v>
      </c>
      <c r="R173" s="317">
        <f t="shared" si="22"/>
        <v>0</v>
      </c>
      <c r="S173" s="317">
        <v>0</v>
      </c>
      <c r="T173" s="318">
        <f t="shared" si="23"/>
        <v>0</v>
      </c>
      <c r="U173" s="219"/>
      <c r="V173" s="219"/>
      <c r="W173" s="219"/>
      <c r="X173" s="219"/>
      <c r="Y173" s="219"/>
      <c r="Z173" s="219"/>
      <c r="AA173" s="219"/>
      <c r="AB173" s="219"/>
      <c r="AC173" s="219"/>
      <c r="AD173" s="219"/>
      <c r="AE173" s="219"/>
      <c r="AR173" s="319" t="s">
        <v>148</v>
      </c>
      <c r="AT173" s="319" t="s">
        <v>143</v>
      </c>
      <c r="AU173" s="319" t="s">
        <v>80</v>
      </c>
      <c r="AY173" s="293" t="s">
        <v>141</v>
      </c>
      <c r="BE173" s="320">
        <f t="shared" si="24"/>
        <v>0</v>
      </c>
      <c r="BF173" s="320">
        <f t="shared" si="25"/>
        <v>0</v>
      </c>
      <c r="BG173" s="320">
        <f t="shared" si="26"/>
        <v>0</v>
      </c>
      <c r="BH173" s="320">
        <f t="shared" si="27"/>
        <v>0</v>
      </c>
      <c r="BI173" s="320">
        <f t="shared" si="28"/>
        <v>0</v>
      </c>
      <c r="BJ173" s="293" t="s">
        <v>78</v>
      </c>
      <c r="BK173" s="320">
        <f t="shared" si="29"/>
        <v>0</v>
      </c>
      <c r="BL173" s="293" t="s">
        <v>148</v>
      </c>
      <c r="BM173" s="319" t="s">
        <v>1488</v>
      </c>
    </row>
    <row r="174" spans="1:65" s="296" customFormat="1" ht="16.5" customHeight="1">
      <c r="A174" s="219"/>
      <c r="B174" s="220"/>
      <c r="C174" s="271" t="s">
        <v>535</v>
      </c>
      <c r="D174" s="271" t="s">
        <v>143</v>
      </c>
      <c r="E174" s="272" t="s">
        <v>1489</v>
      </c>
      <c r="F174" s="273" t="s">
        <v>1490</v>
      </c>
      <c r="G174" s="274" t="s">
        <v>199</v>
      </c>
      <c r="H174" s="275">
        <v>200</v>
      </c>
      <c r="I174" s="212"/>
      <c r="J174" s="276">
        <f t="shared" si="20"/>
        <v>0</v>
      </c>
      <c r="K174" s="273" t="s">
        <v>3</v>
      </c>
      <c r="L174" s="220"/>
      <c r="M174" s="315" t="s">
        <v>3</v>
      </c>
      <c r="N174" s="316" t="s">
        <v>41</v>
      </c>
      <c r="O174" s="317">
        <v>0</v>
      </c>
      <c r="P174" s="317">
        <f t="shared" si="21"/>
        <v>0</v>
      </c>
      <c r="Q174" s="317">
        <v>0</v>
      </c>
      <c r="R174" s="317">
        <f t="shared" si="22"/>
        <v>0</v>
      </c>
      <c r="S174" s="317">
        <v>0</v>
      </c>
      <c r="T174" s="318">
        <f t="shared" si="23"/>
        <v>0</v>
      </c>
      <c r="U174" s="219"/>
      <c r="V174" s="219"/>
      <c r="W174" s="219"/>
      <c r="X174" s="219"/>
      <c r="Y174" s="219"/>
      <c r="Z174" s="219"/>
      <c r="AA174" s="219"/>
      <c r="AB174" s="219"/>
      <c r="AC174" s="219"/>
      <c r="AD174" s="219"/>
      <c r="AE174" s="219"/>
      <c r="AR174" s="319" t="s">
        <v>148</v>
      </c>
      <c r="AT174" s="319" t="s">
        <v>143</v>
      </c>
      <c r="AU174" s="319" t="s">
        <v>80</v>
      </c>
      <c r="AY174" s="293" t="s">
        <v>141</v>
      </c>
      <c r="BE174" s="320">
        <f t="shared" si="24"/>
        <v>0</v>
      </c>
      <c r="BF174" s="320">
        <f t="shared" si="25"/>
        <v>0</v>
      </c>
      <c r="BG174" s="320">
        <f t="shared" si="26"/>
        <v>0</v>
      </c>
      <c r="BH174" s="320">
        <f t="shared" si="27"/>
        <v>0</v>
      </c>
      <c r="BI174" s="320">
        <f t="shared" si="28"/>
        <v>0</v>
      </c>
      <c r="BJ174" s="293" t="s">
        <v>78</v>
      </c>
      <c r="BK174" s="320">
        <f t="shared" si="29"/>
        <v>0</v>
      </c>
      <c r="BL174" s="293" t="s">
        <v>148</v>
      </c>
      <c r="BM174" s="319" t="s">
        <v>1491</v>
      </c>
    </row>
    <row r="175" spans="1:65" s="296" customFormat="1" ht="16.5" customHeight="1">
      <c r="A175" s="219"/>
      <c r="B175" s="220"/>
      <c r="C175" s="271" t="s">
        <v>539</v>
      </c>
      <c r="D175" s="271" t="s">
        <v>143</v>
      </c>
      <c r="E175" s="272" t="s">
        <v>1492</v>
      </c>
      <c r="F175" s="273" t="s">
        <v>1493</v>
      </c>
      <c r="G175" s="274" t="s">
        <v>1299</v>
      </c>
      <c r="H175" s="275">
        <v>52</v>
      </c>
      <c r="I175" s="212"/>
      <c r="J175" s="276">
        <f t="shared" si="20"/>
        <v>0</v>
      </c>
      <c r="K175" s="273" t="s">
        <v>3</v>
      </c>
      <c r="L175" s="220"/>
      <c r="M175" s="315" t="s">
        <v>3</v>
      </c>
      <c r="N175" s="316" t="s">
        <v>41</v>
      </c>
      <c r="O175" s="317">
        <v>0</v>
      </c>
      <c r="P175" s="317">
        <f t="shared" si="21"/>
        <v>0</v>
      </c>
      <c r="Q175" s="317">
        <v>0</v>
      </c>
      <c r="R175" s="317">
        <f t="shared" si="22"/>
        <v>0</v>
      </c>
      <c r="S175" s="317">
        <v>0</v>
      </c>
      <c r="T175" s="318">
        <f t="shared" si="23"/>
        <v>0</v>
      </c>
      <c r="U175" s="219"/>
      <c r="V175" s="219"/>
      <c r="W175" s="219"/>
      <c r="X175" s="219"/>
      <c r="Y175" s="219"/>
      <c r="Z175" s="219"/>
      <c r="AA175" s="219"/>
      <c r="AB175" s="219"/>
      <c r="AC175" s="219"/>
      <c r="AD175" s="219"/>
      <c r="AE175" s="219"/>
      <c r="AR175" s="319" t="s">
        <v>148</v>
      </c>
      <c r="AT175" s="319" t="s">
        <v>143</v>
      </c>
      <c r="AU175" s="319" t="s">
        <v>80</v>
      </c>
      <c r="AY175" s="293" t="s">
        <v>141</v>
      </c>
      <c r="BE175" s="320">
        <f t="shared" si="24"/>
        <v>0</v>
      </c>
      <c r="BF175" s="320">
        <f t="shared" si="25"/>
        <v>0</v>
      </c>
      <c r="BG175" s="320">
        <f t="shared" si="26"/>
        <v>0</v>
      </c>
      <c r="BH175" s="320">
        <f t="shared" si="27"/>
        <v>0</v>
      </c>
      <c r="BI175" s="320">
        <f t="shared" si="28"/>
        <v>0</v>
      </c>
      <c r="BJ175" s="293" t="s">
        <v>78</v>
      </c>
      <c r="BK175" s="320">
        <f t="shared" si="29"/>
        <v>0</v>
      </c>
      <c r="BL175" s="293" t="s">
        <v>148</v>
      </c>
      <c r="BM175" s="319" t="s">
        <v>1494</v>
      </c>
    </row>
    <row r="176" spans="1:65" s="296" customFormat="1" ht="16.5" customHeight="1">
      <c r="A176" s="219"/>
      <c r="B176" s="220"/>
      <c r="C176" s="271" t="s">
        <v>543</v>
      </c>
      <c r="D176" s="271" t="s">
        <v>143</v>
      </c>
      <c r="E176" s="272" t="s">
        <v>1495</v>
      </c>
      <c r="F176" s="273" t="s">
        <v>1496</v>
      </c>
      <c r="G176" s="274" t="s">
        <v>199</v>
      </c>
      <c r="H176" s="275">
        <v>521</v>
      </c>
      <c r="I176" s="212"/>
      <c r="J176" s="276">
        <f t="shared" si="20"/>
        <v>0</v>
      </c>
      <c r="K176" s="273" t="s">
        <v>3</v>
      </c>
      <c r="L176" s="220"/>
      <c r="M176" s="315" t="s">
        <v>3</v>
      </c>
      <c r="N176" s="316" t="s">
        <v>41</v>
      </c>
      <c r="O176" s="317">
        <v>0</v>
      </c>
      <c r="P176" s="317">
        <f t="shared" si="21"/>
        <v>0</v>
      </c>
      <c r="Q176" s="317">
        <v>0</v>
      </c>
      <c r="R176" s="317">
        <f t="shared" si="22"/>
        <v>0</v>
      </c>
      <c r="S176" s="317">
        <v>0</v>
      </c>
      <c r="T176" s="318">
        <f t="shared" si="23"/>
        <v>0</v>
      </c>
      <c r="U176" s="219"/>
      <c r="V176" s="219"/>
      <c r="W176" s="219"/>
      <c r="X176" s="219"/>
      <c r="Y176" s="219"/>
      <c r="Z176" s="219"/>
      <c r="AA176" s="219"/>
      <c r="AB176" s="219"/>
      <c r="AC176" s="219"/>
      <c r="AD176" s="219"/>
      <c r="AE176" s="219"/>
      <c r="AR176" s="319" t="s">
        <v>148</v>
      </c>
      <c r="AT176" s="319" t="s">
        <v>143</v>
      </c>
      <c r="AU176" s="319" t="s">
        <v>80</v>
      </c>
      <c r="AY176" s="293" t="s">
        <v>141</v>
      </c>
      <c r="BE176" s="320">
        <f t="shared" si="24"/>
        <v>0</v>
      </c>
      <c r="BF176" s="320">
        <f t="shared" si="25"/>
        <v>0</v>
      </c>
      <c r="BG176" s="320">
        <f t="shared" si="26"/>
        <v>0</v>
      </c>
      <c r="BH176" s="320">
        <f t="shared" si="27"/>
        <v>0</v>
      </c>
      <c r="BI176" s="320">
        <f t="shared" si="28"/>
        <v>0</v>
      </c>
      <c r="BJ176" s="293" t="s">
        <v>78</v>
      </c>
      <c r="BK176" s="320">
        <f t="shared" si="29"/>
        <v>0</v>
      </c>
      <c r="BL176" s="293" t="s">
        <v>148</v>
      </c>
      <c r="BM176" s="319" t="s">
        <v>1497</v>
      </c>
    </row>
    <row r="177" spans="1:65" s="296" customFormat="1" ht="16.5" customHeight="1">
      <c r="A177" s="219"/>
      <c r="B177" s="220"/>
      <c r="C177" s="271" t="s">
        <v>547</v>
      </c>
      <c r="D177" s="271" t="s">
        <v>143</v>
      </c>
      <c r="E177" s="272" t="s">
        <v>1498</v>
      </c>
      <c r="F177" s="273" t="s">
        <v>1499</v>
      </c>
      <c r="G177" s="274" t="s">
        <v>199</v>
      </c>
      <c r="H177" s="275">
        <v>176</v>
      </c>
      <c r="I177" s="212"/>
      <c r="J177" s="276">
        <f t="shared" si="20"/>
        <v>0</v>
      </c>
      <c r="K177" s="273" t="s">
        <v>3</v>
      </c>
      <c r="L177" s="220"/>
      <c r="M177" s="315" t="s">
        <v>3</v>
      </c>
      <c r="N177" s="316" t="s">
        <v>41</v>
      </c>
      <c r="O177" s="317">
        <v>0</v>
      </c>
      <c r="P177" s="317">
        <f t="shared" si="21"/>
        <v>0</v>
      </c>
      <c r="Q177" s="317">
        <v>0</v>
      </c>
      <c r="R177" s="317">
        <f t="shared" si="22"/>
        <v>0</v>
      </c>
      <c r="S177" s="317">
        <v>0</v>
      </c>
      <c r="T177" s="318">
        <f t="shared" si="23"/>
        <v>0</v>
      </c>
      <c r="U177" s="219"/>
      <c r="V177" s="219"/>
      <c r="W177" s="219"/>
      <c r="X177" s="219"/>
      <c r="Y177" s="219"/>
      <c r="Z177" s="219"/>
      <c r="AA177" s="219"/>
      <c r="AB177" s="219"/>
      <c r="AC177" s="219"/>
      <c r="AD177" s="219"/>
      <c r="AE177" s="219"/>
      <c r="AR177" s="319" t="s">
        <v>148</v>
      </c>
      <c r="AT177" s="319" t="s">
        <v>143</v>
      </c>
      <c r="AU177" s="319" t="s">
        <v>80</v>
      </c>
      <c r="AY177" s="293" t="s">
        <v>141</v>
      </c>
      <c r="BE177" s="320">
        <f t="shared" si="24"/>
        <v>0</v>
      </c>
      <c r="BF177" s="320">
        <f t="shared" si="25"/>
        <v>0</v>
      </c>
      <c r="BG177" s="320">
        <f t="shared" si="26"/>
        <v>0</v>
      </c>
      <c r="BH177" s="320">
        <f t="shared" si="27"/>
        <v>0</v>
      </c>
      <c r="BI177" s="320">
        <f t="shared" si="28"/>
        <v>0</v>
      </c>
      <c r="BJ177" s="293" t="s">
        <v>78</v>
      </c>
      <c r="BK177" s="320">
        <f t="shared" si="29"/>
        <v>0</v>
      </c>
      <c r="BL177" s="293" t="s">
        <v>148</v>
      </c>
      <c r="BM177" s="319" t="s">
        <v>1500</v>
      </c>
    </row>
    <row r="178" spans="1:65" s="296" customFormat="1" ht="16.5" customHeight="1">
      <c r="A178" s="219"/>
      <c r="B178" s="220"/>
      <c r="C178" s="271" t="s">
        <v>551</v>
      </c>
      <c r="D178" s="271" t="s">
        <v>143</v>
      </c>
      <c r="E178" s="272" t="s">
        <v>1501</v>
      </c>
      <c r="F178" s="273" t="s">
        <v>1502</v>
      </c>
      <c r="G178" s="274" t="s">
        <v>1299</v>
      </c>
      <c r="H178" s="275">
        <v>16</v>
      </c>
      <c r="I178" s="212"/>
      <c r="J178" s="276">
        <f t="shared" si="20"/>
        <v>0</v>
      </c>
      <c r="K178" s="273" t="s">
        <v>3</v>
      </c>
      <c r="L178" s="220"/>
      <c r="M178" s="315" t="s">
        <v>3</v>
      </c>
      <c r="N178" s="316" t="s">
        <v>41</v>
      </c>
      <c r="O178" s="317">
        <v>0</v>
      </c>
      <c r="P178" s="317">
        <f t="shared" si="21"/>
        <v>0</v>
      </c>
      <c r="Q178" s="317">
        <v>0</v>
      </c>
      <c r="R178" s="317">
        <f t="shared" si="22"/>
        <v>0</v>
      </c>
      <c r="S178" s="317">
        <v>0</v>
      </c>
      <c r="T178" s="318">
        <f t="shared" si="23"/>
        <v>0</v>
      </c>
      <c r="U178" s="219"/>
      <c r="V178" s="219"/>
      <c r="W178" s="219"/>
      <c r="X178" s="219"/>
      <c r="Y178" s="219"/>
      <c r="Z178" s="219"/>
      <c r="AA178" s="219"/>
      <c r="AB178" s="219"/>
      <c r="AC178" s="219"/>
      <c r="AD178" s="219"/>
      <c r="AE178" s="219"/>
      <c r="AR178" s="319" t="s">
        <v>148</v>
      </c>
      <c r="AT178" s="319" t="s">
        <v>143</v>
      </c>
      <c r="AU178" s="319" t="s">
        <v>80</v>
      </c>
      <c r="AY178" s="293" t="s">
        <v>141</v>
      </c>
      <c r="BE178" s="320">
        <f t="shared" si="24"/>
        <v>0</v>
      </c>
      <c r="BF178" s="320">
        <f t="shared" si="25"/>
        <v>0</v>
      </c>
      <c r="BG178" s="320">
        <f t="shared" si="26"/>
        <v>0</v>
      </c>
      <c r="BH178" s="320">
        <f t="shared" si="27"/>
        <v>0</v>
      </c>
      <c r="BI178" s="320">
        <f t="shared" si="28"/>
        <v>0</v>
      </c>
      <c r="BJ178" s="293" t="s">
        <v>78</v>
      </c>
      <c r="BK178" s="320">
        <f t="shared" si="29"/>
        <v>0</v>
      </c>
      <c r="BL178" s="293" t="s">
        <v>148</v>
      </c>
      <c r="BM178" s="319" t="s">
        <v>1503</v>
      </c>
    </row>
    <row r="179" spans="1:65" s="296" customFormat="1" ht="16.5" customHeight="1">
      <c r="A179" s="219"/>
      <c r="B179" s="220"/>
      <c r="C179" s="271" t="s">
        <v>555</v>
      </c>
      <c r="D179" s="271" t="s">
        <v>143</v>
      </c>
      <c r="E179" s="272" t="s">
        <v>1504</v>
      </c>
      <c r="F179" s="273" t="s">
        <v>1505</v>
      </c>
      <c r="G179" s="274" t="s">
        <v>1299</v>
      </c>
      <c r="H179" s="275">
        <v>20</v>
      </c>
      <c r="I179" s="212"/>
      <c r="J179" s="276">
        <f t="shared" si="20"/>
        <v>0</v>
      </c>
      <c r="K179" s="273" t="s">
        <v>3</v>
      </c>
      <c r="L179" s="220"/>
      <c r="M179" s="315" t="s">
        <v>3</v>
      </c>
      <c r="N179" s="316" t="s">
        <v>41</v>
      </c>
      <c r="O179" s="317">
        <v>0</v>
      </c>
      <c r="P179" s="317">
        <f t="shared" si="21"/>
        <v>0</v>
      </c>
      <c r="Q179" s="317">
        <v>0</v>
      </c>
      <c r="R179" s="317">
        <f t="shared" si="22"/>
        <v>0</v>
      </c>
      <c r="S179" s="317">
        <v>0</v>
      </c>
      <c r="T179" s="318">
        <f t="shared" si="23"/>
        <v>0</v>
      </c>
      <c r="U179" s="219"/>
      <c r="V179" s="219"/>
      <c r="W179" s="219"/>
      <c r="X179" s="219"/>
      <c r="Y179" s="219"/>
      <c r="Z179" s="219"/>
      <c r="AA179" s="219"/>
      <c r="AB179" s="219"/>
      <c r="AC179" s="219"/>
      <c r="AD179" s="219"/>
      <c r="AE179" s="219"/>
      <c r="AR179" s="319" t="s">
        <v>148</v>
      </c>
      <c r="AT179" s="319" t="s">
        <v>143</v>
      </c>
      <c r="AU179" s="319" t="s">
        <v>80</v>
      </c>
      <c r="AY179" s="293" t="s">
        <v>141</v>
      </c>
      <c r="BE179" s="320">
        <f t="shared" si="24"/>
        <v>0</v>
      </c>
      <c r="BF179" s="320">
        <f t="shared" si="25"/>
        <v>0</v>
      </c>
      <c r="BG179" s="320">
        <f t="shared" si="26"/>
        <v>0</v>
      </c>
      <c r="BH179" s="320">
        <f t="shared" si="27"/>
        <v>0</v>
      </c>
      <c r="BI179" s="320">
        <f t="shared" si="28"/>
        <v>0</v>
      </c>
      <c r="BJ179" s="293" t="s">
        <v>78</v>
      </c>
      <c r="BK179" s="320">
        <f t="shared" si="29"/>
        <v>0</v>
      </c>
      <c r="BL179" s="293" t="s">
        <v>148</v>
      </c>
      <c r="BM179" s="319" t="s">
        <v>1506</v>
      </c>
    </row>
    <row r="180" spans="1:65" s="296" customFormat="1" ht="19.5">
      <c r="A180" s="219"/>
      <c r="B180" s="220"/>
      <c r="C180" s="219"/>
      <c r="D180" s="277" t="s">
        <v>225</v>
      </c>
      <c r="E180" s="219"/>
      <c r="F180" s="278" t="s">
        <v>1507</v>
      </c>
      <c r="G180" s="219"/>
      <c r="H180" s="219"/>
      <c r="I180" s="219"/>
      <c r="J180" s="219"/>
      <c r="K180" s="219"/>
      <c r="L180" s="220"/>
      <c r="M180" s="334"/>
      <c r="N180" s="335"/>
      <c r="O180" s="336"/>
      <c r="P180" s="336"/>
      <c r="Q180" s="336"/>
      <c r="R180" s="336"/>
      <c r="S180" s="336"/>
      <c r="T180" s="337"/>
      <c r="U180" s="219"/>
      <c r="V180" s="219"/>
      <c r="W180" s="219"/>
      <c r="X180" s="219"/>
      <c r="Y180" s="219"/>
      <c r="Z180" s="219"/>
      <c r="AA180" s="219"/>
      <c r="AB180" s="219"/>
      <c r="AC180" s="219"/>
      <c r="AD180" s="219"/>
      <c r="AE180" s="219"/>
      <c r="AT180" s="293" t="s">
        <v>225</v>
      </c>
      <c r="AU180" s="293" t="s">
        <v>80</v>
      </c>
    </row>
    <row r="181" spans="1:65" s="296" customFormat="1" ht="16.5" customHeight="1">
      <c r="A181" s="219"/>
      <c r="B181" s="220"/>
      <c r="C181" s="271" t="s">
        <v>559</v>
      </c>
      <c r="D181" s="271" t="s">
        <v>143</v>
      </c>
      <c r="E181" s="272" t="s">
        <v>1504</v>
      </c>
      <c r="F181" s="273" t="s">
        <v>1505</v>
      </c>
      <c r="G181" s="274" t="s">
        <v>1299</v>
      </c>
      <c r="H181" s="275">
        <v>14</v>
      </c>
      <c r="I181" s="212"/>
      <c r="J181" s="276">
        <f>ROUND(I181*H181,2)</f>
        <v>0</v>
      </c>
      <c r="K181" s="273" t="s">
        <v>3</v>
      </c>
      <c r="L181" s="220"/>
      <c r="M181" s="315" t="s">
        <v>3</v>
      </c>
      <c r="N181" s="316" t="s">
        <v>41</v>
      </c>
      <c r="O181" s="317">
        <v>0</v>
      </c>
      <c r="P181" s="317">
        <f>O181*H181</f>
        <v>0</v>
      </c>
      <c r="Q181" s="317">
        <v>0</v>
      </c>
      <c r="R181" s="317">
        <f>Q181*H181</f>
        <v>0</v>
      </c>
      <c r="S181" s="317">
        <v>0</v>
      </c>
      <c r="T181" s="318">
        <f>S181*H181</f>
        <v>0</v>
      </c>
      <c r="U181" s="219"/>
      <c r="V181" s="219"/>
      <c r="W181" s="219"/>
      <c r="X181" s="219"/>
      <c r="Y181" s="219"/>
      <c r="Z181" s="219"/>
      <c r="AA181" s="219"/>
      <c r="AB181" s="219"/>
      <c r="AC181" s="219"/>
      <c r="AD181" s="219"/>
      <c r="AE181" s="219"/>
      <c r="AR181" s="319" t="s">
        <v>148</v>
      </c>
      <c r="AT181" s="319" t="s">
        <v>143</v>
      </c>
      <c r="AU181" s="319" t="s">
        <v>80</v>
      </c>
      <c r="AY181" s="293" t="s">
        <v>141</v>
      </c>
      <c r="BE181" s="320">
        <f>IF(N181="základní",J181,0)</f>
        <v>0</v>
      </c>
      <c r="BF181" s="320">
        <f>IF(N181="snížená",J181,0)</f>
        <v>0</v>
      </c>
      <c r="BG181" s="320">
        <f>IF(N181="zákl. přenesená",J181,0)</f>
        <v>0</v>
      </c>
      <c r="BH181" s="320">
        <f>IF(N181="sníž. přenesená",J181,0)</f>
        <v>0</v>
      </c>
      <c r="BI181" s="320">
        <f>IF(N181="nulová",J181,0)</f>
        <v>0</v>
      </c>
      <c r="BJ181" s="293" t="s">
        <v>78</v>
      </c>
      <c r="BK181" s="320">
        <f>ROUND(I181*H181,2)</f>
        <v>0</v>
      </c>
      <c r="BL181" s="293" t="s">
        <v>148</v>
      </c>
      <c r="BM181" s="319" t="s">
        <v>1508</v>
      </c>
    </row>
    <row r="182" spans="1:65" s="296" customFormat="1" ht="19.5">
      <c r="A182" s="219"/>
      <c r="B182" s="220"/>
      <c r="C182" s="219"/>
      <c r="D182" s="277" t="s">
        <v>225</v>
      </c>
      <c r="E182" s="219"/>
      <c r="F182" s="278" t="s">
        <v>1507</v>
      </c>
      <c r="G182" s="219"/>
      <c r="H182" s="219"/>
      <c r="I182" s="219"/>
      <c r="J182" s="219"/>
      <c r="K182" s="219"/>
      <c r="L182" s="220"/>
      <c r="M182" s="334"/>
      <c r="N182" s="335"/>
      <c r="O182" s="336"/>
      <c r="P182" s="336"/>
      <c r="Q182" s="336"/>
      <c r="R182" s="336"/>
      <c r="S182" s="336"/>
      <c r="T182" s="337"/>
      <c r="U182" s="219"/>
      <c r="V182" s="219"/>
      <c r="W182" s="219"/>
      <c r="X182" s="219"/>
      <c r="Y182" s="219"/>
      <c r="Z182" s="219"/>
      <c r="AA182" s="219"/>
      <c r="AB182" s="219"/>
      <c r="AC182" s="219"/>
      <c r="AD182" s="219"/>
      <c r="AE182" s="219"/>
      <c r="AT182" s="293" t="s">
        <v>225</v>
      </c>
      <c r="AU182" s="293" t="s">
        <v>80</v>
      </c>
    </row>
    <row r="183" spans="1:65" s="296" customFormat="1" ht="16.5" customHeight="1">
      <c r="A183" s="219"/>
      <c r="B183" s="220"/>
      <c r="C183" s="271" t="s">
        <v>563</v>
      </c>
      <c r="D183" s="271" t="s">
        <v>143</v>
      </c>
      <c r="E183" s="272" t="s">
        <v>1509</v>
      </c>
      <c r="F183" s="273" t="s">
        <v>1510</v>
      </c>
      <c r="G183" s="274" t="s">
        <v>1299</v>
      </c>
      <c r="H183" s="275">
        <v>6</v>
      </c>
      <c r="I183" s="212"/>
      <c r="J183" s="276">
        <f>ROUND(I183*H183,2)</f>
        <v>0</v>
      </c>
      <c r="K183" s="273" t="s">
        <v>3</v>
      </c>
      <c r="L183" s="220"/>
      <c r="M183" s="315" t="s">
        <v>3</v>
      </c>
      <c r="N183" s="316" t="s">
        <v>41</v>
      </c>
      <c r="O183" s="317">
        <v>0</v>
      </c>
      <c r="P183" s="317">
        <f>O183*H183</f>
        <v>0</v>
      </c>
      <c r="Q183" s="317">
        <v>0</v>
      </c>
      <c r="R183" s="317">
        <f>Q183*H183</f>
        <v>0</v>
      </c>
      <c r="S183" s="317">
        <v>0</v>
      </c>
      <c r="T183" s="318">
        <f>S183*H183</f>
        <v>0</v>
      </c>
      <c r="U183" s="219"/>
      <c r="V183" s="219"/>
      <c r="W183" s="219"/>
      <c r="X183" s="219"/>
      <c r="Y183" s="219"/>
      <c r="Z183" s="219"/>
      <c r="AA183" s="219"/>
      <c r="AB183" s="219"/>
      <c r="AC183" s="219"/>
      <c r="AD183" s="219"/>
      <c r="AE183" s="219"/>
      <c r="AR183" s="319" t="s">
        <v>148</v>
      </c>
      <c r="AT183" s="319" t="s">
        <v>143</v>
      </c>
      <c r="AU183" s="319" t="s">
        <v>80</v>
      </c>
      <c r="AY183" s="293" t="s">
        <v>141</v>
      </c>
      <c r="BE183" s="320">
        <f>IF(N183="základní",J183,0)</f>
        <v>0</v>
      </c>
      <c r="BF183" s="320">
        <f>IF(N183="snížená",J183,0)</f>
        <v>0</v>
      </c>
      <c r="BG183" s="320">
        <f>IF(N183="zákl. přenesená",J183,0)</f>
        <v>0</v>
      </c>
      <c r="BH183" s="320">
        <f>IF(N183="sníž. přenesená",J183,0)</f>
        <v>0</v>
      </c>
      <c r="BI183" s="320">
        <f>IF(N183="nulová",J183,0)</f>
        <v>0</v>
      </c>
      <c r="BJ183" s="293" t="s">
        <v>78</v>
      </c>
      <c r="BK183" s="320">
        <f>ROUND(I183*H183,2)</f>
        <v>0</v>
      </c>
      <c r="BL183" s="293" t="s">
        <v>148</v>
      </c>
      <c r="BM183" s="319" t="s">
        <v>1511</v>
      </c>
    </row>
    <row r="184" spans="1:65" s="296" customFormat="1" ht="16.5" customHeight="1">
      <c r="A184" s="219"/>
      <c r="B184" s="220"/>
      <c r="C184" s="271" t="s">
        <v>569</v>
      </c>
      <c r="D184" s="271" t="s">
        <v>143</v>
      </c>
      <c r="E184" s="272" t="s">
        <v>1512</v>
      </c>
      <c r="F184" s="273" t="s">
        <v>1513</v>
      </c>
      <c r="G184" s="274" t="s">
        <v>1299</v>
      </c>
      <c r="H184" s="275">
        <v>30</v>
      </c>
      <c r="I184" s="212"/>
      <c r="J184" s="276">
        <f>ROUND(I184*H184,2)</f>
        <v>0</v>
      </c>
      <c r="K184" s="273" t="s">
        <v>3</v>
      </c>
      <c r="L184" s="220"/>
      <c r="M184" s="315" t="s">
        <v>3</v>
      </c>
      <c r="N184" s="316" t="s">
        <v>41</v>
      </c>
      <c r="O184" s="317">
        <v>0</v>
      </c>
      <c r="P184" s="317">
        <f>O184*H184</f>
        <v>0</v>
      </c>
      <c r="Q184" s="317">
        <v>0</v>
      </c>
      <c r="R184" s="317">
        <f>Q184*H184</f>
        <v>0</v>
      </c>
      <c r="S184" s="317">
        <v>0</v>
      </c>
      <c r="T184" s="318">
        <f>S184*H184</f>
        <v>0</v>
      </c>
      <c r="U184" s="219"/>
      <c r="V184" s="219"/>
      <c r="W184" s="219"/>
      <c r="X184" s="219"/>
      <c r="Y184" s="219"/>
      <c r="Z184" s="219"/>
      <c r="AA184" s="219"/>
      <c r="AB184" s="219"/>
      <c r="AC184" s="219"/>
      <c r="AD184" s="219"/>
      <c r="AE184" s="219"/>
      <c r="AR184" s="319" t="s">
        <v>148</v>
      </c>
      <c r="AT184" s="319" t="s">
        <v>143</v>
      </c>
      <c r="AU184" s="319" t="s">
        <v>80</v>
      </c>
      <c r="AY184" s="293" t="s">
        <v>141</v>
      </c>
      <c r="BE184" s="320">
        <f>IF(N184="základní",J184,0)</f>
        <v>0</v>
      </c>
      <c r="BF184" s="320">
        <f>IF(N184="snížená",J184,0)</f>
        <v>0</v>
      </c>
      <c r="BG184" s="320">
        <f>IF(N184="zákl. přenesená",J184,0)</f>
        <v>0</v>
      </c>
      <c r="BH184" s="320">
        <f>IF(N184="sníž. přenesená",J184,0)</f>
        <v>0</v>
      </c>
      <c r="BI184" s="320">
        <f>IF(N184="nulová",J184,0)</f>
        <v>0</v>
      </c>
      <c r="BJ184" s="293" t="s">
        <v>78</v>
      </c>
      <c r="BK184" s="320">
        <f>ROUND(I184*H184,2)</f>
        <v>0</v>
      </c>
      <c r="BL184" s="293" t="s">
        <v>148</v>
      </c>
      <c r="BM184" s="319" t="s">
        <v>1514</v>
      </c>
    </row>
    <row r="185" spans="1:65" s="296" customFormat="1" ht="19.5">
      <c r="A185" s="219"/>
      <c r="B185" s="220"/>
      <c r="C185" s="219"/>
      <c r="D185" s="277" t="s">
        <v>225</v>
      </c>
      <c r="E185" s="219"/>
      <c r="F185" s="278" t="s">
        <v>1515</v>
      </c>
      <c r="G185" s="219"/>
      <c r="H185" s="219"/>
      <c r="I185" s="219"/>
      <c r="J185" s="219"/>
      <c r="K185" s="219"/>
      <c r="L185" s="220"/>
      <c r="M185" s="334"/>
      <c r="N185" s="335"/>
      <c r="O185" s="336"/>
      <c r="P185" s="336"/>
      <c r="Q185" s="336"/>
      <c r="R185" s="336"/>
      <c r="S185" s="336"/>
      <c r="T185" s="337"/>
      <c r="U185" s="219"/>
      <c r="V185" s="219"/>
      <c r="W185" s="219"/>
      <c r="X185" s="219"/>
      <c r="Y185" s="219"/>
      <c r="Z185" s="219"/>
      <c r="AA185" s="219"/>
      <c r="AB185" s="219"/>
      <c r="AC185" s="219"/>
      <c r="AD185" s="219"/>
      <c r="AE185" s="219"/>
      <c r="AT185" s="293" t="s">
        <v>225</v>
      </c>
      <c r="AU185" s="293" t="s">
        <v>80</v>
      </c>
    </row>
    <row r="186" spans="1:65" s="296" customFormat="1" ht="16.5" customHeight="1">
      <c r="A186" s="219"/>
      <c r="B186" s="220"/>
      <c r="C186" s="271" t="s">
        <v>575</v>
      </c>
      <c r="D186" s="271" t="s">
        <v>143</v>
      </c>
      <c r="E186" s="272" t="s">
        <v>1512</v>
      </c>
      <c r="F186" s="273" t="s">
        <v>1513</v>
      </c>
      <c r="G186" s="274" t="s">
        <v>1299</v>
      </c>
      <c r="H186" s="275">
        <v>14</v>
      </c>
      <c r="I186" s="212"/>
      <c r="J186" s="276">
        <f>ROUND(I186*H186,2)</f>
        <v>0</v>
      </c>
      <c r="K186" s="273" t="s">
        <v>3</v>
      </c>
      <c r="L186" s="220"/>
      <c r="M186" s="315" t="s">
        <v>3</v>
      </c>
      <c r="N186" s="316" t="s">
        <v>41</v>
      </c>
      <c r="O186" s="317">
        <v>0</v>
      </c>
      <c r="P186" s="317">
        <f>O186*H186</f>
        <v>0</v>
      </c>
      <c r="Q186" s="317">
        <v>0</v>
      </c>
      <c r="R186" s="317">
        <f>Q186*H186</f>
        <v>0</v>
      </c>
      <c r="S186" s="317">
        <v>0</v>
      </c>
      <c r="T186" s="318">
        <f>S186*H186</f>
        <v>0</v>
      </c>
      <c r="U186" s="219"/>
      <c r="V186" s="219"/>
      <c r="W186" s="219"/>
      <c r="X186" s="219"/>
      <c r="Y186" s="219"/>
      <c r="Z186" s="219"/>
      <c r="AA186" s="219"/>
      <c r="AB186" s="219"/>
      <c r="AC186" s="219"/>
      <c r="AD186" s="219"/>
      <c r="AE186" s="219"/>
      <c r="AR186" s="319" t="s">
        <v>148</v>
      </c>
      <c r="AT186" s="319" t="s">
        <v>143</v>
      </c>
      <c r="AU186" s="319" t="s">
        <v>80</v>
      </c>
      <c r="AY186" s="293" t="s">
        <v>141</v>
      </c>
      <c r="BE186" s="320">
        <f>IF(N186="základní",J186,0)</f>
        <v>0</v>
      </c>
      <c r="BF186" s="320">
        <f>IF(N186="snížená",J186,0)</f>
        <v>0</v>
      </c>
      <c r="BG186" s="320">
        <f>IF(N186="zákl. přenesená",J186,0)</f>
        <v>0</v>
      </c>
      <c r="BH186" s="320">
        <f>IF(N186="sníž. přenesená",J186,0)</f>
        <v>0</v>
      </c>
      <c r="BI186" s="320">
        <f>IF(N186="nulová",J186,0)</f>
        <v>0</v>
      </c>
      <c r="BJ186" s="293" t="s">
        <v>78</v>
      </c>
      <c r="BK186" s="320">
        <f>ROUND(I186*H186,2)</f>
        <v>0</v>
      </c>
      <c r="BL186" s="293" t="s">
        <v>148</v>
      </c>
      <c r="BM186" s="319" t="s">
        <v>1516</v>
      </c>
    </row>
    <row r="187" spans="1:65" s="296" customFormat="1" ht="19.5">
      <c r="A187" s="219"/>
      <c r="B187" s="220"/>
      <c r="C187" s="219"/>
      <c r="D187" s="277" t="s">
        <v>225</v>
      </c>
      <c r="E187" s="219"/>
      <c r="F187" s="278" t="s">
        <v>1515</v>
      </c>
      <c r="G187" s="219"/>
      <c r="H187" s="219"/>
      <c r="I187" s="219"/>
      <c r="J187" s="219"/>
      <c r="K187" s="219"/>
      <c r="L187" s="220"/>
      <c r="M187" s="334"/>
      <c r="N187" s="335"/>
      <c r="O187" s="336"/>
      <c r="P187" s="336"/>
      <c r="Q187" s="336"/>
      <c r="R187" s="336"/>
      <c r="S187" s="336"/>
      <c r="T187" s="337"/>
      <c r="U187" s="219"/>
      <c r="V187" s="219"/>
      <c r="W187" s="219"/>
      <c r="X187" s="219"/>
      <c r="Y187" s="219"/>
      <c r="Z187" s="219"/>
      <c r="AA187" s="219"/>
      <c r="AB187" s="219"/>
      <c r="AC187" s="219"/>
      <c r="AD187" s="219"/>
      <c r="AE187" s="219"/>
      <c r="AT187" s="293" t="s">
        <v>225</v>
      </c>
      <c r="AU187" s="293" t="s">
        <v>80</v>
      </c>
    </row>
    <row r="188" spans="1:65" s="296" customFormat="1" ht="16.5" customHeight="1">
      <c r="A188" s="219"/>
      <c r="B188" s="220"/>
      <c r="C188" s="271" t="s">
        <v>579</v>
      </c>
      <c r="D188" s="271" t="s">
        <v>143</v>
      </c>
      <c r="E188" s="272" t="s">
        <v>1517</v>
      </c>
      <c r="F188" s="273" t="s">
        <v>1518</v>
      </c>
      <c r="G188" s="274" t="s">
        <v>1299</v>
      </c>
      <c r="H188" s="275">
        <v>22</v>
      </c>
      <c r="I188" s="212"/>
      <c r="J188" s="276">
        <f>ROUND(I188*H188,2)</f>
        <v>0</v>
      </c>
      <c r="K188" s="273" t="s">
        <v>3</v>
      </c>
      <c r="L188" s="220"/>
      <c r="M188" s="315" t="s">
        <v>3</v>
      </c>
      <c r="N188" s="316" t="s">
        <v>41</v>
      </c>
      <c r="O188" s="317">
        <v>0</v>
      </c>
      <c r="P188" s="317">
        <f>O188*H188</f>
        <v>0</v>
      </c>
      <c r="Q188" s="317">
        <v>0</v>
      </c>
      <c r="R188" s="317">
        <f>Q188*H188</f>
        <v>0</v>
      </c>
      <c r="S188" s="317">
        <v>0</v>
      </c>
      <c r="T188" s="318">
        <f>S188*H188</f>
        <v>0</v>
      </c>
      <c r="U188" s="219"/>
      <c r="V188" s="219"/>
      <c r="W188" s="219"/>
      <c r="X188" s="219"/>
      <c r="Y188" s="219"/>
      <c r="Z188" s="219"/>
      <c r="AA188" s="219"/>
      <c r="AB188" s="219"/>
      <c r="AC188" s="219"/>
      <c r="AD188" s="219"/>
      <c r="AE188" s="219"/>
      <c r="AR188" s="319" t="s">
        <v>148</v>
      </c>
      <c r="AT188" s="319" t="s">
        <v>143</v>
      </c>
      <c r="AU188" s="319" t="s">
        <v>80</v>
      </c>
      <c r="AY188" s="293" t="s">
        <v>141</v>
      </c>
      <c r="BE188" s="320">
        <f>IF(N188="základní",J188,0)</f>
        <v>0</v>
      </c>
      <c r="BF188" s="320">
        <f>IF(N188="snížená",J188,0)</f>
        <v>0</v>
      </c>
      <c r="BG188" s="320">
        <f>IF(N188="zákl. přenesená",J188,0)</f>
        <v>0</v>
      </c>
      <c r="BH188" s="320">
        <f>IF(N188="sníž. přenesená",J188,0)</f>
        <v>0</v>
      </c>
      <c r="BI188" s="320">
        <f>IF(N188="nulová",J188,0)</f>
        <v>0</v>
      </c>
      <c r="BJ188" s="293" t="s">
        <v>78</v>
      </c>
      <c r="BK188" s="320">
        <f>ROUND(I188*H188,2)</f>
        <v>0</v>
      </c>
      <c r="BL188" s="293" t="s">
        <v>148</v>
      </c>
      <c r="BM188" s="319" t="s">
        <v>1519</v>
      </c>
    </row>
    <row r="189" spans="1:65" s="264" customFormat="1" ht="22.9" customHeight="1">
      <c r="B189" s="265"/>
      <c r="D189" s="266" t="s">
        <v>69</v>
      </c>
      <c r="E189" s="269" t="s">
        <v>517</v>
      </c>
      <c r="F189" s="269" t="s">
        <v>1520</v>
      </c>
      <c r="J189" s="270">
        <f>BK189</f>
        <v>0</v>
      </c>
      <c r="L189" s="265"/>
      <c r="M189" s="309"/>
      <c r="N189" s="310"/>
      <c r="O189" s="310"/>
      <c r="P189" s="311">
        <f>SUM(P190:P200)</f>
        <v>0</v>
      </c>
      <c r="Q189" s="310"/>
      <c r="R189" s="311">
        <f>SUM(R190:R200)</f>
        <v>0</v>
      </c>
      <c r="S189" s="310"/>
      <c r="T189" s="312">
        <f>SUM(T190:T200)</f>
        <v>0</v>
      </c>
      <c r="AR189" s="266" t="s">
        <v>78</v>
      </c>
      <c r="AT189" s="313" t="s">
        <v>69</v>
      </c>
      <c r="AU189" s="313" t="s">
        <v>78</v>
      </c>
      <c r="AY189" s="266" t="s">
        <v>141</v>
      </c>
      <c r="BK189" s="314">
        <f>SUM(BK190:BK200)</f>
        <v>0</v>
      </c>
    </row>
    <row r="190" spans="1:65" s="296" customFormat="1" ht="16.5" customHeight="1">
      <c r="A190" s="219"/>
      <c r="B190" s="220"/>
      <c r="C190" s="271" t="s">
        <v>583</v>
      </c>
      <c r="D190" s="271" t="s">
        <v>143</v>
      </c>
      <c r="E190" s="272" t="s">
        <v>1521</v>
      </c>
      <c r="F190" s="273" t="s">
        <v>1522</v>
      </c>
      <c r="G190" s="274" t="s">
        <v>1299</v>
      </c>
      <c r="H190" s="275">
        <v>9</v>
      </c>
      <c r="I190" s="212"/>
      <c r="J190" s="276">
        <f t="shared" ref="J190:J200" si="30">ROUND(I190*H190,2)</f>
        <v>0</v>
      </c>
      <c r="K190" s="273" t="s">
        <v>3</v>
      </c>
      <c r="L190" s="220"/>
      <c r="M190" s="315" t="s">
        <v>3</v>
      </c>
      <c r="N190" s="316" t="s">
        <v>41</v>
      </c>
      <c r="O190" s="317">
        <v>0</v>
      </c>
      <c r="P190" s="317">
        <f t="shared" ref="P190:P200" si="31">O190*H190</f>
        <v>0</v>
      </c>
      <c r="Q190" s="317">
        <v>0</v>
      </c>
      <c r="R190" s="317">
        <f t="shared" ref="R190:R200" si="32">Q190*H190</f>
        <v>0</v>
      </c>
      <c r="S190" s="317">
        <v>0</v>
      </c>
      <c r="T190" s="318">
        <f t="shared" ref="T190:T200" si="33">S190*H190</f>
        <v>0</v>
      </c>
      <c r="U190" s="219"/>
      <c r="V190" s="219"/>
      <c r="W190" s="219"/>
      <c r="X190" s="219"/>
      <c r="Y190" s="219"/>
      <c r="Z190" s="219"/>
      <c r="AA190" s="219"/>
      <c r="AB190" s="219"/>
      <c r="AC190" s="219"/>
      <c r="AD190" s="219"/>
      <c r="AE190" s="219"/>
      <c r="AR190" s="319" t="s">
        <v>148</v>
      </c>
      <c r="AT190" s="319" t="s">
        <v>143</v>
      </c>
      <c r="AU190" s="319" t="s">
        <v>80</v>
      </c>
      <c r="AY190" s="293" t="s">
        <v>141</v>
      </c>
      <c r="BE190" s="320">
        <f t="shared" ref="BE190:BE200" si="34">IF(N190="základní",J190,0)</f>
        <v>0</v>
      </c>
      <c r="BF190" s="320">
        <f t="shared" ref="BF190:BF200" si="35">IF(N190="snížená",J190,0)</f>
        <v>0</v>
      </c>
      <c r="BG190" s="320">
        <f t="shared" ref="BG190:BG200" si="36">IF(N190="zákl. přenesená",J190,0)</f>
        <v>0</v>
      </c>
      <c r="BH190" s="320">
        <f t="shared" ref="BH190:BH200" si="37">IF(N190="sníž. přenesená",J190,0)</f>
        <v>0</v>
      </c>
      <c r="BI190" s="320">
        <f t="shared" ref="BI190:BI200" si="38">IF(N190="nulová",J190,0)</f>
        <v>0</v>
      </c>
      <c r="BJ190" s="293" t="s">
        <v>78</v>
      </c>
      <c r="BK190" s="320">
        <f t="shared" ref="BK190:BK200" si="39">ROUND(I190*H190,2)</f>
        <v>0</v>
      </c>
      <c r="BL190" s="293" t="s">
        <v>148</v>
      </c>
      <c r="BM190" s="319" t="s">
        <v>1523</v>
      </c>
    </row>
    <row r="191" spans="1:65" s="296" customFormat="1" ht="16.5" customHeight="1">
      <c r="A191" s="219"/>
      <c r="B191" s="220"/>
      <c r="C191" s="271" t="s">
        <v>587</v>
      </c>
      <c r="D191" s="271" t="s">
        <v>143</v>
      </c>
      <c r="E191" s="272" t="s">
        <v>1524</v>
      </c>
      <c r="F191" s="273" t="s">
        <v>1525</v>
      </c>
      <c r="G191" s="274" t="s">
        <v>1299</v>
      </c>
      <c r="H191" s="275">
        <v>10</v>
      </c>
      <c r="I191" s="212"/>
      <c r="J191" s="276">
        <f t="shared" si="30"/>
        <v>0</v>
      </c>
      <c r="K191" s="273" t="s">
        <v>3</v>
      </c>
      <c r="L191" s="220"/>
      <c r="M191" s="315" t="s">
        <v>3</v>
      </c>
      <c r="N191" s="316" t="s">
        <v>41</v>
      </c>
      <c r="O191" s="317">
        <v>0</v>
      </c>
      <c r="P191" s="317">
        <f t="shared" si="31"/>
        <v>0</v>
      </c>
      <c r="Q191" s="317">
        <v>0</v>
      </c>
      <c r="R191" s="317">
        <f t="shared" si="32"/>
        <v>0</v>
      </c>
      <c r="S191" s="317">
        <v>0</v>
      </c>
      <c r="T191" s="318">
        <f t="shared" si="33"/>
        <v>0</v>
      </c>
      <c r="U191" s="219"/>
      <c r="V191" s="219"/>
      <c r="W191" s="219"/>
      <c r="X191" s="219"/>
      <c r="Y191" s="219"/>
      <c r="Z191" s="219"/>
      <c r="AA191" s="219"/>
      <c r="AB191" s="219"/>
      <c r="AC191" s="219"/>
      <c r="AD191" s="219"/>
      <c r="AE191" s="219"/>
      <c r="AR191" s="319" t="s">
        <v>148</v>
      </c>
      <c r="AT191" s="319" t="s">
        <v>143</v>
      </c>
      <c r="AU191" s="319" t="s">
        <v>80</v>
      </c>
      <c r="AY191" s="293" t="s">
        <v>141</v>
      </c>
      <c r="BE191" s="320">
        <f t="shared" si="34"/>
        <v>0</v>
      </c>
      <c r="BF191" s="320">
        <f t="shared" si="35"/>
        <v>0</v>
      </c>
      <c r="BG191" s="320">
        <f t="shared" si="36"/>
        <v>0</v>
      </c>
      <c r="BH191" s="320">
        <f t="shared" si="37"/>
        <v>0</v>
      </c>
      <c r="BI191" s="320">
        <f t="shared" si="38"/>
        <v>0</v>
      </c>
      <c r="BJ191" s="293" t="s">
        <v>78</v>
      </c>
      <c r="BK191" s="320">
        <f t="shared" si="39"/>
        <v>0</v>
      </c>
      <c r="BL191" s="293" t="s">
        <v>148</v>
      </c>
      <c r="BM191" s="319" t="s">
        <v>1526</v>
      </c>
    </row>
    <row r="192" spans="1:65" s="296" customFormat="1" ht="16.5" customHeight="1">
      <c r="A192" s="219"/>
      <c r="B192" s="220"/>
      <c r="C192" s="271" t="s">
        <v>591</v>
      </c>
      <c r="D192" s="271" t="s">
        <v>143</v>
      </c>
      <c r="E192" s="272" t="s">
        <v>1527</v>
      </c>
      <c r="F192" s="273" t="s">
        <v>1528</v>
      </c>
      <c r="G192" s="274" t="s">
        <v>1299</v>
      </c>
      <c r="H192" s="275">
        <v>10</v>
      </c>
      <c r="I192" s="212"/>
      <c r="J192" s="276">
        <f t="shared" si="30"/>
        <v>0</v>
      </c>
      <c r="K192" s="273" t="s">
        <v>3</v>
      </c>
      <c r="L192" s="220"/>
      <c r="M192" s="315" t="s">
        <v>3</v>
      </c>
      <c r="N192" s="316" t="s">
        <v>41</v>
      </c>
      <c r="O192" s="317">
        <v>0</v>
      </c>
      <c r="P192" s="317">
        <f t="shared" si="31"/>
        <v>0</v>
      </c>
      <c r="Q192" s="317">
        <v>0</v>
      </c>
      <c r="R192" s="317">
        <f t="shared" si="32"/>
        <v>0</v>
      </c>
      <c r="S192" s="317">
        <v>0</v>
      </c>
      <c r="T192" s="318">
        <f t="shared" si="33"/>
        <v>0</v>
      </c>
      <c r="U192" s="219"/>
      <c r="V192" s="219"/>
      <c r="W192" s="219"/>
      <c r="X192" s="219"/>
      <c r="Y192" s="219"/>
      <c r="Z192" s="219"/>
      <c r="AA192" s="219"/>
      <c r="AB192" s="219"/>
      <c r="AC192" s="219"/>
      <c r="AD192" s="219"/>
      <c r="AE192" s="219"/>
      <c r="AR192" s="319" t="s">
        <v>148</v>
      </c>
      <c r="AT192" s="319" t="s">
        <v>143</v>
      </c>
      <c r="AU192" s="319" t="s">
        <v>80</v>
      </c>
      <c r="AY192" s="293" t="s">
        <v>141</v>
      </c>
      <c r="BE192" s="320">
        <f t="shared" si="34"/>
        <v>0</v>
      </c>
      <c r="BF192" s="320">
        <f t="shared" si="35"/>
        <v>0</v>
      </c>
      <c r="BG192" s="320">
        <f t="shared" si="36"/>
        <v>0</v>
      </c>
      <c r="BH192" s="320">
        <f t="shared" si="37"/>
        <v>0</v>
      </c>
      <c r="BI192" s="320">
        <f t="shared" si="38"/>
        <v>0</v>
      </c>
      <c r="BJ192" s="293" t="s">
        <v>78</v>
      </c>
      <c r="BK192" s="320">
        <f t="shared" si="39"/>
        <v>0</v>
      </c>
      <c r="BL192" s="293" t="s">
        <v>148</v>
      </c>
      <c r="BM192" s="319" t="s">
        <v>1529</v>
      </c>
    </row>
    <row r="193" spans="1:65" s="296" customFormat="1" ht="16.5" customHeight="1">
      <c r="A193" s="219"/>
      <c r="B193" s="220"/>
      <c r="C193" s="271" t="s">
        <v>595</v>
      </c>
      <c r="D193" s="271" t="s">
        <v>143</v>
      </c>
      <c r="E193" s="272" t="s">
        <v>1530</v>
      </c>
      <c r="F193" s="273" t="s">
        <v>1531</v>
      </c>
      <c r="G193" s="274" t="s">
        <v>1299</v>
      </c>
      <c r="H193" s="275">
        <v>2</v>
      </c>
      <c r="I193" s="212"/>
      <c r="J193" s="276">
        <f t="shared" si="30"/>
        <v>0</v>
      </c>
      <c r="K193" s="273" t="s">
        <v>3</v>
      </c>
      <c r="L193" s="220"/>
      <c r="M193" s="315" t="s">
        <v>3</v>
      </c>
      <c r="N193" s="316" t="s">
        <v>41</v>
      </c>
      <c r="O193" s="317">
        <v>0</v>
      </c>
      <c r="P193" s="317">
        <f t="shared" si="31"/>
        <v>0</v>
      </c>
      <c r="Q193" s="317">
        <v>0</v>
      </c>
      <c r="R193" s="317">
        <f t="shared" si="32"/>
        <v>0</v>
      </c>
      <c r="S193" s="317">
        <v>0</v>
      </c>
      <c r="T193" s="318">
        <f t="shared" si="33"/>
        <v>0</v>
      </c>
      <c r="U193" s="219"/>
      <c r="V193" s="219"/>
      <c r="W193" s="219"/>
      <c r="X193" s="219"/>
      <c r="Y193" s="219"/>
      <c r="Z193" s="219"/>
      <c r="AA193" s="219"/>
      <c r="AB193" s="219"/>
      <c r="AC193" s="219"/>
      <c r="AD193" s="219"/>
      <c r="AE193" s="219"/>
      <c r="AR193" s="319" t="s">
        <v>148</v>
      </c>
      <c r="AT193" s="319" t="s">
        <v>143</v>
      </c>
      <c r="AU193" s="319" t="s">
        <v>80</v>
      </c>
      <c r="AY193" s="293" t="s">
        <v>141</v>
      </c>
      <c r="BE193" s="320">
        <f t="shared" si="34"/>
        <v>0</v>
      </c>
      <c r="BF193" s="320">
        <f t="shared" si="35"/>
        <v>0</v>
      </c>
      <c r="BG193" s="320">
        <f t="shared" si="36"/>
        <v>0</v>
      </c>
      <c r="BH193" s="320">
        <f t="shared" si="37"/>
        <v>0</v>
      </c>
      <c r="BI193" s="320">
        <f t="shared" si="38"/>
        <v>0</v>
      </c>
      <c r="BJ193" s="293" t="s">
        <v>78</v>
      </c>
      <c r="BK193" s="320">
        <f t="shared" si="39"/>
        <v>0</v>
      </c>
      <c r="BL193" s="293" t="s">
        <v>148</v>
      </c>
      <c r="BM193" s="319" t="s">
        <v>1532</v>
      </c>
    </row>
    <row r="194" spans="1:65" s="296" customFormat="1" ht="16.5" customHeight="1">
      <c r="A194" s="219"/>
      <c r="B194" s="220"/>
      <c r="C194" s="271" t="s">
        <v>599</v>
      </c>
      <c r="D194" s="271" t="s">
        <v>143</v>
      </c>
      <c r="E194" s="272" t="s">
        <v>1533</v>
      </c>
      <c r="F194" s="273" t="s">
        <v>1534</v>
      </c>
      <c r="G194" s="274" t="s">
        <v>1299</v>
      </c>
      <c r="H194" s="275">
        <v>4</v>
      </c>
      <c r="I194" s="212"/>
      <c r="J194" s="276">
        <f t="shared" si="30"/>
        <v>0</v>
      </c>
      <c r="K194" s="273" t="s">
        <v>3</v>
      </c>
      <c r="L194" s="220"/>
      <c r="M194" s="315" t="s">
        <v>3</v>
      </c>
      <c r="N194" s="316" t="s">
        <v>41</v>
      </c>
      <c r="O194" s="317">
        <v>0</v>
      </c>
      <c r="P194" s="317">
        <f t="shared" si="31"/>
        <v>0</v>
      </c>
      <c r="Q194" s="317">
        <v>0</v>
      </c>
      <c r="R194" s="317">
        <f t="shared" si="32"/>
        <v>0</v>
      </c>
      <c r="S194" s="317">
        <v>0</v>
      </c>
      <c r="T194" s="318">
        <f t="shared" si="33"/>
        <v>0</v>
      </c>
      <c r="U194" s="219"/>
      <c r="V194" s="219"/>
      <c r="W194" s="219"/>
      <c r="X194" s="219"/>
      <c r="Y194" s="219"/>
      <c r="Z194" s="219"/>
      <c r="AA194" s="219"/>
      <c r="AB194" s="219"/>
      <c r="AC194" s="219"/>
      <c r="AD194" s="219"/>
      <c r="AE194" s="219"/>
      <c r="AR194" s="319" t="s">
        <v>148</v>
      </c>
      <c r="AT194" s="319" t="s">
        <v>143</v>
      </c>
      <c r="AU194" s="319" t="s">
        <v>80</v>
      </c>
      <c r="AY194" s="293" t="s">
        <v>141</v>
      </c>
      <c r="BE194" s="320">
        <f t="shared" si="34"/>
        <v>0</v>
      </c>
      <c r="BF194" s="320">
        <f t="shared" si="35"/>
        <v>0</v>
      </c>
      <c r="BG194" s="320">
        <f t="shared" si="36"/>
        <v>0</v>
      </c>
      <c r="BH194" s="320">
        <f t="shared" si="37"/>
        <v>0</v>
      </c>
      <c r="BI194" s="320">
        <f t="shared" si="38"/>
        <v>0</v>
      </c>
      <c r="BJ194" s="293" t="s">
        <v>78</v>
      </c>
      <c r="BK194" s="320">
        <f t="shared" si="39"/>
        <v>0</v>
      </c>
      <c r="BL194" s="293" t="s">
        <v>148</v>
      </c>
      <c r="BM194" s="319" t="s">
        <v>1535</v>
      </c>
    </row>
    <row r="195" spans="1:65" s="296" customFormat="1" ht="16.5" customHeight="1">
      <c r="A195" s="219"/>
      <c r="B195" s="220"/>
      <c r="C195" s="271" t="s">
        <v>603</v>
      </c>
      <c r="D195" s="271" t="s">
        <v>143</v>
      </c>
      <c r="E195" s="272" t="s">
        <v>1536</v>
      </c>
      <c r="F195" s="273" t="s">
        <v>1537</v>
      </c>
      <c r="G195" s="274" t="s">
        <v>1299</v>
      </c>
      <c r="H195" s="275">
        <v>10</v>
      </c>
      <c r="I195" s="212"/>
      <c r="J195" s="276">
        <f t="shared" si="30"/>
        <v>0</v>
      </c>
      <c r="K195" s="273" t="s">
        <v>3</v>
      </c>
      <c r="L195" s="220"/>
      <c r="M195" s="315" t="s">
        <v>3</v>
      </c>
      <c r="N195" s="316" t="s">
        <v>41</v>
      </c>
      <c r="O195" s="317">
        <v>0</v>
      </c>
      <c r="P195" s="317">
        <f t="shared" si="31"/>
        <v>0</v>
      </c>
      <c r="Q195" s="317">
        <v>0</v>
      </c>
      <c r="R195" s="317">
        <f t="shared" si="32"/>
        <v>0</v>
      </c>
      <c r="S195" s="317">
        <v>0</v>
      </c>
      <c r="T195" s="318">
        <f t="shared" si="33"/>
        <v>0</v>
      </c>
      <c r="U195" s="219"/>
      <c r="V195" s="219"/>
      <c r="W195" s="219"/>
      <c r="X195" s="219"/>
      <c r="Y195" s="219"/>
      <c r="Z195" s="219"/>
      <c r="AA195" s="219"/>
      <c r="AB195" s="219"/>
      <c r="AC195" s="219"/>
      <c r="AD195" s="219"/>
      <c r="AE195" s="219"/>
      <c r="AR195" s="319" t="s">
        <v>148</v>
      </c>
      <c r="AT195" s="319" t="s">
        <v>143</v>
      </c>
      <c r="AU195" s="319" t="s">
        <v>80</v>
      </c>
      <c r="AY195" s="293" t="s">
        <v>141</v>
      </c>
      <c r="BE195" s="320">
        <f t="shared" si="34"/>
        <v>0</v>
      </c>
      <c r="BF195" s="320">
        <f t="shared" si="35"/>
        <v>0</v>
      </c>
      <c r="BG195" s="320">
        <f t="shared" si="36"/>
        <v>0</v>
      </c>
      <c r="BH195" s="320">
        <f t="shared" si="37"/>
        <v>0</v>
      </c>
      <c r="BI195" s="320">
        <f t="shared" si="38"/>
        <v>0</v>
      </c>
      <c r="BJ195" s="293" t="s">
        <v>78</v>
      </c>
      <c r="BK195" s="320">
        <f t="shared" si="39"/>
        <v>0</v>
      </c>
      <c r="BL195" s="293" t="s">
        <v>148</v>
      </c>
      <c r="BM195" s="319" t="s">
        <v>1538</v>
      </c>
    </row>
    <row r="196" spans="1:65" s="296" customFormat="1" ht="16.5" customHeight="1">
      <c r="A196" s="219"/>
      <c r="B196" s="220"/>
      <c r="C196" s="271" t="s">
        <v>607</v>
      </c>
      <c r="D196" s="271" t="s">
        <v>143</v>
      </c>
      <c r="E196" s="272" t="s">
        <v>1539</v>
      </c>
      <c r="F196" s="273" t="s">
        <v>1540</v>
      </c>
      <c r="G196" s="274" t="s">
        <v>1299</v>
      </c>
      <c r="H196" s="275">
        <v>2</v>
      </c>
      <c r="I196" s="212"/>
      <c r="J196" s="276">
        <f t="shared" si="30"/>
        <v>0</v>
      </c>
      <c r="K196" s="273" t="s">
        <v>3</v>
      </c>
      <c r="L196" s="220"/>
      <c r="M196" s="315" t="s">
        <v>3</v>
      </c>
      <c r="N196" s="316" t="s">
        <v>41</v>
      </c>
      <c r="O196" s="317">
        <v>0</v>
      </c>
      <c r="P196" s="317">
        <f t="shared" si="31"/>
        <v>0</v>
      </c>
      <c r="Q196" s="317">
        <v>0</v>
      </c>
      <c r="R196" s="317">
        <f t="shared" si="32"/>
        <v>0</v>
      </c>
      <c r="S196" s="317">
        <v>0</v>
      </c>
      <c r="T196" s="318">
        <f t="shared" si="33"/>
        <v>0</v>
      </c>
      <c r="U196" s="219"/>
      <c r="V196" s="219"/>
      <c r="W196" s="219"/>
      <c r="X196" s="219"/>
      <c r="Y196" s="219"/>
      <c r="Z196" s="219"/>
      <c r="AA196" s="219"/>
      <c r="AB196" s="219"/>
      <c r="AC196" s="219"/>
      <c r="AD196" s="219"/>
      <c r="AE196" s="219"/>
      <c r="AR196" s="319" t="s">
        <v>148</v>
      </c>
      <c r="AT196" s="319" t="s">
        <v>143</v>
      </c>
      <c r="AU196" s="319" t="s">
        <v>80</v>
      </c>
      <c r="AY196" s="293" t="s">
        <v>141</v>
      </c>
      <c r="BE196" s="320">
        <f t="shared" si="34"/>
        <v>0</v>
      </c>
      <c r="BF196" s="320">
        <f t="shared" si="35"/>
        <v>0</v>
      </c>
      <c r="BG196" s="320">
        <f t="shared" si="36"/>
        <v>0</v>
      </c>
      <c r="BH196" s="320">
        <f t="shared" si="37"/>
        <v>0</v>
      </c>
      <c r="BI196" s="320">
        <f t="shared" si="38"/>
        <v>0</v>
      </c>
      <c r="BJ196" s="293" t="s">
        <v>78</v>
      </c>
      <c r="BK196" s="320">
        <f t="shared" si="39"/>
        <v>0</v>
      </c>
      <c r="BL196" s="293" t="s">
        <v>148</v>
      </c>
      <c r="BM196" s="319" t="s">
        <v>1541</v>
      </c>
    </row>
    <row r="197" spans="1:65" s="296" customFormat="1" ht="16.5" customHeight="1">
      <c r="A197" s="219"/>
      <c r="B197" s="220"/>
      <c r="C197" s="271" t="s">
        <v>1542</v>
      </c>
      <c r="D197" s="271" t="s">
        <v>143</v>
      </c>
      <c r="E197" s="272" t="s">
        <v>1543</v>
      </c>
      <c r="F197" s="273" t="s">
        <v>1544</v>
      </c>
      <c r="G197" s="274" t="s">
        <v>1299</v>
      </c>
      <c r="H197" s="275">
        <v>10</v>
      </c>
      <c r="I197" s="212"/>
      <c r="J197" s="276">
        <f t="shared" si="30"/>
        <v>0</v>
      </c>
      <c r="K197" s="273" t="s">
        <v>3</v>
      </c>
      <c r="L197" s="220"/>
      <c r="M197" s="315" t="s">
        <v>3</v>
      </c>
      <c r="N197" s="316" t="s">
        <v>41</v>
      </c>
      <c r="O197" s="317">
        <v>0</v>
      </c>
      <c r="P197" s="317">
        <f t="shared" si="31"/>
        <v>0</v>
      </c>
      <c r="Q197" s="317">
        <v>0</v>
      </c>
      <c r="R197" s="317">
        <f t="shared" si="32"/>
        <v>0</v>
      </c>
      <c r="S197" s="317">
        <v>0</v>
      </c>
      <c r="T197" s="318">
        <f t="shared" si="33"/>
        <v>0</v>
      </c>
      <c r="U197" s="219"/>
      <c r="V197" s="219"/>
      <c r="W197" s="219"/>
      <c r="X197" s="219"/>
      <c r="Y197" s="219"/>
      <c r="Z197" s="219"/>
      <c r="AA197" s="219"/>
      <c r="AB197" s="219"/>
      <c r="AC197" s="219"/>
      <c r="AD197" s="219"/>
      <c r="AE197" s="219"/>
      <c r="AR197" s="319" t="s">
        <v>148</v>
      </c>
      <c r="AT197" s="319" t="s">
        <v>143</v>
      </c>
      <c r="AU197" s="319" t="s">
        <v>80</v>
      </c>
      <c r="AY197" s="293" t="s">
        <v>141</v>
      </c>
      <c r="BE197" s="320">
        <f t="shared" si="34"/>
        <v>0</v>
      </c>
      <c r="BF197" s="320">
        <f t="shared" si="35"/>
        <v>0</v>
      </c>
      <c r="BG197" s="320">
        <f t="shared" si="36"/>
        <v>0</v>
      </c>
      <c r="BH197" s="320">
        <f t="shared" si="37"/>
        <v>0</v>
      </c>
      <c r="BI197" s="320">
        <f t="shared" si="38"/>
        <v>0</v>
      </c>
      <c r="BJ197" s="293" t="s">
        <v>78</v>
      </c>
      <c r="BK197" s="320">
        <f t="shared" si="39"/>
        <v>0</v>
      </c>
      <c r="BL197" s="293" t="s">
        <v>148</v>
      </c>
      <c r="BM197" s="319" t="s">
        <v>1545</v>
      </c>
    </row>
    <row r="198" spans="1:65" s="296" customFormat="1" ht="16.5" customHeight="1">
      <c r="A198" s="219"/>
      <c r="B198" s="220"/>
      <c r="C198" s="271" t="s">
        <v>1546</v>
      </c>
      <c r="D198" s="271" t="s">
        <v>143</v>
      </c>
      <c r="E198" s="272" t="s">
        <v>1543</v>
      </c>
      <c r="F198" s="273" t="s">
        <v>1544</v>
      </c>
      <c r="G198" s="274" t="s">
        <v>1299</v>
      </c>
      <c r="H198" s="275">
        <v>2</v>
      </c>
      <c r="I198" s="212"/>
      <c r="J198" s="276">
        <f t="shared" si="30"/>
        <v>0</v>
      </c>
      <c r="K198" s="273" t="s">
        <v>3</v>
      </c>
      <c r="L198" s="220"/>
      <c r="M198" s="315" t="s">
        <v>3</v>
      </c>
      <c r="N198" s="316" t="s">
        <v>41</v>
      </c>
      <c r="O198" s="317">
        <v>0</v>
      </c>
      <c r="P198" s="317">
        <f t="shared" si="31"/>
        <v>0</v>
      </c>
      <c r="Q198" s="317">
        <v>0</v>
      </c>
      <c r="R198" s="317">
        <f t="shared" si="32"/>
        <v>0</v>
      </c>
      <c r="S198" s="317">
        <v>0</v>
      </c>
      <c r="T198" s="318">
        <f t="shared" si="33"/>
        <v>0</v>
      </c>
      <c r="U198" s="219"/>
      <c r="V198" s="219"/>
      <c r="W198" s="219"/>
      <c r="X198" s="219"/>
      <c r="Y198" s="219"/>
      <c r="Z198" s="219"/>
      <c r="AA198" s="219"/>
      <c r="AB198" s="219"/>
      <c r="AC198" s="219"/>
      <c r="AD198" s="219"/>
      <c r="AE198" s="219"/>
      <c r="AR198" s="319" t="s">
        <v>148</v>
      </c>
      <c r="AT198" s="319" t="s">
        <v>143</v>
      </c>
      <c r="AU198" s="319" t="s">
        <v>80</v>
      </c>
      <c r="AY198" s="293" t="s">
        <v>141</v>
      </c>
      <c r="BE198" s="320">
        <f t="shared" si="34"/>
        <v>0</v>
      </c>
      <c r="BF198" s="320">
        <f t="shared" si="35"/>
        <v>0</v>
      </c>
      <c r="BG198" s="320">
        <f t="shared" si="36"/>
        <v>0</v>
      </c>
      <c r="BH198" s="320">
        <f t="shared" si="37"/>
        <v>0</v>
      </c>
      <c r="BI198" s="320">
        <f t="shared" si="38"/>
        <v>0</v>
      </c>
      <c r="BJ198" s="293" t="s">
        <v>78</v>
      </c>
      <c r="BK198" s="320">
        <f t="shared" si="39"/>
        <v>0</v>
      </c>
      <c r="BL198" s="293" t="s">
        <v>148</v>
      </c>
      <c r="BM198" s="319" t="s">
        <v>1547</v>
      </c>
    </row>
    <row r="199" spans="1:65" s="296" customFormat="1" ht="16.5" customHeight="1">
      <c r="A199" s="219"/>
      <c r="B199" s="220"/>
      <c r="C199" s="271" t="s">
        <v>1548</v>
      </c>
      <c r="D199" s="271" t="s">
        <v>143</v>
      </c>
      <c r="E199" s="272" t="s">
        <v>1549</v>
      </c>
      <c r="F199" s="273" t="s">
        <v>1550</v>
      </c>
      <c r="G199" s="274" t="s">
        <v>1299</v>
      </c>
      <c r="H199" s="275">
        <v>2</v>
      </c>
      <c r="I199" s="212"/>
      <c r="J199" s="276">
        <f t="shared" si="30"/>
        <v>0</v>
      </c>
      <c r="K199" s="273" t="s">
        <v>3</v>
      </c>
      <c r="L199" s="220"/>
      <c r="M199" s="315" t="s">
        <v>3</v>
      </c>
      <c r="N199" s="316" t="s">
        <v>41</v>
      </c>
      <c r="O199" s="317">
        <v>0</v>
      </c>
      <c r="P199" s="317">
        <f t="shared" si="31"/>
        <v>0</v>
      </c>
      <c r="Q199" s="317">
        <v>0</v>
      </c>
      <c r="R199" s="317">
        <f t="shared" si="32"/>
        <v>0</v>
      </c>
      <c r="S199" s="317">
        <v>0</v>
      </c>
      <c r="T199" s="318">
        <f t="shared" si="33"/>
        <v>0</v>
      </c>
      <c r="U199" s="219"/>
      <c r="V199" s="219"/>
      <c r="W199" s="219"/>
      <c r="X199" s="219"/>
      <c r="Y199" s="219"/>
      <c r="Z199" s="219"/>
      <c r="AA199" s="219"/>
      <c r="AB199" s="219"/>
      <c r="AC199" s="219"/>
      <c r="AD199" s="219"/>
      <c r="AE199" s="219"/>
      <c r="AR199" s="319" t="s">
        <v>148</v>
      </c>
      <c r="AT199" s="319" t="s">
        <v>143</v>
      </c>
      <c r="AU199" s="319" t="s">
        <v>80</v>
      </c>
      <c r="AY199" s="293" t="s">
        <v>141</v>
      </c>
      <c r="BE199" s="320">
        <f t="shared" si="34"/>
        <v>0</v>
      </c>
      <c r="BF199" s="320">
        <f t="shared" si="35"/>
        <v>0</v>
      </c>
      <c r="BG199" s="320">
        <f t="shared" si="36"/>
        <v>0</v>
      </c>
      <c r="BH199" s="320">
        <f t="shared" si="37"/>
        <v>0</v>
      </c>
      <c r="BI199" s="320">
        <f t="shared" si="38"/>
        <v>0</v>
      </c>
      <c r="BJ199" s="293" t="s">
        <v>78</v>
      </c>
      <c r="BK199" s="320">
        <f t="shared" si="39"/>
        <v>0</v>
      </c>
      <c r="BL199" s="293" t="s">
        <v>148</v>
      </c>
      <c r="BM199" s="319" t="s">
        <v>1551</v>
      </c>
    </row>
    <row r="200" spans="1:65" s="296" customFormat="1" ht="16.5" customHeight="1">
      <c r="A200" s="219"/>
      <c r="B200" s="220"/>
      <c r="C200" s="271" t="s">
        <v>1552</v>
      </c>
      <c r="D200" s="271" t="s">
        <v>143</v>
      </c>
      <c r="E200" s="272" t="s">
        <v>1553</v>
      </c>
      <c r="F200" s="273" t="s">
        <v>1554</v>
      </c>
      <c r="G200" s="274" t="s">
        <v>199</v>
      </c>
      <c r="H200" s="275">
        <v>20</v>
      </c>
      <c r="I200" s="212"/>
      <c r="J200" s="276">
        <f t="shared" si="30"/>
        <v>0</v>
      </c>
      <c r="K200" s="273" t="s">
        <v>3</v>
      </c>
      <c r="L200" s="220"/>
      <c r="M200" s="315" t="s">
        <v>3</v>
      </c>
      <c r="N200" s="316" t="s">
        <v>41</v>
      </c>
      <c r="O200" s="317">
        <v>0</v>
      </c>
      <c r="P200" s="317">
        <f t="shared" si="31"/>
        <v>0</v>
      </c>
      <c r="Q200" s="317">
        <v>0</v>
      </c>
      <c r="R200" s="317">
        <f t="shared" si="32"/>
        <v>0</v>
      </c>
      <c r="S200" s="317">
        <v>0</v>
      </c>
      <c r="T200" s="318">
        <f t="shared" si="33"/>
        <v>0</v>
      </c>
      <c r="U200" s="219"/>
      <c r="V200" s="219"/>
      <c r="W200" s="219"/>
      <c r="X200" s="219"/>
      <c r="Y200" s="219"/>
      <c r="Z200" s="219"/>
      <c r="AA200" s="219"/>
      <c r="AB200" s="219"/>
      <c r="AC200" s="219"/>
      <c r="AD200" s="219"/>
      <c r="AE200" s="219"/>
      <c r="AR200" s="319" t="s">
        <v>148</v>
      </c>
      <c r="AT200" s="319" t="s">
        <v>143</v>
      </c>
      <c r="AU200" s="319" t="s">
        <v>80</v>
      </c>
      <c r="AY200" s="293" t="s">
        <v>141</v>
      </c>
      <c r="BE200" s="320">
        <f t="shared" si="34"/>
        <v>0</v>
      </c>
      <c r="BF200" s="320">
        <f t="shared" si="35"/>
        <v>0</v>
      </c>
      <c r="BG200" s="320">
        <f t="shared" si="36"/>
        <v>0</v>
      </c>
      <c r="BH200" s="320">
        <f t="shared" si="37"/>
        <v>0</v>
      </c>
      <c r="BI200" s="320">
        <f t="shared" si="38"/>
        <v>0</v>
      </c>
      <c r="BJ200" s="293" t="s">
        <v>78</v>
      </c>
      <c r="BK200" s="320">
        <f t="shared" si="39"/>
        <v>0</v>
      </c>
      <c r="BL200" s="293" t="s">
        <v>148</v>
      </c>
      <c r="BM200" s="319" t="s">
        <v>1555</v>
      </c>
    </row>
    <row r="201" spans="1:65" s="264" customFormat="1" ht="22.9" customHeight="1">
      <c r="B201" s="265"/>
      <c r="D201" s="266" t="s">
        <v>69</v>
      </c>
      <c r="E201" s="269" t="s">
        <v>567</v>
      </c>
      <c r="F201" s="269" t="s">
        <v>1556</v>
      </c>
      <c r="J201" s="270">
        <f>BK201</f>
        <v>0</v>
      </c>
      <c r="L201" s="265"/>
      <c r="M201" s="309"/>
      <c r="N201" s="310"/>
      <c r="O201" s="310"/>
      <c r="P201" s="311">
        <f>P202</f>
        <v>0</v>
      </c>
      <c r="Q201" s="310"/>
      <c r="R201" s="311">
        <f>R202</f>
        <v>0</v>
      </c>
      <c r="S201" s="310"/>
      <c r="T201" s="312">
        <f>T202</f>
        <v>0</v>
      </c>
      <c r="AR201" s="266" t="s">
        <v>78</v>
      </c>
      <c r="AT201" s="313" t="s">
        <v>69</v>
      </c>
      <c r="AU201" s="313" t="s">
        <v>78</v>
      </c>
      <c r="AY201" s="266" t="s">
        <v>141</v>
      </c>
      <c r="BK201" s="314">
        <f>BK202</f>
        <v>0</v>
      </c>
    </row>
    <row r="202" spans="1:65" s="296" customFormat="1" ht="16.5" customHeight="1">
      <c r="A202" s="219"/>
      <c r="B202" s="220"/>
      <c r="C202" s="271" t="s">
        <v>1557</v>
      </c>
      <c r="D202" s="271" t="s">
        <v>143</v>
      </c>
      <c r="E202" s="272" t="s">
        <v>1558</v>
      </c>
      <c r="F202" s="273" t="s">
        <v>1559</v>
      </c>
      <c r="G202" s="274" t="s">
        <v>146</v>
      </c>
      <c r="H202" s="275">
        <v>3</v>
      </c>
      <c r="I202" s="212"/>
      <c r="J202" s="276">
        <f>ROUND(I202*H202,2)</f>
        <v>0</v>
      </c>
      <c r="K202" s="273" t="s">
        <v>3</v>
      </c>
      <c r="L202" s="220"/>
      <c r="M202" s="315" t="s">
        <v>3</v>
      </c>
      <c r="N202" s="316" t="s">
        <v>41</v>
      </c>
      <c r="O202" s="317">
        <v>0</v>
      </c>
      <c r="P202" s="317">
        <f>O202*H202</f>
        <v>0</v>
      </c>
      <c r="Q202" s="317">
        <v>0</v>
      </c>
      <c r="R202" s="317">
        <f>Q202*H202</f>
        <v>0</v>
      </c>
      <c r="S202" s="317">
        <v>0</v>
      </c>
      <c r="T202" s="318">
        <f>S202*H202</f>
        <v>0</v>
      </c>
      <c r="U202" s="219"/>
      <c r="V202" s="219"/>
      <c r="W202" s="219"/>
      <c r="X202" s="219"/>
      <c r="Y202" s="219"/>
      <c r="Z202" s="219"/>
      <c r="AA202" s="219"/>
      <c r="AB202" s="219"/>
      <c r="AC202" s="219"/>
      <c r="AD202" s="219"/>
      <c r="AE202" s="219"/>
      <c r="AR202" s="319" t="s">
        <v>148</v>
      </c>
      <c r="AT202" s="319" t="s">
        <v>143</v>
      </c>
      <c r="AU202" s="319" t="s">
        <v>80</v>
      </c>
      <c r="AY202" s="293" t="s">
        <v>141</v>
      </c>
      <c r="BE202" s="320">
        <f>IF(N202="základní",J202,0)</f>
        <v>0</v>
      </c>
      <c r="BF202" s="320">
        <f>IF(N202="snížená",J202,0)</f>
        <v>0</v>
      </c>
      <c r="BG202" s="320">
        <f>IF(N202="zákl. přenesená",J202,0)</f>
        <v>0</v>
      </c>
      <c r="BH202" s="320">
        <f>IF(N202="sníž. přenesená",J202,0)</f>
        <v>0</v>
      </c>
      <c r="BI202" s="320">
        <f>IF(N202="nulová",J202,0)</f>
        <v>0</v>
      </c>
      <c r="BJ202" s="293" t="s">
        <v>78</v>
      </c>
      <c r="BK202" s="320">
        <f>ROUND(I202*H202,2)</f>
        <v>0</v>
      </c>
      <c r="BL202" s="293" t="s">
        <v>148</v>
      </c>
      <c r="BM202" s="319" t="s">
        <v>1560</v>
      </c>
    </row>
    <row r="203" spans="1:65" s="264" customFormat="1" ht="22.9" customHeight="1">
      <c r="B203" s="265"/>
      <c r="D203" s="266" t="s">
        <v>69</v>
      </c>
      <c r="E203" s="269" t="s">
        <v>1561</v>
      </c>
      <c r="F203" s="269" t="s">
        <v>142</v>
      </c>
      <c r="J203" s="270">
        <f>BK203</f>
        <v>0</v>
      </c>
      <c r="L203" s="265"/>
      <c r="M203" s="309"/>
      <c r="N203" s="310"/>
      <c r="O203" s="310"/>
      <c r="P203" s="311">
        <f>SUM(P204:P241)</f>
        <v>0</v>
      </c>
      <c r="Q203" s="310"/>
      <c r="R203" s="311">
        <f>SUM(R204:R241)</f>
        <v>0</v>
      </c>
      <c r="S203" s="310"/>
      <c r="T203" s="312">
        <f>SUM(T204:T241)</f>
        <v>0</v>
      </c>
      <c r="AR203" s="266" t="s">
        <v>78</v>
      </c>
      <c r="AT203" s="313" t="s">
        <v>69</v>
      </c>
      <c r="AU203" s="313" t="s">
        <v>78</v>
      </c>
      <c r="AY203" s="266" t="s">
        <v>141</v>
      </c>
      <c r="BK203" s="314">
        <f>SUM(BK204:BK241)</f>
        <v>0</v>
      </c>
    </row>
    <row r="204" spans="1:65" s="296" customFormat="1" ht="16.5" customHeight="1">
      <c r="A204" s="219"/>
      <c r="B204" s="220"/>
      <c r="C204" s="271" t="s">
        <v>1562</v>
      </c>
      <c r="D204" s="271" t="s">
        <v>143</v>
      </c>
      <c r="E204" s="272" t="s">
        <v>1563</v>
      </c>
      <c r="F204" s="273" t="s">
        <v>1564</v>
      </c>
      <c r="G204" s="274" t="s">
        <v>1565</v>
      </c>
      <c r="H204" s="275">
        <v>0.28000000000000003</v>
      </c>
      <c r="I204" s="212"/>
      <c r="J204" s="276">
        <f t="shared" ref="J204:J218" si="40">ROUND(I204*H204,2)</f>
        <v>0</v>
      </c>
      <c r="K204" s="273" t="s">
        <v>3</v>
      </c>
      <c r="L204" s="220"/>
      <c r="M204" s="315" t="s">
        <v>3</v>
      </c>
      <c r="N204" s="316" t="s">
        <v>41</v>
      </c>
      <c r="O204" s="317">
        <v>0</v>
      </c>
      <c r="P204" s="317">
        <f t="shared" ref="P204:P218" si="41">O204*H204</f>
        <v>0</v>
      </c>
      <c r="Q204" s="317">
        <v>0</v>
      </c>
      <c r="R204" s="317">
        <f t="shared" ref="R204:R218" si="42">Q204*H204</f>
        <v>0</v>
      </c>
      <c r="S204" s="317">
        <v>0</v>
      </c>
      <c r="T204" s="318">
        <f t="shared" ref="T204:T218" si="43">S204*H204</f>
        <v>0</v>
      </c>
      <c r="U204" s="219"/>
      <c r="V204" s="219"/>
      <c r="W204" s="219"/>
      <c r="X204" s="219"/>
      <c r="Y204" s="219"/>
      <c r="Z204" s="219"/>
      <c r="AA204" s="219"/>
      <c r="AB204" s="219"/>
      <c r="AC204" s="219"/>
      <c r="AD204" s="219"/>
      <c r="AE204" s="219"/>
      <c r="AR204" s="319" t="s">
        <v>148</v>
      </c>
      <c r="AT204" s="319" t="s">
        <v>143</v>
      </c>
      <c r="AU204" s="319" t="s">
        <v>80</v>
      </c>
      <c r="AY204" s="293" t="s">
        <v>141</v>
      </c>
      <c r="BE204" s="320">
        <f t="shared" ref="BE204:BE218" si="44">IF(N204="základní",J204,0)</f>
        <v>0</v>
      </c>
      <c r="BF204" s="320">
        <f t="shared" ref="BF204:BF218" si="45">IF(N204="snížená",J204,0)</f>
        <v>0</v>
      </c>
      <c r="BG204" s="320">
        <f t="shared" ref="BG204:BG218" si="46">IF(N204="zákl. přenesená",J204,0)</f>
        <v>0</v>
      </c>
      <c r="BH204" s="320">
        <f t="shared" ref="BH204:BH218" si="47">IF(N204="sníž. přenesená",J204,0)</f>
        <v>0</v>
      </c>
      <c r="BI204" s="320">
        <f t="shared" ref="BI204:BI218" si="48">IF(N204="nulová",J204,0)</f>
        <v>0</v>
      </c>
      <c r="BJ204" s="293" t="s">
        <v>78</v>
      </c>
      <c r="BK204" s="320">
        <f t="shared" ref="BK204:BK218" si="49">ROUND(I204*H204,2)</f>
        <v>0</v>
      </c>
      <c r="BL204" s="293" t="s">
        <v>148</v>
      </c>
      <c r="BM204" s="319" t="s">
        <v>1566</v>
      </c>
    </row>
    <row r="205" spans="1:65" s="296" customFormat="1" ht="16.5" customHeight="1">
      <c r="A205" s="219"/>
      <c r="B205" s="220"/>
      <c r="C205" s="271" t="s">
        <v>1567</v>
      </c>
      <c r="D205" s="271" t="s">
        <v>143</v>
      </c>
      <c r="E205" s="272" t="s">
        <v>1568</v>
      </c>
      <c r="F205" s="273" t="s">
        <v>1569</v>
      </c>
      <c r="G205" s="274" t="s">
        <v>146</v>
      </c>
      <c r="H205" s="275">
        <v>7</v>
      </c>
      <c r="I205" s="212"/>
      <c r="J205" s="276">
        <f t="shared" si="40"/>
        <v>0</v>
      </c>
      <c r="K205" s="273" t="s">
        <v>3</v>
      </c>
      <c r="L205" s="220"/>
      <c r="M205" s="315" t="s">
        <v>3</v>
      </c>
      <c r="N205" s="316" t="s">
        <v>41</v>
      </c>
      <c r="O205" s="317">
        <v>0</v>
      </c>
      <c r="P205" s="317">
        <f t="shared" si="41"/>
        <v>0</v>
      </c>
      <c r="Q205" s="317">
        <v>0</v>
      </c>
      <c r="R205" s="317">
        <f t="shared" si="42"/>
        <v>0</v>
      </c>
      <c r="S205" s="317">
        <v>0</v>
      </c>
      <c r="T205" s="318">
        <f t="shared" si="43"/>
        <v>0</v>
      </c>
      <c r="U205" s="219"/>
      <c r="V205" s="219"/>
      <c r="W205" s="219"/>
      <c r="X205" s="219"/>
      <c r="Y205" s="219"/>
      <c r="Z205" s="219"/>
      <c r="AA205" s="219"/>
      <c r="AB205" s="219"/>
      <c r="AC205" s="219"/>
      <c r="AD205" s="219"/>
      <c r="AE205" s="219"/>
      <c r="AR205" s="319" t="s">
        <v>148</v>
      </c>
      <c r="AT205" s="319" t="s">
        <v>143</v>
      </c>
      <c r="AU205" s="319" t="s">
        <v>80</v>
      </c>
      <c r="AY205" s="293" t="s">
        <v>141</v>
      </c>
      <c r="BE205" s="320">
        <f t="shared" si="44"/>
        <v>0</v>
      </c>
      <c r="BF205" s="320">
        <f t="shared" si="45"/>
        <v>0</v>
      </c>
      <c r="BG205" s="320">
        <f t="shared" si="46"/>
        <v>0</v>
      </c>
      <c r="BH205" s="320">
        <f t="shared" si="47"/>
        <v>0</v>
      </c>
      <c r="BI205" s="320">
        <f t="shared" si="48"/>
        <v>0</v>
      </c>
      <c r="BJ205" s="293" t="s">
        <v>78</v>
      </c>
      <c r="BK205" s="320">
        <f t="shared" si="49"/>
        <v>0</v>
      </c>
      <c r="BL205" s="293" t="s">
        <v>148</v>
      </c>
      <c r="BM205" s="319" t="s">
        <v>1570</v>
      </c>
    </row>
    <row r="206" spans="1:65" s="296" customFormat="1" ht="16.5" customHeight="1">
      <c r="A206" s="219"/>
      <c r="B206" s="220"/>
      <c r="C206" s="271" t="s">
        <v>1571</v>
      </c>
      <c r="D206" s="271" t="s">
        <v>143</v>
      </c>
      <c r="E206" s="272" t="s">
        <v>1572</v>
      </c>
      <c r="F206" s="273" t="s">
        <v>1573</v>
      </c>
      <c r="G206" s="274" t="s">
        <v>146</v>
      </c>
      <c r="H206" s="275">
        <v>45</v>
      </c>
      <c r="I206" s="212"/>
      <c r="J206" s="276">
        <f t="shared" si="40"/>
        <v>0</v>
      </c>
      <c r="K206" s="273" t="s">
        <v>3</v>
      </c>
      <c r="L206" s="220"/>
      <c r="M206" s="315" t="s">
        <v>3</v>
      </c>
      <c r="N206" s="316" t="s">
        <v>41</v>
      </c>
      <c r="O206" s="317">
        <v>0</v>
      </c>
      <c r="P206" s="317">
        <f t="shared" si="41"/>
        <v>0</v>
      </c>
      <c r="Q206" s="317">
        <v>0</v>
      </c>
      <c r="R206" s="317">
        <f t="shared" si="42"/>
        <v>0</v>
      </c>
      <c r="S206" s="317">
        <v>0</v>
      </c>
      <c r="T206" s="318">
        <f t="shared" si="43"/>
        <v>0</v>
      </c>
      <c r="U206" s="219"/>
      <c r="V206" s="219"/>
      <c r="W206" s="219"/>
      <c r="X206" s="219"/>
      <c r="Y206" s="219"/>
      <c r="Z206" s="219"/>
      <c r="AA206" s="219"/>
      <c r="AB206" s="219"/>
      <c r="AC206" s="219"/>
      <c r="AD206" s="219"/>
      <c r="AE206" s="219"/>
      <c r="AR206" s="319" t="s">
        <v>148</v>
      </c>
      <c r="AT206" s="319" t="s">
        <v>143</v>
      </c>
      <c r="AU206" s="319" t="s">
        <v>80</v>
      </c>
      <c r="AY206" s="293" t="s">
        <v>141</v>
      </c>
      <c r="BE206" s="320">
        <f t="shared" si="44"/>
        <v>0</v>
      </c>
      <c r="BF206" s="320">
        <f t="shared" si="45"/>
        <v>0</v>
      </c>
      <c r="BG206" s="320">
        <f t="shared" si="46"/>
        <v>0</v>
      </c>
      <c r="BH206" s="320">
        <f t="shared" si="47"/>
        <v>0</v>
      </c>
      <c r="BI206" s="320">
        <f t="shared" si="48"/>
        <v>0</v>
      </c>
      <c r="BJ206" s="293" t="s">
        <v>78</v>
      </c>
      <c r="BK206" s="320">
        <f t="shared" si="49"/>
        <v>0</v>
      </c>
      <c r="BL206" s="293" t="s">
        <v>148</v>
      </c>
      <c r="BM206" s="319" t="s">
        <v>1574</v>
      </c>
    </row>
    <row r="207" spans="1:65" s="296" customFormat="1" ht="16.5" customHeight="1">
      <c r="A207" s="219"/>
      <c r="B207" s="220"/>
      <c r="C207" s="271" t="s">
        <v>1575</v>
      </c>
      <c r="D207" s="271" t="s">
        <v>143</v>
      </c>
      <c r="E207" s="272" t="s">
        <v>1576</v>
      </c>
      <c r="F207" s="273" t="s">
        <v>1577</v>
      </c>
      <c r="G207" s="274" t="s">
        <v>199</v>
      </c>
      <c r="H207" s="275">
        <v>40</v>
      </c>
      <c r="I207" s="212"/>
      <c r="J207" s="276">
        <f t="shared" si="40"/>
        <v>0</v>
      </c>
      <c r="K207" s="273" t="s">
        <v>3</v>
      </c>
      <c r="L207" s="220"/>
      <c r="M207" s="315" t="s">
        <v>3</v>
      </c>
      <c r="N207" s="316" t="s">
        <v>41</v>
      </c>
      <c r="O207" s="317">
        <v>0</v>
      </c>
      <c r="P207" s="317">
        <f t="shared" si="41"/>
        <v>0</v>
      </c>
      <c r="Q207" s="317">
        <v>0</v>
      </c>
      <c r="R207" s="317">
        <f t="shared" si="42"/>
        <v>0</v>
      </c>
      <c r="S207" s="317">
        <v>0</v>
      </c>
      <c r="T207" s="318">
        <f t="shared" si="43"/>
        <v>0</v>
      </c>
      <c r="U207" s="219"/>
      <c r="V207" s="219"/>
      <c r="W207" s="219"/>
      <c r="X207" s="219"/>
      <c r="Y207" s="219"/>
      <c r="Z207" s="219"/>
      <c r="AA207" s="219"/>
      <c r="AB207" s="219"/>
      <c r="AC207" s="219"/>
      <c r="AD207" s="219"/>
      <c r="AE207" s="219"/>
      <c r="AR207" s="319" t="s">
        <v>148</v>
      </c>
      <c r="AT207" s="319" t="s">
        <v>143</v>
      </c>
      <c r="AU207" s="319" t="s">
        <v>80</v>
      </c>
      <c r="AY207" s="293" t="s">
        <v>141</v>
      </c>
      <c r="BE207" s="320">
        <f t="shared" si="44"/>
        <v>0</v>
      </c>
      <c r="BF207" s="320">
        <f t="shared" si="45"/>
        <v>0</v>
      </c>
      <c r="BG207" s="320">
        <f t="shared" si="46"/>
        <v>0</v>
      </c>
      <c r="BH207" s="320">
        <f t="shared" si="47"/>
        <v>0</v>
      </c>
      <c r="BI207" s="320">
        <f t="shared" si="48"/>
        <v>0</v>
      </c>
      <c r="BJ207" s="293" t="s">
        <v>78</v>
      </c>
      <c r="BK207" s="320">
        <f t="shared" si="49"/>
        <v>0</v>
      </c>
      <c r="BL207" s="293" t="s">
        <v>148</v>
      </c>
      <c r="BM207" s="319" t="s">
        <v>1578</v>
      </c>
    </row>
    <row r="208" spans="1:65" s="296" customFormat="1" ht="16.5" customHeight="1">
      <c r="A208" s="219"/>
      <c r="B208" s="220"/>
      <c r="C208" s="271" t="s">
        <v>1579</v>
      </c>
      <c r="D208" s="271" t="s">
        <v>143</v>
      </c>
      <c r="E208" s="272" t="s">
        <v>1580</v>
      </c>
      <c r="F208" s="273" t="s">
        <v>1581</v>
      </c>
      <c r="G208" s="274" t="s">
        <v>333</v>
      </c>
      <c r="H208" s="275">
        <v>6.4</v>
      </c>
      <c r="I208" s="212"/>
      <c r="J208" s="276">
        <f t="shared" si="40"/>
        <v>0</v>
      </c>
      <c r="K208" s="273" t="s">
        <v>3</v>
      </c>
      <c r="L208" s="220"/>
      <c r="M208" s="315" t="s">
        <v>3</v>
      </c>
      <c r="N208" s="316" t="s">
        <v>41</v>
      </c>
      <c r="O208" s="317">
        <v>0</v>
      </c>
      <c r="P208" s="317">
        <f t="shared" si="41"/>
        <v>0</v>
      </c>
      <c r="Q208" s="317">
        <v>0</v>
      </c>
      <c r="R208" s="317">
        <f t="shared" si="42"/>
        <v>0</v>
      </c>
      <c r="S208" s="317">
        <v>0</v>
      </c>
      <c r="T208" s="318">
        <f t="shared" si="43"/>
        <v>0</v>
      </c>
      <c r="U208" s="219"/>
      <c r="V208" s="219"/>
      <c r="W208" s="219"/>
      <c r="X208" s="219"/>
      <c r="Y208" s="219"/>
      <c r="Z208" s="219"/>
      <c r="AA208" s="219"/>
      <c r="AB208" s="219"/>
      <c r="AC208" s="219"/>
      <c r="AD208" s="219"/>
      <c r="AE208" s="219"/>
      <c r="AR208" s="319" t="s">
        <v>148</v>
      </c>
      <c r="AT208" s="319" t="s">
        <v>143</v>
      </c>
      <c r="AU208" s="319" t="s">
        <v>80</v>
      </c>
      <c r="AY208" s="293" t="s">
        <v>141</v>
      </c>
      <c r="BE208" s="320">
        <f t="shared" si="44"/>
        <v>0</v>
      </c>
      <c r="BF208" s="320">
        <f t="shared" si="45"/>
        <v>0</v>
      </c>
      <c r="BG208" s="320">
        <f t="shared" si="46"/>
        <v>0</v>
      </c>
      <c r="BH208" s="320">
        <f t="shared" si="47"/>
        <v>0</v>
      </c>
      <c r="BI208" s="320">
        <f t="shared" si="48"/>
        <v>0</v>
      </c>
      <c r="BJ208" s="293" t="s">
        <v>78</v>
      </c>
      <c r="BK208" s="320">
        <f t="shared" si="49"/>
        <v>0</v>
      </c>
      <c r="BL208" s="293" t="s">
        <v>148</v>
      </c>
      <c r="BM208" s="319" t="s">
        <v>1582</v>
      </c>
    </row>
    <row r="209" spans="1:65" s="296" customFormat="1" ht="16.5" customHeight="1">
      <c r="A209" s="219"/>
      <c r="B209" s="220"/>
      <c r="C209" s="271" t="s">
        <v>1583</v>
      </c>
      <c r="D209" s="271" t="s">
        <v>143</v>
      </c>
      <c r="E209" s="272" t="s">
        <v>1580</v>
      </c>
      <c r="F209" s="273" t="s">
        <v>1581</v>
      </c>
      <c r="G209" s="274" t="s">
        <v>333</v>
      </c>
      <c r="H209" s="275">
        <v>4.9800000000000004</v>
      </c>
      <c r="I209" s="212"/>
      <c r="J209" s="276">
        <f t="shared" si="40"/>
        <v>0</v>
      </c>
      <c r="K209" s="273" t="s">
        <v>3</v>
      </c>
      <c r="L209" s="220"/>
      <c r="M209" s="315" t="s">
        <v>3</v>
      </c>
      <c r="N209" s="316" t="s">
        <v>41</v>
      </c>
      <c r="O209" s="317">
        <v>0</v>
      </c>
      <c r="P209" s="317">
        <f t="shared" si="41"/>
        <v>0</v>
      </c>
      <c r="Q209" s="317">
        <v>0</v>
      </c>
      <c r="R209" s="317">
        <f t="shared" si="42"/>
        <v>0</v>
      </c>
      <c r="S209" s="317">
        <v>0</v>
      </c>
      <c r="T209" s="318">
        <f t="shared" si="43"/>
        <v>0</v>
      </c>
      <c r="U209" s="219"/>
      <c r="V209" s="219"/>
      <c r="W209" s="219"/>
      <c r="X209" s="219"/>
      <c r="Y209" s="219"/>
      <c r="Z209" s="219"/>
      <c r="AA209" s="219"/>
      <c r="AB209" s="219"/>
      <c r="AC209" s="219"/>
      <c r="AD209" s="219"/>
      <c r="AE209" s="219"/>
      <c r="AR209" s="319" t="s">
        <v>148</v>
      </c>
      <c r="AT209" s="319" t="s">
        <v>143</v>
      </c>
      <c r="AU209" s="319" t="s">
        <v>80</v>
      </c>
      <c r="AY209" s="293" t="s">
        <v>141</v>
      </c>
      <c r="BE209" s="320">
        <f t="shared" si="44"/>
        <v>0</v>
      </c>
      <c r="BF209" s="320">
        <f t="shared" si="45"/>
        <v>0</v>
      </c>
      <c r="BG209" s="320">
        <f t="shared" si="46"/>
        <v>0</v>
      </c>
      <c r="BH209" s="320">
        <f t="shared" si="47"/>
        <v>0</v>
      </c>
      <c r="BI209" s="320">
        <f t="shared" si="48"/>
        <v>0</v>
      </c>
      <c r="BJ209" s="293" t="s">
        <v>78</v>
      </c>
      <c r="BK209" s="320">
        <f t="shared" si="49"/>
        <v>0</v>
      </c>
      <c r="BL209" s="293" t="s">
        <v>148</v>
      </c>
      <c r="BM209" s="319" t="s">
        <v>1584</v>
      </c>
    </row>
    <row r="210" spans="1:65" s="296" customFormat="1" ht="16.5" customHeight="1">
      <c r="A210" s="219"/>
      <c r="B210" s="220"/>
      <c r="C210" s="271" t="s">
        <v>1585</v>
      </c>
      <c r="D210" s="271" t="s">
        <v>143</v>
      </c>
      <c r="E210" s="272" t="s">
        <v>1586</v>
      </c>
      <c r="F210" s="273" t="s">
        <v>1587</v>
      </c>
      <c r="G210" s="274" t="s">
        <v>333</v>
      </c>
      <c r="H210" s="275">
        <v>6.6</v>
      </c>
      <c r="I210" s="212"/>
      <c r="J210" s="276">
        <f t="shared" si="40"/>
        <v>0</v>
      </c>
      <c r="K210" s="273" t="s">
        <v>3</v>
      </c>
      <c r="L210" s="220"/>
      <c r="M210" s="315" t="s">
        <v>3</v>
      </c>
      <c r="N210" s="316" t="s">
        <v>41</v>
      </c>
      <c r="O210" s="317">
        <v>0</v>
      </c>
      <c r="P210" s="317">
        <f t="shared" si="41"/>
        <v>0</v>
      </c>
      <c r="Q210" s="317">
        <v>0</v>
      </c>
      <c r="R210" s="317">
        <f t="shared" si="42"/>
        <v>0</v>
      </c>
      <c r="S210" s="317">
        <v>0</v>
      </c>
      <c r="T210" s="318">
        <f t="shared" si="43"/>
        <v>0</v>
      </c>
      <c r="U210" s="219"/>
      <c r="V210" s="219"/>
      <c r="W210" s="219"/>
      <c r="X210" s="219"/>
      <c r="Y210" s="219"/>
      <c r="Z210" s="219"/>
      <c r="AA210" s="219"/>
      <c r="AB210" s="219"/>
      <c r="AC210" s="219"/>
      <c r="AD210" s="219"/>
      <c r="AE210" s="219"/>
      <c r="AR210" s="319" t="s">
        <v>148</v>
      </c>
      <c r="AT210" s="319" t="s">
        <v>143</v>
      </c>
      <c r="AU210" s="319" t="s">
        <v>80</v>
      </c>
      <c r="AY210" s="293" t="s">
        <v>141</v>
      </c>
      <c r="BE210" s="320">
        <f t="shared" si="44"/>
        <v>0</v>
      </c>
      <c r="BF210" s="320">
        <f t="shared" si="45"/>
        <v>0</v>
      </c>
      <c r="BG210" s="320">
        <f t="shared" si="46"/>
        <v>0</v>
      </c>
      <c r="BH210" s="320">
        <f t="shared" si="47"/>
        <v>0</v>
      </c>
      <c r="BI210" s="320">
        <f t="shared" si="48"/>
        <v>0</v>
      </c>
      <c r="BJ210" s="293" t="s">
        <v>78</v>
      </c>
      <c r="BK210" s="320">
        <f t="shared" si="49"/>
        <v>0</v>
      </c>
      <c r="BL210" s="293" t="s">
        <v>148</v>
      </c>
      <c r="BM210" s="319" t="s">
        <v>1588</v>
      </c>
    </row>
    <row r="211" spans="1:65" s="296" customFormat="1" ht="16.5" customHeight="1">
      <c r="A211" s="219"/>
      <c r="B211" s="220"/>
      <c r="C211" s="271" t="s">
        <v>1589</v>
      </c>
      <c r="D211" s="271" t="s">
        <v>143</v>
      </c>
      <c r="E211" s="272" t="s">
        <v>1590</v>
      </c>
      <c r="F211" s="273" t="s">
        <v>1591</v>
      </c>
      <c r="G211" s="274" t="s">
        <v>146</v>
      </c>
      <c r="H211" s="275">
        <v>7</v>
      </c>
      <c r="I211" s="212"/>
      <c r="J211" s="276">
        <f t="shared" si="40"/>
        <v>0</v>
      </c>
      <c r="K211" s="273" t="s">
        <v>3</v>
      </c>
      <c r="L211" s="220"/>
      <c r="M211" s="315" t="s">
        <v>3</v>
      </c>
      <c r="N211" s="316" t="s">
        <v>41</v>
      </c>
      <c r="O211" s="317">
        <v>0</v>
      </c>
      <c r="P211" s="317">
        <f t="shared" si="41"/>
        <v>0</v>
      </c>
      <c r="Q211" s="317">
        <v>0</v>
      </c>
      <c r="R211" s="317">
        <f t="shared" si="42"/>
        <v>0</v>
      </c>
      <c r="S211" s="317">
        <v>0</v>
      </c>
      <c r="T211" s="318">
        <f t="shared" si="43"/>
        <v>0</v>
      </c>
      <c r="U211" s="219"/>
      <c r="V211" s="219"/>
      <c r="W211" s="219"/>
      <c r="X211" s="219"/>
      <c r="Y211" s="219"/>
      <c r="Z211" s="219"/>
      <c r="AA211" s="219"/>
      <c r="AB211" s="219"/>
      <c r="AC211" s="219"/>
      <c r="AD211" s="219"/>
      <c r="AE211" s="219"/>
      <c r="AR211" s="319" t="s">
        <v>148</v>
      </c>
      <c r="AT211" s="319" t="s">
        <v>143</v>
      </c>
      <c r="AU211" s="319" t="s">
        <v>80</v>
      </c>
      <c r="AY211" s="293" t="s">
        <v>141</v>
      </c>
      <c r="BE211" s="320">
        <f t="shared" si="44"/>
        <v>0</v>
      </c>
      <c r="BF211" s="320">
        <f t="shared" si="45"/>
        <v>0</v>
      </c>
      <c r="BG211" s="320">
        <f t="shared" si="46"/>
        <v>0</v>
      </c>
      <c r="BH211" s="320">
        <f t="shared" si="47"/>
        <v>0</v>
      </c>
      <c r="BI211" s="320">
        <f t="shared" si="48"/>
        <v>0</v>
      </c>
      <c r="BJ211" s="293" t="s">
        <v>78</v>
      </c>
      <c r="BK211" s="320">
        <f t="shared" si="49"/>
        <v>0</v>
      </c>
      <c r="BL211" s="293" t="s">
        <v>148</v>
      </c>
      <c r="BM211" s="319" t="s">
        <v>1592</v>
      </c>
    </row>
    <row r="212" spans="1:65" s="296" customFormat="1" ht="16.5" customHeight="1">
      <c r="A212" s="219"/>
      <c r="B212" s="220"/>
      <c r="C212" s="271" t="s">
        <v>1593</v>
      </c>
      <c r="D212" s="271" t="s">
        <v>143</v>
      </c>
      <c r="E212" s="272" t="s">
        <v>1594</v>
      </c>
      <c r="F212" s="273" t="s">
        <v>1595</v>
      </c>
      <c r="G212" s="274" t="s">
        <v>1299</v>
      </c>
      <c r="H212" s="275">
        <v>16</v>
      </c>
      <c r="I212" s="212"/>
      <c r="J212" s="276">
        <f t="shared" si="40"/>
        <v>0</v>
      </c>
      <c r="K212" s="273" t="s">
        <v>3</v>
      </c>
      <c r="L212" s="220"/>
      <c r="M212" s="315" t="s">
        <v>3</v>
      </c>
      <c r="N212" s="316" t="s">
        <v>41</v>
      </c>
      <c r="O212" s="317">
        <v>0</v>
      </c>
      <c r="P212" s="317">
        <f t="shared" si="41"/>
        <v>0</v>
      </c>
      <c r="Q212" s="317">
        <v>0</v>
      </c>
      <c r="R212" s="317">
        <f t="shared" si="42"/>
        <v>0</v>
      </c>
      <c r="S212" s="317">
        <v>0</v>
      </c>
      <c r="T212" s="318">
        <f t="shared" si="43"/>
        <v>0</v>
      </c>
      <c r="U212" s="219"/>
      <c r="V212" s="219"/>
      <c r="W212" s="219"/>
      <c r="X212" s="219"/>
      <c r="Y212" s="219"/>
      <c r="Z212" s="219"/>
      <c r="AA212" s="219"/>
      <c r="AB212" s="219"/>
      <c r="AC212" s="219"/>
      <c r="AD212" s="219"/>
      <c r="AE212" s="219"/>
      <c r="AR212" s="319" t="s">
        <v>148</v>
      </c>
      <c r="AT212" s="319" t="s">
        <v>143</v>
      </c>
      <c r="AU212" s="319" t="s">
        <v>80</v>
      </c>
      <c r="AY212" s="293" t="s">
        <v>141</v>
      </c>
      <c r="BE212" s="320">
        <f t="shared" si="44"/>
        <v>0</v>
      </c>
      <c r="BF212" s="320">
        <f t="shared" si="45"/>
        <v>0</v>
      </c>
      <c r="BG212" s="320">
        <f t="shared" si="46"/>
        <v>0</v>
      </c>
      <c r="BH212" s="320">
        <f t="shared" si="47"/>
        <v>0</v>
      </c>
      <c r="BI212" s="320">
        <f t="shared" si="48"/>
        <v>0</v>
      </c>
      <c r="BJ212" s="293" t="s">
        <v>78</v>
      </c>
      <c r="BK212" s="320">
        <f t="shared" si="49"/>
        <v>0</v>
      </c>
      <c r="BL212" s="293" t="s">
        <v>148</v>
      </c>
      <c r="BM212" s="319" t="s">
        <v>1596</v>
      </c>
    </row>
    <row r="213" spans="1:65" s="296" customFormat="1" ht="16.5" customHeight="1">
      <c r="A213" s="219"/>
      <c r="B213" s="220"/>
      <c r="C213" s="271" t="s">
        <v>1597</v>
      </c>
      <c r="D213" s="271" t="s">
        <v>143</v>
      </c>
      <c r="E213" s="272" t="s">
        <v>1598</v>
      </c>
      <c r="F213" s="273" t="s">
        <v>1599</v>
      </c>
      <c r="G213" s="274" t="s">
        <v>1299</v>
      </c>
      <c r="H213" s="275">
        <v>6</v>
      </c>
      <c r="I213" s="212"/>
      <c r="J213" s="276">
        <f t="shared" si="40"/>
        <v>0</v>
      </c>
      <c r="K213" s="273" t="s">
        <v>3</v>
      </c>
      <c r="L213" s="220"/>
      <c r="M213" s="315" t="s">
        <v>3</v>
      </c>
      <c r="N213" s="316" t="s">
        <v>41</v>
      </c>
      <c r="O213" s="317">
        <v>0</v>
      </c>
      <c r="P213" s="317">
        <f t="shared" si="41"/>
        <v>0</v>
      </c>
      <c r="Q213" s="317">
        <v>0</v>
      </c>
      <c r="R213" s="317">
        <f t="shared" si="42"/>
        <v>0</v>
      </c>
      <c r="S213" s="317">
        <v>0</v>
      </c>
      <c r="T213" s="318">
        <f t="shared" si="43"/>
        <v>0</v>
      </c>
      <c r="U213" s="219"/>
      <c r="V213" s="219"/>
      <c r="W213" s="219"/>
      <c r="X213" s="219"/>
      <c r="Y213" s="219"/>
      <c r="Z213" s="219"/>
      <c r="AA213" s="219"/>
      <c r="AB213" s="219"/>
      <c r="AC213" s="219"/>
      <c r="AD213" s="219"/>
      <c r="AE213" s="219"/>
      <c r="AR213" s="319" t="s">
        <v>148</v>
      </c>
      <c r="AT213" s="319" t="s">
        <v>143</v>
      </c>
      <c r="AU213" s="319" t="s">
        <v>80</v>
      </c>
      <c r="AY213" s="293" t="s">
        <v>141</v>
      </c>
      <c r="BE213" s="320">
        <f t="shared" si="44"/>
        <v>0</v>
      </c>
      <c r="BF213" s="320">
        <f t="shared" si="45"/>
        <v>0</v>
      </c>
      <c r="BG213" s="320">
        <f t="shared" si="46"/>
        <v>0</v>
      </c>
      <c r="BH213" s="320">
        <f t="shared" si="47"/>
        <v>0</v>
      </c>
      <c r="BI213" s="320">
        <f t="shared" si="48"/>
        <v>0</v>
      </c>
      <c r="BJ213" s="293" t="s">
        <v>78</v>
      </c>
      <c r="BK213" s="320">
        <f t="shared" si="49"/>
        <v>0</v>
      </c>
      <c r="BL213" s="293" t="s">
        <v>148</v>
      </c>
      <c r="BM213" s="319" t="s">
        <v>1600</v>
      </c>
    </row>
    <row r="214" spans="1:65" s="296" customFormat="1" ht="16.5" customHeight="1">
      <c r="A214" s="219"/>
      <c r="B214" s="220"/>
      <c r="C214" s="271" t="s">
        <v>1601</v>
      </c>
      <c r="D214" s="271" t="s">
        <v>143</v>
      </c>
      <c r="E214" s="272" t="s">
        <v>1602</v>
      </c>
      <c r="F214" s="273" t="s">
        <v>1603</v>
      </c>
      <c r="G214" s="274" t="s">
        <v>199</v>
      </c>
      <c r="H214" s="275">
        <v>20</v>
      </c>
      <c r="I214" s="212"/>
      <c r="J214" s="276">
        <f t="shared" si="40"/>
        <v>0</v>
      </c>
      <c r="K214" s="273" t="s">
        <v>3</v>
      </c>
      <c r="L214" s="220"/>
      <c r="M214" s="315" t="s">
        <v>3</v>
      </c>
      <c r="N214" s="316" t="s">
        <v>41</v>
      </c>
      <c r="O214" s="317">
        <v>0</v>
      </c>
      <c r="P214" s="317">
        <f t="shared" si="41"/>
        <v>0</v>
      </c>
      <c r="Q214" s="317">
        <v>0</v>
      </c>
      <c r="R214" s="317">
        <f t="shared" si="42"/>
        <v>0</v>
      </c>
      <c r="S214" s="317">
        <v>0</v>
      </c>
      <c r="T214" s="318">
        <f t="shared" si="43"/>
        <v>0</v>
      </c>
      <c r="U214" s="219"/>
      <c r="V214" s="219"/>
      <c r="W214" s="219"/>
      <c r="X214" s="219"/>
      <c r="Y214" s="219"/>
      <c r="Z214" s="219"/>
      <c r="AA214" s="219"/>
      <c r="AB214" s="219"/>
      <c r="AC214" s="219"/>
      <c r="AD214" s="219"/>
      <c r="AE214" s="219"/>
      <c r="AR214" s="319" t="s">
        <v>148</v>
      </c>
      <c r="AT214" s="319" t="s">
        <v>143</v>
      </c>
      <c r="AU214" s="319" t="s">
        <v>80</v>
      </c>
      <c r="AY214" s="293" t="s">
        <v>141</v>
      </c>
      <c r="BE214" s="320">
        <f t="shared" si="44"/>
        <v>0</v>
      </c>
      <c r="BF214" s="320">
        <f t="shared" si="45"/>
        <v>0</v>
      </c>
      <c r="BG214" s="320">
        <f t="shared" si="46"/>
        <v>0</v>
      </c>
      <c r="BH214" s="320">
        <f t="shared" si="47"/>
        <v>0</v>
      </c>
      <c r="BI214" s="320">
        <f t="shared" si="48"/>
        <v>0</v>
      </c>
      <c r="BJ214" s="293" t="s">
        <v>78</v>
      </c>
      <c r="BK214" s="320">
        <f t="shared" si="49"/>
        <v>0</v>
      </c>
      <c r="BL214" s="293" t="s">
        <v>148</v>
      </c>
      <c r="BM214" s="319" t="s">
        <v>1604</v>
      </c>
    </row>
    <row r="215" spans="1:65" s="296" customFormat="1" ht="16.5" customHeight="1">
      <c r="A215" s="219"/>
      <c r="B215" s="220"/>
      <c r="C215" s="271" t="s">
        <v>1605</v>
      </c>
      <c r="D215" s="271" t="s">
        <v>143</v>
      </c>
      <c r="E215" s="272" t="s">
        <v>1606</v>
      </c>
      <c r="F215" s="273" t="s">
        <v>1607</v>
      </c>
      <c r="G215" s="274" t="s">
        <v>199</v>
      </c>
      <c r="H215" s="275">
        <v>548</v>
      </c>
      <c r="I215" s="212"/>
      <c r="J215" s="276">
        <f t="shared" si="40"/>
        <v>0</v>
      </c>
      <c r="K215" s="273" t="s">
        <v>3</v>
      </c>
      <c r="L215" s="220"/>
      <c r="M215" s="315" t="s">
        <v>3</v>
      </c>
      <c r="N215" s="316" t="s">
        <v>41</v>
      </c>
      <c r="O215" s="317">
        <v>0</v>
      </c>
      <c r="P215" s="317">
        <f t="shared" si="41"/>
        <v>0</v>
      </c>
      <c r="Q215" s="317">
        <v>0</v>
      </c>
      <c r="R215" s="317">
        <f t="shared" si="42"/>
        <v>0</v>
      </c>
      <c r="S215" s="317">
        <v>0</v>
      </c>
      <c r="T215" s="318">
        <f t="shared" si="43"/>
        <v>0</v>
      </c>
      <c r="U215" s="219"/>
      <c r="V215" s="219"/>
      <c r="W215" s="219"/>
      <c r="X215" s="219"/>
      <c r="Y215" s="219"/>
      <c r="Z215" s="219"/>
      <c r="AA215" s="219"/>
      <c r="AB215" s="219"/>
      <c r="AC215" s="219"/>
      <c r="AD215" s="219"/>
      <c r="AE215" s="219"/>
      <c r="AR215" s="319" t="s">
        <v>148</v>
      </c>
      <c r="AT215" s="319" t="s">
        <v>143</v>
      </c>
      <c r="AU215" s="319" t="s">
        <v>80</v>
      </c>
      <c r="AY215" s="293" t="s">
        <v>141</v>
      </c>
      <c r="BE215" s="320">
        <f t="shared" si="44"/>
        <v>0</v>
      </c>
      <c r="BF215" s="320">
        <f t="shared" si="45"/>
        <v>0</v>
      </c>
      <c r="BG215" s="320">
        <f t="shared" si="46"/>
        <v>0</v>
      </c>
      <c r="BH215" s="320">
        <f t="shared" si="47"/>
        <v>0</v>
      </c>
      <c r="BI215" s="320">
        <f t="shared" si="48"/>
        <v>0</v>
      </c>
      <c r="BJ215" s="293" t="s">
        <v>78</v>
      </c>
      <c r="BK215" s="320">
        <f t="shared" si="49"/>
        <v>0</v>
      </c>
      <c r="BL215" s="293" t="s">
        <v>148</v>
      </c>
      <c r="BM215" s="319" t="s">
        <v>1608</v>
      </c>
    </row>
    <row r="216" spans="1:65" s="296" customFormat="1" ht="16.5" customHeight="1">
      <c r="A216" s="219"/>
      <c r="B216" s="220"/>
      <c r="C216" s="271" t="s">
        <v>1609</v>
      </c>
      <c r="D216" s="271" t="s">
        <v>143</v>
      </c>
      <c r="E216" s="272" t="s">
        <v>1606</v>
      </c>
      <c r="F216" s="273" t="s">
        <v>1607</v>
      </c>
      <c r="G216" s="274" t="s">
        <v>199</v>
      </c>
      <c r="H216" s="275">
        <v>28</v>
      </c>
      <c r="I216" s="212"/>
      <c r="J216" s="276">
        <f t="shared" si="40"/>
        <v>0</v>
      </c>
      <c r="K216" s="273" t="s">
        <v>3</v>
      </c>
      <c r="L216" s="220"/>
      <c r="M216" s="315" t="s">
        <v>3</v>
      </c>
      <c r="N216" s="316" t="s">
        <v>41</v>
      </c>
      <c r="O216" s="317">
        <v>0</v>
      </c>
      <c r="P216" s="317">
        <f t="shared" si="41"/>
        <v>0</v>
      </c>
      <c r="Q216" s="317">
        <v>0</v>
      </c>
      <c r="R216" s="317">
        <f t="shared" si="42"/>
        <v>0</v>
      </c>
      <c r="S216" s="317">
        <v>0</v>
      </c>
      <c r="T216" s="318">
        <f t="shared" si="43"/>
        <v>0</v>
      </c>
      <c r="U216" s="219"/>
      <c r="V216" s="219"/>
      <c r="W216" s="219"/>
      <c r="X216" s="219"/>
      <c r="Y216" s="219"/>
      <c r="Z216" s="219"/>
      <c r="AA216" s="219"/>
      <c r="AB216" s="219"/>
      <c r="AC216" s="219"/>
      <c r="AD216" s="219"/>
      <c r="AE216" s="219"/>
      <c r="AR216" s="319" t="s">
        <v>148</v>
      </c>
      <c r="AT216" s="319" t="s">
        <v>143</v>
      </c>
      <c r="AU216" s="319" t="s">
        <v>80</v>
      </c>
      <c r="AY216" s="293" t="s">
        <v>141</v>
      </c>
      <c r="BE216" s="320">
        <f t="shared" si="44"/>
        <v>0</v>
      </c>
      <c r="BF216" s="320">
        <f t="shared" si="45"/>
        <v>0</v>
      </c>
      <c r="BG216" s="320">
        <f t="shared" si="46"/>
        <v>0</v>
      </c>
      <c r="BH216" s="320">
        <f t="shared" si="47"/>
        <v>0</v>
      </c>
      <c r="BI216" s="320">
        <f t="shared" si="48"/>
        <v>0</v>
      </c>
      <c r="BJ216" s="293" t="s">
        <v>78</v>
      </c>
      <c r="BK216" s="320">
        <f t="shared" si="49"/>
        <v>0</v>
      </c>
      <c r="BL216" s="293" t="s">
        <v>148</v>
      </c>
      <c r="BM216" s="319" t="s">
        <v>1610</v>
      </c>
    </row>
    <row r="217" spans="1:65" s="296" customFormat="1" ht="16.5" customHeight="1">
      <c r="A217" s="219"/>
      <c r="B217" s="220"/>
      <c r="C217" s="271" t="s">
        <v>1611</v>
      </c>
      <c r="D217" s="271" t="s">
        <v>143</v>
      </c>
      <c r="E217" s="272" t="s">
        <v>1612</v>
      </c>
      <c r="F217" s="273" t="s">
        <v>1613</v>
      </c>
      <c r="G217" s="274" t="s">
        <v>199</v>
      </c>
      <c r="H217" s="275">
        <v>20</v>
      </c>
      <c r="I217" s="212"/>
      <c r="J217" s="276">
        <f t="shared" si="40"/>
        <v>0</v>
      </c>
      <c r="K217" s="273" t="s">
        <v>3</v>
      </c>
      <c r="L217" s="220"/>
      <c r="M217" s="315" t="s">
        <v>3</v>
      </c>
      <c r="N217" s="316" t="s">
        <v>41</v>
      </c>
      <c r="O217" s="317">
        <v>0</v>
      </c>
      <c r="P217" s="317">
        <f t="shared" si="41"/>
        <v>0</v>
      </c>
      <c r="Q217" s="317">
        <v>0</v>
      </c>
      <c r="R217" s="317">
        <f t="shared" si="42"/>
        <v>0</v>
      </c>
      <c r="S217" s="317">
        <v>0</v>
      </c>
      <c r="T217" s="318">
        <f t="shared" si="43"/>
        <v>0</v>
      </c>
      <c r="U217" s="219"/>
      <c r="V217" s="219"/>
      <c r="W217" s="219"/>
      <c r="X217" s="219"/>
      <c r="Y217" s="219"/>
      <c r="Z217" s="219"/>
      <c r="AA217" s="219"/>
      <c r="AB217" s="219"/>
      <c r="AC217" s="219"/>
      <c r="AD217" s="219"/>
      <c r="AE217" s="219"/>
      <c r="AR217" s="319" t="s">
        <v>148</v>
      </c>
      <c r="AT217" s="319" t="s">
        <v>143</v>
      </c>
      <c r="AU217" s="319" t="s">
        <v>80</v>
      </c>
      <c r="AY217" s="293" t="s">
        <v>141</v>
      </c>
      <c r="BE217" s="320">
        <f t="shared" si="44"/>
        <v>0</v>
      </c>
      <c r="BF217" s="320">
        <f t="shared" si="45"/>
        <v>0</v>
      </c>
      <c r="BG217" s="320">
        <f t="shared" si="46"/>
        <v>0</v>
      </c>
      <c r="BH217" s="320">
        <f t="shared" si="47"/>
        <v>0</v>
      </c>
      <c r="BI217" s="320">
        <f t="shared" si="48"/>
        <v>0</v>
      </c>
      <c r="BJ217" s="293" t="s">
        <v>78</v>
      </c>
      <c r="BK217" s="320">
        <f t="shared" si="49"/>
        <v>0</v>
      </c>
      <c r="BL217" s="293" t="s">
        <v>148</v>
      </c>
      <c r="BM217" s="319" t="s">
        <v>1614</v>
      </c>
    </row>
    <row r="218" spans="1:65" s="296" customFormat="1" ht="16.5" customHeight="1">
      <c r="A218" s="219"/>
      <c r="B218" s="220"/>
      <c r="C218" s="271" t="s">
        <v>1615</v>
      </c>
      <c r="D218" s="271" t="s">
        <v>143</v>
      </c>
      <c r="E218" s="272" t="s">
        <v>1616</v>
      </c>
      <c r="F218" s="273" t="s">
        <v>1617</v>
      </c>
      <c r="G218" s="274" t="s">
        <v>199</v>
      </c>
      <c r="H218" s="275">
        <v>548</v>
      </c>
      <c r="I218" s="212"/>
      <c r="J218" s="276">
        <f t="shared" si="40"/>
        <v>0</v>
      </c>
      <c r="K218" s="273" t="s">
        <v>3</v>
      </c>
      <c r="L218" s="220"/>
      <c r="M218" s="315" t="s">
        <v>3</v>
      </c>
      <c r="N218" s="316" t="s">
        <v>41</v>
      </c>
      <c r="O218" s="317">
        <v>0</v>
      </c>
      <c r="P218" s="317">
        <f t="shared" si="41"/>
        <v>0</v>
      </c>
      <c r="Q218" s="317">
        <v>0</v>
      </c>
      <c r="R218" s="317">
        <f t="shared" si="42"/>
        <v>0</v>
      </c>
      <c r="S218" s="317">
        <v>0</v>
      </c>
      <c r="T218" s="318">
        <f t="shared" si="43"/>
        <v>0</v>
      </c>
      <c r="U218" s="219"/>
      <c r="V218" s="219"/>
      <c r="W218" s="219"/>
      <c r="X218" s="219"/>
      <c r="Y218" s="219"/>
      <c r="Z218" s="219"/>
      <c r="AA218" s="219"/>
      <c r="AB218" s="219"/>
      <c r="AC218" s="219"/>
      <c r="AD218" s="219"/>
      <c r="AE218" s="219"/>
      <c r="AR218" s="319" t="s">
        <v>148</v>
      </c>
      <c r="AT218" s="319" t="s">
        <v>143</v>
      </c>
      <c r="AU218" s="319" t="s">
        <v>80</v>
      </c>
      <c r="AY218" s="293" t="s">
        <v>141</v>
      </c>
      <c r="BE218" s="320">
        <f t="shared" si="44"/>
        <v>0</v>
      </c>
      <c r="BF218" s="320">
        <f t="shared" si="45"/>
        <v>0</v>
      </c>
      <c r="BG218" s="320">
        <f t="shared" si="46"/>
        <v>0</v>
      </c>
      <c r="BH218" s="320">
        <f t="shared" si="47"/>
        <v>0</v>
      </c>
      <c r="BI218" s="320">
        <f t="shared" si="48"/>
        <v>0</v>
      </c>
      <c r="BJ218" s="293" t="s">
        <v>78</v>
      </c>
      <c r="BK218" s="320">
        <f t="shared" si="49"/>
        <v>0</v>
      </c>
      <c r="BL218" s="293" t="s">
        <v>148</v>
      </c>
      <c r="BM218" s="319" t="s">
        <v>1618</v>
      </c>
    </row>
    <row r="219" spans="1:65" s="296" customFormat="1" ht="19.5">
      <c r="A219" s="219"/>
      <c r="B219" s="220"/>
      <c r="C219" s="219"/>
      <c r="D219" s="277" t="s">
        <v>225</v>
      </c>
      <c r="E219" s="219"/>
      <c r="F219" s="278" t="s">
        <v>1619</v>
      </c>
      <c r="G219" s="219"/>
      <c r="H219" s="219"/>
      <c r="I219" s="219"/>
      <c r="J219" s="219"/>
      <c r="K219" s="219"/>
      <c r="L219" s="220"/>
      <c r="M219" s="334"/>
      <c r="N219" s="335"/>
      <c r="O219" s="336"/>
      <c r="P219" s="336"/>
      <c r="Q219" s="336"/>
      <c r="R219" s="336"/>
      <c r="S219" s="336"/>
      <c r="T219" s="337"/>
      <c r="U219" s="219"/>
      <c r="V219" s="219"/>
      <c r="W219" s="219"/>
      <c r="X219" s="219"/>
      <c r="Y219" s="219"/>
      <c r="Z219" s="219"/>
      <c r="AA219" s="219"/>
      <c r="AB219" s="219"/>
      <c r="AC219" s="219"/>
      <c r="AD219" s="219"/>
      <c r="AE219" s="219"/>
      <c r="AT219" s="293" t="s">
        <v>225</v>
      </c>
      <c r="AU219" s="293" t="s">
        <v>80</v>
      </c>
    </row>
    <row r="220" spans="1:65" s="296" customFormat="1" ht="16.5" customHeight="1">
      <c r="A220" s="219"/>
      <c r="B220" s="220"/>
      <c r="C220" s="271" t="s">
        <v>1620</v>
      </c>
      <c r="D220" s="271" t="s">
        <v>143</v>
      </c>
      <c r="E220" s="272" t="s">
        <v>1616</v>
      </c>
      <c r="F220" s="273" t="s">
        <v>1617</v>
      </c>
      <c r="G220" s="274" t="s">
        <v>199</v>
      </c>
      <c r="H220" s="275">
        <v>28</v>
      </c>
      <c r="I220" s="212"/>
      <c r="J220" s="276">
        <f>ROUND(I220*H220,2)</f>
        <v>0</v>
      </c>
      <c r="K220" s="273" t="s">
        <v>3</v>
      </c>
      <c r="L220" s="220"/>
      <c r="M220" s="315" t="s">
        <v>3</v>
      </c>
      <c r="N220" s="316" t="s">
        <v>41</v>
      </c>
      <c r="O220" s="317">
        <v>0</v>
      </c>
      <c r="P220" s="317">
        <f>O220*H220</f>
        <v>0</v>
      </c>
      <c r="Q220" s="317">
        <v>0</v>
      </c>
      <c r="R220" s="317">
        <f>Q220*H220</f>
        <v>0</v>
      </c>
      <c r="S220" s="317">
        <v>0</v>
      </c>
      <c r="T220" s="318">
        <f>S220*H220</f>
        <v>0</v>
      </c>
      <c r="U220" s="219"/>
      <c r="V220" s="219"/>
      <c r="W220" s="219"/>
      <c r="X220" s="219"/>
      <c r="Y220" s="219"/>
      <c r="Z220" s="219"/>
      <c r="AA220" s="219"/>
      <c r="AB220" s="219"/>
      <c r="AC220" s="219"/>
      <c r="AD220" s="219"/>
      <c r="AE220" s="219"/>
      <c r="AR220" s="319" t="s">
        <v>148</v>
      </c>
      <c r="AT220" s="319" t="s">
        <v>143</v>
      </c>
      <c r="AU220" s="319" t="s">
        <v>80</v>
      </c>
      <c r="AY220" s="293" t="s">
        <v>141</v>
      </c>
      <c r="BE220" s="320">
        <f>IF(N220="základní",J220,0)</f>
        <v>0</v>
      </c>
      <c r="BF220" s="320">
        <f>IF(N220="snížená",J220,0)</f>
        <v>0</v>
      </c>
      <c r="BG220" s="320">
        <f>IF(N220="zákl. přenesená",J220,0)</f>
        <v>0</v>
      </c>
      <c r="BH220" s="320">
        <f>IF(N220="sníž. přenesená",J220,0)</f>
        <v>0</v>
      </c>
      <c r="BI220" s="320">
        <f>IF(N220="nulová",J220,0)</f>
        <v>0</v>
      </c>
      <c r="BJ220" s="293" t="s">
        <v>78</v>
      </c>
      <c r="BK220" s="320">
        <f>ROUND(I220*H220,2)</f>
        <v>0</v>
      </c>
      <c r="BL220" s="293" t="s">
        <v>148</v>
      </c>
      <c r="BM220" s="319" t="s">
        <v>1621</v>
      </c>
    </row>
    <row r="221" spans="1:65" s="296" customFormat="1" ht="19.5">
      <c r="A221" s="219"/>
      <c r="B221" s="220"/>
      <c r="C221" s="219"/>
      <c r="D221" s="277" t="s">
        <v>225</v>
      </c>
      <c r="E221" s="219"/>
      <c r="F221" s="278" t="s">
        <v>1619</v>
      </c>
      <c r="G221" s="219"/>
      <c r="H221" s="219"/>
      <c r="I221" s="219"/>
      <c r="J221" s="219"/>
      <c r="K221" s="219"/>
      <c r="L221" s="220"/>
      <c r="M221" s="334"/>
      <c r="N221" s="335"/>
      <c r="O221" s="336"/>
      <c r="P221" s="336"/>
      <c r="Q221" s="336"/>
      <c r="R221" s="336"/>
      <c r="S221" s="336"/>
      <c r="T221" s="337"/>
      <c r="U221" s="219"/>
      <c r="V221" s="219"/>
      <c r="W221" s="219"/>
      <c r="X221" s="219"/>
      <c r="Y221" s="219"/>
      <c r="Z221" s="219"/>
      <c r="AA221" s="219"/>
      <c r="AB221" s="219"/>
      <c r="AC221" s="219"/>
      <c r="AD221" s="219"/>
      <c r="AE221" s="219"/>
      <c r="AT221" s="293" t="s">
        <v>225</v>
      </c>
      <c r="AU221" s="293" t="s">
        <v>80</v>
      </c>
    </row>
    <row r="222" spans="1:65" s="296" customFormat="1" ht="16.5" customHeight="1">
      <c r="A222" s="219"/>
      <c r="B222" s="220"/>
      <c r="C222" s="271" t="s">
        <v>1622</v>
      </c>
      <c r="D222" s="271" t="s">
        <v>143</v>
      </c>
      <c r="E222" s="272" t="s">
        <v>1623</v>
      </c>
      <c r="F222" s="273" t="s">
        <v>1624</v>
      </c>
      <c r="G222" s="274" t="s">
        <v>199</v>
      </c>
      <c r="H222" s="275">
        <v>20</v>
      </c>
      <c r="I222" s="212"/>
      <c r="J222" s="276">
        <f t="shared" ref="J222:J241" si="50">ROUND(I222*H222,2)</f>
        <v>0</v>
      </c>
      <c r="K222" s="273" t="s">
        <v>3</v>
      </c>
      <c r="L222" s="220"/>
      <c r="M222" s="315" t="s">
        <v>3</v>
      </c>
      <c r="N222" s="316" t="s">
        <v>41</v>
      </c>
      <c r="O222" s="317">
        <v>0</v>
      </c>
      <c r="P222" s="317">
        <f t="shared" ref="P222:P241" si="51">O222*H222</f>
        <v>0</v>
      </c>
      <c r="Q222" s="317">
        <v>0</v>
      </c>
      <c r="R222" s="317">
        <f t="shared" ref="R222:R241" si="52">Q222*H222</f>
        <v>0</v>
      </c>
      <c r="S222" s="317">
        <v>0</v>
      </c>
      <c r="T222" s="318">
        <f t="shared" ref="T222:T241" si="53">S222*H222</f>
        <v>0</v>
      </c>
      <c r="U222" s="219"/>
      <c r="V222" s="219"/>
      <c r="W222" s="219"/>
      <c r="X222" s="219"/>
      <c r="Y222" s="219"/>
      <c r="Z222" s="219"/>
      <c r="AA222" s="219"/>
      <c r="AB222" s="219"/>
      <c r="AC222" s="219"/>
      <c r="AD222" s="219"/>
      <c r="AE222" s="219"/>
      <c r="AR222" s="319" t="s">
        <v>148</v>
      </c>
      <c r="AT222" s="319" t="s">
        <v>143</v>
      </c>
      <c r="AU222" s="319" t="s">
        <v>80</v>
      </c>
      <c r="AY222" s="293" t="s">
        <v>141</v>
      </c>
      <c r="BE222" s="320">
        <f t="shared" ref="BE222:BE241" si="54">IF(N222="základní",J222,0)</f>
        <v>0</v>
      </c>
      <c r="BF222" s="320">
        <f t="shared" ref="BF222:BF241" si="55">IF(N222="snížená",J222,0)</f>
        <v>0</v>
      </c>
      <c r="BG222" s="320">
        <f t="shared" ref="BG222:BG241" si="56">IF(N222="zákl. přenesená",J222,0)</f>
        <v>0</v>
      </c>
      <c r="BH222" s="320">
        <f t="shared" ref="BH222:BH241" si="57">IF(N222="sníž. přenesená",J222,0)</f>
        <v>0</v>
      </c>
      <c r="BI222" s="320">
        <f t="shared" ref="BI222:BI241" si="58">IF(N222="nulová",J222,0)</f>
        <v>0</v>
      </c>
      <c r="BJ222" s="293" t="s">
        <v>78</v>
      </c>
      <c r="BK222" s="320">
        <f t="shared" ref="BK222:BK241" si="59">ROUND(I222*H222,2)</f>
        <v>0</v>
      </c>
      <c r="BL222" s="293" t="s">
        <v>148</v>
      </c>
      <c r="BM222" s="319" t="s">
        <v>1625</v>
      </c>
    </row>
    <row r="223" spans="1:65" s="296" customFormat="1" ht="16.5" customHeight="1">
      <c r="A223" s="219"/>
      <c r="B223" s="220"/>
      <c r="C223" s="271" t="s">
        <v>1626</v>
      </c>
      <c r="D223" s="271" t="s">
        <v>143</v>
      </c>
      <c r="E223" s="272" t="s">
        <v>1623</v>
      </c>
      <c r="F223" s="273" t="s">
        <v>1624</v>
      </c>
      <c r="G223" s="274" t="s">
        <v>199</v>
      </c>
      <c r="H223" s="275">
        <v>548</v>
      </c>
      <c r="I223" s="212"/>
      <c r="J223" s="276">
        <f t="shared" si="50"/>
        <v>0</v>
      </c>
      <c r="K223" s="273" t="s">
        <v>3</v>
      </c>
      <c r="L223" s="220"/>
      <c r="M223" s="315" t="s">
        <v>3</v>
      </c>
      <c r="N223" s="316" t="s">
        <v>41</v>
      </c>
      <c r="O223" s="317">
        <v>0</v>
      </c>
      <c r="P223" s="317">
        <f t="shared" si="51"/>
        <v>0</v>
      </c>
      <c r="Q223" s="317">
        <v>0</v>
      </c>
      <c r="R223" s="317">
        <f t="shared" si="52"/>
        <v>0</v>
      </c>
      <c r="S223" s="317">
        <v>0</v>
      </c>
      <c r="T223" s="318">
        <f t="shared" si="53"/>
        <v>0</v>
      </c>
      <c r="U223" s="219"/>
      <c r="V223" s="219"/>
      <c r="W223" s="219"/>
      <c r="X223" s="219"/>
      <c r="Y223" s="219"/>
      <c r="Z223" s="219"/>
      <c r="AA223" s="219"/>
      <c r="AB223" s="219"/>
      <c r="AC223" s="219"/>
      <c r="AD223" s="219"/>
      <c r="AE223" s="219"/>
      <c r="AR223" s="319" t="s">
        <v>148</v>
      </c>
      <c r="AT223" s="319" t="s">
        <v>143</v>
      </c>
      <c r="AU223" s="319" t="s">
        <v>80</v>
      </c>
      <c r="AY223" s="293" t="s">
        <v>141</v>
      </c>
      <c r="BE223" s="320">
        <f t="shared" si="54"/>
        <v>0</v>
      </c>
      <c r="BF223" s="320">
        <f t="shared" si="55"/>
        <v>0</v>
      </c>
      <c r="BG223" s="320">
        <f t="shared" si="56"/>
        <v>0</v>
      </c>
      <c r="BH223" s="320">
        <f t="shared" si="57"/>
        <v>0</v>
      </c>
      <c r="BI223" s="320">
        <f t="shared" si="58"/>
        <v>0</v>
      </c>
      <c r="BJ223" s="293" t="s">
        <v>78</v>
      </c>
      <c r="BK223" s="320">
        <f t="shared" si="59"/>
        <v>0</v>
      </c>
      <c r="BL223" s="293" t="s">
        <v>148</v>
      </c>
      <c r="BM223" s="319" t="s">
        <v>1627</v>
      </c>
    </row>
    <row r="224" spans="1:65" s="296" customFormat="1" ht="16.5" customHeight="1">
      <c r="A224" s="219"/>
      <c r="B224" s="220"/>
      <c r="C224" s="271" t="s">
        <v>1628</v>
      </c>
      <c r="D224" s="271" t="s">
        <v>143</v>
      </c>
      <c r="E224" s="272" t="s">
        <v>1623</v>
      </c>
      <c r="F224" s="273" t="s">
        <v>1624</v>
      </c>
      <c r="G224" s="274" t="s">
        <v>199</v>
      </c>
      <c r="H224" s="275">
        <v>28</v>
      </c>
      <c r="I224" s="212"/>
      <c r="J224" s="276">
        <f t="shared" si="50"/>
        <v>0</v>
      </c>
      <c r="K224" s="273" t="s">
        <v>3</v>
      </c>
      <c r="L224" s="220"/>
      <c r="M224" s="315" t="s">
        <v>3</v>
      </c>
      <c r="N224" s="316" t="s">
        <v>41</v>
      </c>
      <c r="O224" s="317">
        <v>0</v>
      </c>
      <c r="P224" s="317">
        <f t="shared" si="51"/>
        <v>0</v>
      </c>
      <c r="Q224" s="317">
        <v>0</v>
      </c>
      <c r="R224" s="317">
        <f t="shared" si="52"/>
        <v>0</v>
      </c>
      <c r="S224" s="317">
        <v>0</v>
      </c>
      <c r="T224" s="318">
        <f t="shared" si="53"/>
        <v>0</v>
      </c>
      <c r="U224" s="219"/>
      <c r="V224" s="219"/>
      <c r="W224" s="219"/>
      <c r="X224" s="219"/>
      <c r="Y224" s="219"/>
      <c r="Z224" s="219"/>
      <c r="AA224" s="219"/>
      <c r="AB224" s="219"/>
      <c r="AC224" s="219"/>
      <c r="AD224" s="219"/>
      <c r="AE224" s="219"/>
      <c r="AR224" s="319" t="s">
        <v>148</v>
      </c>
      <c r="AT224" s="319" t="s">
        <v>143</v>
      </c>
      <c r="AU224" s="319" t="s">
        <v>80</v>
      </c>
      <c r="AY224" s="293" t="s">
        <v>141</v>
      </c>
      <c r="BE224" s="320">
        <f t="shared" si="54"/>
        <v>0</v>
      </c>
      <c r="BF224" s="320">
        <f t="shared" si="55"/>
        <v>0</v>
      </c>
      <c r="BG224" s="320">
        <f t="shared" si="56"/>
        <v>0</v>
      </c>
      <c r="BH224" s="320">
        <f t="shared" si="57"/>
        <v>0</v>
      </c>
      <c r="BI224" s="320">
        <f t="shared" si="58"/>
        <v>0</v>
      </c>
      <c r="BJ224" s="293" t="s">
        <v>78</v>
      </c>
      <c r="BK224" s="320">
        <f t="shared" si="59"/>
        <v>0</v>
      </c>
      <c r="BL224" s="293" t="s">
        <v>148</v>
      </c>
      <c r="BM224" s="319" t="s">
        <v>1629</v>
      </c>
    </row>
    <row r="225" spans="1:65" s="296" customFormat="1" ht="16.5" customHeight="1">
      <c r="A225" s="219"/>
      <c r="B225" s="220"/>
      <c r="C225" s="271" t="s">
        <v>1630</v>
      </c>
      <c r="D225" s="271" t="s">
        <v>143</v>
      </c>
      <c r="E225" s="272" t="s">
        <v>1631</v>
      </c>
      <c r="F225" s="273" t="s">
        <v>1632</v>
      </c>
      <c r="G225" s="274" t="s">
        <v>199</v>
      </c>
      <c r="H225" s="275">
        <v>20</v>
      </c>
      <c r="I225" s="212"/>
      <c r="J225" s="276">
        <f t="shared" si="50"/>
        <v>0</v>
      </c>
      <c r="K225" s="273" t="s">
        <v>3</v>
      </c>
      <c r="L225" s="220"/>
      <c r="M225" s="315" t="s">
        <v>3</v>
      </c>
      <c r="N225" s="316" t="s">
        <v>41</v>
      </c>
      <c r="O225" s="317">
        <v>0</v>
      </c>
      <c r="P225" s="317">
        <f t="shared" si="51"/>
        <v>0</v>
      </c>
      <c r="Q225" s="317">
        <v>0</v>
      </c>
      <c r="R225" s="317">
        <f t="shared" si="52"/>
        <v>0</v>
      </c>
      <c r="S225" s="317">
        <v>0</v>
      </c>
      <c r="T225" s="318">
        <f t="shared" si="53"/>
        <v>0</v>
      </c>
      <c r="U225" s="219"/>
      <c r="V225" s="219"/>
      <c r="W225" s="219"/>
      <c r="X225" s="219"/>
      <c r="Y225" s="219"/>
      <c r="Z225" s="219"/>
      <c r="AA225" s="219"/>
      <c r="AB225" s="219"/>
      <c r="AC225" s="219"/>
      <c r="AD225" s="219"/>
      <c r="AE225" s="219"/>
      <c r="AR225" s="319" t="s">
        <v>148</v>
      </c>
      <c r="AT225" s="319" t="s">
        <v>143</v>
      </c>
      <c r="AU225" s="319" t="s">
        <v>80</v>
      </c>
      <c r="AY225" s="293" t="s">
        <v>141</v>
      </c>
      <c r="BE225" s="320">
        <f t="shared" si="54"/>
        <v>0</v>
      </c>
      <c r="BF225" s="320">
        <f t="shared" si="55"/>
        <v>0</v>
      </c>
      <c r="BG225" s="320">
        <f t="shared" si="56"/>
        <v>0</v>
      </c>
      <c r="BH225" s="320">
        <f t="shared" si="57"/>
        <v>0</v>
      </c>
      <c r="BI225" s="320">
        <f t="shared" si="58"/>
        <v>0</v>
      </c>
      <c r="BJ225" s="293" t="s">
        <v>78</v>
      </c>
      <c r="BK225" s="320">
        <f t="shared" si="59"/>
        <v>0</v>
      </c>
      <c r="BL225" s="293" t="s">
        <v>148</v>
      </c>
      <c r="BM225" s="319" t="s">
        <v>1633</v>
      </c>
    </row>
    <row r="226" spans="1:65" s="296" customFormat="1" ht="16.5" customHeight="1">
      <c r="A226" s="219"/>
      <c r="B226" s="220"/>
      <c r="C226" s="271" t="s">
        <v>1634</v>
      </c>
      <c r="D226" s="271" t="s">
        <v>143</v>
      </c>
      <c r="E226" s="272" t="s">
        <v>1635</v>
      </c>
      <c r="F226" s="273" t="s">
        <v>1636</v>
      </c>
      <c r="G226" s="274" t="s">
        <v>199</v>
      </c>
      <c r="H226" s="275">
        <v>548</v>
      </c>
      <c r="I226" s="212"/>
      <c r="J226" s="276">
        <f t="shared" si="50"/>
        <v>0</v>
      </c>
      <c r="K226" s="273" t="s">
        <v>3</v>
      </c>
      <c r="L226" s="220"/>
      <c r="M226" s="315" t="s">
        <v>3</v>
      </c>
      <c r="N226" s="316" t="s">
        <v>41</v>
      </c>
      <c r="O226" s="317">
        <v>0</v>
      </c>
      <c r="P226" s="317">
        <f t="shared" si="51"/>
        <v>0</v>
      </c>
      <c r="Q226" s="317">
        <v>0</v>
      </c>
      <c r="R226" s="317">
        <f t="shared" si="52"/>
        <v>0</v>
      </c>
      <c r="S226" s="317">
        <v>0</v>
      </c>
      <c r="T226" s="318">
        <f t="shared" si="53"/>
        <v>0</v>
      </c>
      <c r="U226" s="219"/>
      <c r="V226" s="219"/>
      <c r="W226" s="219"/>
      <c r="X226" s="219"/>
      <c r="Y226" s="219"/>
      <c r="Z226" s="219"/>
      <c r="AA226" s="219"/>
      <c r="AB226" s="219"/>
      <c r="AC226" s="219"/>
      <c r="AD226" s="219"/>
      <c r="AE226" s="219"/>
      <c r="AR226" s="319" t="s">
        <v>148</v>
      </c>
      <c r="AT226" s="319" t="s">
        <v>143</v>
      </c>
      <c r="AU226" s="319" t="s">
        <v>80</v>
      </c>
      <c r="AY226" s="293" t="s">
        <v>141</v>
      </c>
      <c r="BE226" s="320">
        <f t="shared" si="54"/>
        <v>0</v>
      </c>
      <c r="BF226" s="320">
        <f t="shared" si="55"/>
        <v>0</v>
      </c>
      <c r="BG226" s="320">
        <f t="shared" si="56"/>
        <v>0</v>
      </c>
      <c r="BH226" s="320">
        <f t="shared" si="57"/>
        <v>0</v>
      </c>
      <c r="BI226" s="320">
        <f t="shared" si="58"/>
        <v>0</v>
      </c>
      <c r="BJ226" s="293" t="s">
        <v>78</v>
      </c>
      <c r="BK226" s="320">
        <f t="shared" si="59"/>
        <v>0</v>
      </c>
      <c r="BL226" s="293" t="s">
        <v>148</v>
      </c>
      <c r="BM226" s="319" t="s">
        <v>1637</v>
      </c>
    </row>
    <row r="227" spans="1:65" s="296" customFormat="1" ht="16.5" customHeight="1">
      <c r="A227" s="219"/>
      <c r="B227" s="220"/>
      <c r="C227" s="271" t="s">
        <v>1638</v>
      </c>
      <c r="D227" s="271" t="s">
        <v>143</v>
      </c>
      <c r="E227" s="272" t="s">
        <v>1635</v>
      </c>
      <c r="F227" s="273" t="s">
        <v>1636</v>
      </c>
      <c r="G227" s="274" t="s">
        <v>199</v>
      </c>
      <c r="H227" s="275">
        <v>28</v>
      </c>
      <c r="I227" s="212"/>
      <c r="J227" s="276">
        <f t="shared" si="50"/>
        <v>0</v>
      </c>
      <c r="K227" s="273" t="s">
        <v>3</v>
      </c>
      <c r="L227" s="220"/>
      <c r="M227" s="315" t="s">
        <v>3</v>
      </c>
      <c r="N227" s="316" t="s">
        <v>41</v>
      </c>
      <c r="O227" s="317">
        <v>0</v>
      </c>
      <c r="P227" s="317">
        <f t="shared" si="51"/>
        <v>0</v>
      </c>
      <c r="Q227" s="317">
        <v>0</v>
      </c>
      <c r="R227" s="317">
        <f t="shared" si="52"/>
        <v>0</v>
      </c>
      <c r="S227" s="317">
        <v>0</v>
      </c>
      <c r="T227" s="318">
        <f t="shared" si="53"/>
        <v>0</v>
      </c>
      <c r="U227" s="219"/>
      <c r="V227" s="219"/>
      <c r="W227" s="219"/>
      <c r="X227" s="219"/>
      <c r="Y227" s="219"/>
      <c r="Z227" s="219"/>
      <c r="AA227" s="219"/>
      <c r="AB227" s="219"/>
      <c r="AC227" s="219"/>
      <c r="AD227" s="219"/>
      <c r="AE227" s="219"/>
      <c r="AR227" s="319" t="s">
        <v>148</v>
      </c>
      <c r="AT227" s="319" t="s">
        <v>143</v>
      </c>
      <c r="AU227" s="319" t="s">
        <v>80</v>
      </c>
      <c r="AY227" s="293" t="s">
        <v>141</v>
      </c>
      <c r="BE227" s="320">
        <f t="shared" si="54"/>
        <v>0</v>
      </c>
      <c r="BF227" s="320">
        <f t="shared" si="55"/>
        <v>0</v>
      </c>
      <c r="BG227" s="320">
        <f t="shared" si="56"/>
        <v>0</v>
      </c>
      <c r="BH227" s="320">
        <f t="shared" si="57"/>
        <v>0</v>
      </c>
      <c r="BI227" s="320">
        <f t="shared" si="58"/>
        <v>0</v>
      </c>
      <c r="BJ227" s="293" t="s">
        <v>78</v>
      </c>
      <c r="BK227" s="320">
        <f t="shared" si="59"/>
        <v>0</v>
      </c>
      <c r="BL227" s="293" t="s">
        <v>148</v>
      </c>
      <c r="BM227" s="319" t="s">
        <v>1639</v>
      </c>
    </row>
    <row r="228" spans="1:65" s="296" customFormat="1" ht="16.5" customHeight="1">
      <c r="A228" s="219"/>
      <c r="B228" s="220"/>
      <c r="C228" s="271" t="s">
        <v>1640</v>
      </c>
      <c r="D228" s="271" t="s">
        <v>143</v>
      </c>
      <c r="E228" s="272" t="s">
        <v>1641</v>
      </c>
      <c r="F228" s="273" t="s">
        <v>1642</v>
      </c>
      <c r="G228" s="274" t="s">
        <v>333</v>
      </c>
      <c r="H228" s="275">
        <v>2.65</v>
      </c>
      <c r="I228" s="212"/>
      <c r="J228" s="276">
        <f t="shared" si="50"/>
        <v>0</v>
      </c>
      <c r="K228" s="273" t="s">
        <v>3</v>
      </c>
      <c r="L228" s="220"/>
      <c r="M228" s="315" t="s">
        <v>3</v>
      </c>
      <c r="N228" s="316" t="s">
        <v>41</v>
      </c>
      <c r="O228" s="317">
        <v>0</v>
      </c>
      <c r="P228" s="317">
        <f t="shared" si="51"/>
        <v>0</v>
      </c>
      <c r="Q228" s="317">
        <v>0</v>
      </c>
      <c r="R228" s="317">
        <f t="shared" si="52"/>
        <v>0</v>
      </c>
      <c r="S228" s="317">
        <v>0</v>
      </c>
      <c r="T228" s="318">
        <f t="shared" si="53"/>
        <v>0</v>
      </c>
      <c r="U228" s="219"/>
      <c r="V228" s="219"/>
      <c r="W228" s="219"/>
      <c r="X228" s="219"/>
      <c r="Y228" s="219"/>
      <c r="Z228" s="219"/>
      <c r="AA228" s="219"/>
      <c r="AB228" s="219"/>
      <c r="AC228" s="219"/>
      <c r="AD228" s="219"/>
      <c r="AE228" s="219"/>
      <c r="AR228" s="319" t="s">
        <v>148</v>
      </c>
      <c r="AT228" s="319" t="s">
        <v>143</v>
      </c>
      <c r="AU228" s="319" t="s">
        <v>80</v>
      </c>
      <c r="AY228" s="293" t="s">
        <v>141</v>
      </c>
      <c r="BE228" s="320">
        <f t="shared" si="54"/>
        <v>0</v>
      </c>
      <c r="BF228" s="320">
        <f t="shared" si="55"/>
        <v>0</v>
      </c>
      <c r="BG228" s="320">
        <f t="shared" si="56"/>
        <v>0</v>
      </c>
      <c r="BH228" s="320">
        <f t="shared" si="57"/>
        <v>0</v>
      </c>
      <c r="BI228" s="320">
        <f t="shared" si="58"/>
        <v>0</v>
      </c>
      <c r="BJ228" s="293" t="s">
        <v>78</v>
      </c>
      <c r="BK228" s="320">
        <f t="shared" si="59"/>
        <v>0</v>
      </c>
      <c r="BL228" s="293" t="s">
        <v>148</v>
      </c>
      <c r="BM228" s="319" t="s">
        <v>1643</v>
      </c>
    </row>
    <row r="229" spans="1:65" s="296" customFormat="1" ht="16.5" customHeight="1">
      <c r="A229" s="219"/>
      <c r="B229" s="220"/>
      <c r="C229" s="271" t="s">
        <v>1644</v>
      </c>
      <c r="D229" s="271" t="s">
        <v>143</v>
      </c>
      <c r="E229" s="272" t="s">
        <v>1641</v>
      </c>
      <c r="F229" s="273" t="s">
        <v>1642</v>
      </c>
      <c r="G229" s="274" t="s">
        <v>333</v>
      </c>
      <c r="H229" s="275">
        <v>43.84</v>
      </c>
      <c r="I229" s="212"/>
      <c r="J229" s="276">
        <f t="shared" si="50"/>
        <v>0</v>
      </c>
      <c r="K229" s="273" t="s">
        <v>3</v>
      </c>
      <c r="L229" s="220"/>
      <c r="M229" s="315" t="s">
        <v>3</v>
      </c>
      <c r="N229" s="316" t="s">
        <v>41</v>
      </c>
      <c r="O229" s="317">
        <v>0</v>
      </c>
      <c r="P229" s="317">
        <f t="shared" si="51"/>
        <v>0</v>
      </c>
      <c r="Q229" s="317">
        <v>0</v>
      </c>
      <c r="R229" s="317">
        <f t="shared" si="52"/>
        <v>0</v>
      </c>
      <c r="S229" s="317">
        <v>0</v>
      </c>
      <c r="T229" s="318">
        <f t="shared" si="53"/>
        <v>0</v>
      </c>
      <c r="U229" s="219"/>
      <c r="V229" s="219"/>
      <c r="W229" s="219"/>
      <c r="X229" s="219"/>
      <c r="Y229" s="219"/>
      <c r="Z229" s="219"/>
      <c r="AA229" s="219"/>
      <c r="AB229" s="219"/>
      <c r="AC229" s="219"/>
      <c r="AD229" s="219"/>
      <c r="AE229" s="219"/>
      <c r="AR229" s="319" t="s">
        <v>148</v>
      </c>
      <c r="AT229" s="319" t="s">
        <v>143</v>
      </c>
      <c r="AU229" s="319" t="s">
        <v>80</v>
      </c>
      <c r="AY229" s="293" t="s">
        <v>141</v>
      </c>
      <c r="BE229" s="320">
        <f t="shared" si="54"/>
        <v>0</v>
      </c>
      <c r="BF229" s="320">
        <f t="shared" si="55"/>
        <v>0</v>
      </c>
      <c r="BG229" s="320">
        <f t="shared" si="56"/>
        <v>0</v>
      </c>
      <c r="BH229" s="320">
        <f t="shared" si="57"/>
        <v>0</v>
      </c>
      <c r="BI229" s="320">
        <f t="shared" si="58"/>
        <v>0</v>
      </c>
      <c r="BJ229" s="293" t="s">
        <v>78</v>
      </c>
      <c r="BK229" s="320">
        <f t="shared" si="59"/>
        <v>0</v>
      </c>
      <c r="BL229" s="293" t="s">
        <v>148</v>
      </c>
      <c r="BM229" s="319" t="s">
        <v>1645</v>
      </c>
    </row>
    <row r="230" spans="1:65" s="296" customFormat="1" ht="16.5" customHeight="1">
      <c r="A230" s="219"/>
      <c r="B230" s="220"/>
      <c r="C230" s="271" t="s">
        <v>1646</v>
      </c>
      <c r="D230" s="271" t="s">
        <v>143</v>
      </c>
      <c r="E230" s="272" t="s">
        <v>1641</v>
      </c>
      <c r="F230" s="273" t="s">
        <v>1642</v>
      </c>
      <c r="G230" s="274" t="s">
        <v>333</v>
      </c>
      <c r="H230" s="275">
        <v>2.2400000000000002</v>
      </c>
      <c r="I230" s="212"/>
      <c r="J230" s="276">
        <f t="shared" si="50"/>
        <v>0</v>
      </c>
      <c r="K230" s="273" t="s">
        <v>3</v>
      </c>
      <c r="L230" s="220"/>
      <c r="M230" s="315" t="s">
        <v>3</v>
      </c>
      <c r="N230" s="316" t="s">
        <v>41</v>
      </c>
      <c r="O230" s="317">
        <v>0</v>
      </c>
      <c r="P230" s="317">
        <f t="shared" si="51"/>
        <v>0</v>
      </c>
      <c r="Q230" s="317">
        <v>0</v>
      </c>
      <c r="R230" s="317">
        <f t="shared" si="52"/>
        <v>0</v>
      </c>
      <c r="S230" s="317">
        <v>0</v>
      </c>
      <c r="T230" s="318">
        <f t="shared" si="53"/>
        <v>0</v>
      </c>
      <c r="U230" s="219"/>
      <c r="V230" s="219"/>
      <c r="W230" s="219"/>
      <c r="X230" s="219"/>
      <c r="Y230" s="219"/>
      <c r="Z230" s="219"/>
      <c r="AA230" s="219"/>
      <c r="AB230" s="219"/>
      <c r="AC230" s="219"/>
      <c r="AD230" s="219"/>
      <c r="AE230" s="219"/>
      <c r="AR230" s="319" t="s">
        <v>148</v>
      </c>
      <c r="AT230" s="319" t="s">
        <v>143</v>
      </c>
      <c r="AU230" s="319" t="s">
        <v>80</v>
      </c>
      <c r="AY230" s="293" t="s">
        <v>141</v>
      </c>
      <c r="BE230" s="320">
        <f t="shared" si="54"/>
        <v>0</v>
      </c>
      <c r="BF230" s="320">
        <f t="shared" si="55"/>
        <v>0</v>
      </c>
      <c r="BG230" s="320">
        <f t="shared" si="56"/>
        <v>0</v>
      </c>
      <c r="BH230" s="320">
        <f t="shared" si="57"/>
        <v>0</v>
      </c>
      <c r="BI230" s="320">
        <f t="shared" si="58"/>
        <v>0</v>
      </c>
      <c r="BJ230" s="293" t="s">
        <v>78</v>
      </c>
      <c r="BK230" s="320">
        <f t="shared" si="59"/>
        <v>0</v>
      </c>
      <c r="BL230" s="293" t="s">
        <v>148</v>
      </c>
      <c r="BM230" s="319" t="s">
        <v>1647</v>
      </c>
    </row>
    <row r="231" spans="1:65" s="296" customFormat="1" ht="16.5" customHeight="1">
      <c r="A231" s="219"/>
      <c r="B231" s="220"/>
      <c r="C231" s="271" t="s">
        <v>1648</v>
      </c>
      <c r="D231" s="271" t="s">
        <v>143</v>
      </c>
      <c r="E231" s="272" t="s">
        <v>1641</v>
      </c>
      <c r="F231" s="273" t="s">
        <v>1642</v>
      </c>
      <c r="G231" s="274" t="s">
        <v>333</v>
      </c>
      <c r="H231" s="275">
        <v>6.4</v>
      </c>
      <c r="I231" s="212"/>
      <c r="J231" s="276">
        <f t="shared" si="50"/>
        <v>0</v>
      </c>
      <c r="K231" s="273" t="s">
        <v>3</v>
      </c>
      <c r="L231" s="220"/>
      <c r="M231" s="315" t="s">
        <v>3</v>
      </c>
      <c r="N231" s="316" t="s">
        <v>41</v>
      </c>
      <c r="O231" s="317">
        <v>0</v>
      </c>
      <c r="P231" s="317">
        <f t="shared" si="51"/>
        <v>0</v>
      </c>
      <c r="Q231" s="317">
        <v>0</v>
      </c>
      <c r="R231" s="317">
        <f t="shared" si="52"/>
        <v>0</v>
      </c>
      <c r="S231" s="317">
        <v>0</v>
      </c>
      <c r="T231" s="318">
        <f t="shared" si="53"/>
        <v>0</v>
      </c>
      <c r="U231" s="219"/>
      <c r="V231" s="219"/>
      <c r="W231" s="219"/>
      <c r="X231" s="219"/>
      <c r="Y231" s="219"/>
      <c r="Z231" s="219"/>
      <c r="AA231" s="219"/>
      <c r="AB231" s="219"/>
      <c r="AC231" s="219"/>
      <c r="AD231" s="219"/>
      <c r="AE231" s="219"/>
      <c r="AR231" s="319" t="s">
        <v>148</v>
      </c>
      <c r="AT231" s="319" t="s">
        <v>143</v>
      </c>
      <c r="AU231" s="319" t="s">
        <v>80</v>
      </c>
      <c r="AY231" s="293" t="s">
        <v>141</v>
      </c>
      <c r="BE231" s="320">
        <f t="shared" si="54"/>
        <v>0</v>
      </c>
      <c r="BF231" s="320">
        <f t="shared" si="55"/>
        <v>0</v>
      </c>
      <c r="BG231" s="320">
        <f t="shared" si="56"/>
        <v>0</v>
      </c>
      <c r="BH231" s="320">
        <f t="shared" si="57"/>
        <v>0</v>
      </c>
      <c r="BI231" s="320">
        <f t="shared" si="58"/>
        <v>0</v>
      </c>
      <c r="BJ231" s="293" t="s">
        <v>78</v>
      </c>
      <c r="BK231" s="320">
        <f t="shared" si="59"/>
        <v>0</v>
      </c>
      <c r="BL231" s="293" t="s">
        <v>148</v>
      </c>
      <c r="BM231" s="319" t="s">
        <v>1649</v>
      </c>
    </row>
    <row r="232" spans="1:65" s="296" customFormat="1" ht="16.5" customHeight="1">
      <c r="A232" s="219"/>
      <c r="B232" s="220"/>
      <c r="C232" s="271" t="s">
        <v>1650</v>
      </c>
      <c r="D232" s="271" t="s">
        <v>143</v>
      </c>
      <c r="E232" s="272" t="s">
        <v>1641</v>
      </c>
      <c r="F232" s="273" t="s">
        <v>1642</v>
      </c>
      <c r="G232" s="274" t="s">
        <v>333</v>
      </c>
      <c r="H232" s="275">
        <v>4.9800000000000004</v>
      </c>
      <c r="I232" s="212"/>
      <c r="J232" s="276">
        <f t="shared" si="50"/>
        <v>0</v>
      </c>
      <c r="K232" s="273" t="s">
        <v>3</v>
      </c>
      <c r="L232" s="220"/>
      <c r="M232" s="315" t="s">
        <v>3</v>
      </c>
      <c r="N232" s="316" t="s">
        <v>41</v>
      </c>
      <c r="O232" s="317">
        <v>0</v>
      </c>
      <c r="P232" s="317">
        <f t="shared" si="51"/>
        <v>0</v>
      </c>
      <c r="Q232" s="317">
        <v>0</v>
      </c>
      <c r="R232" s="317">
        <f t="shared" si="52"/>
        <v>0</v>
      </c>
      <c r="S232" s="317">
        <v>0</v>
      </c>
      <c r="T232" s="318">
        <f t="shared" si="53"/>
        <v>0</v>
      </c>
      <c r="U232" s="219"/>
      <c r="V232" s="219"/>
      <c r="W232" s="219"/>
      <c r="X232" s="219"/>
      <c r="Y232" s="219"/>
      <c r="Z232" s="219"/>
      <c r="AA232" s="219"/>
      <c r="AB232" s="219"/>
      <c r="AC232" s="219"/>
      <c r="AD232" s="219"/>
      <c r="AE232" s="219"/>
      <c r="AR232" s="319" t="s">
        <v>148</v>
      </c>
      <c r="AT232" s="319" t="s">
        <v>143</v>
      </c>
      <c r="AU232" s="319" t="s">
        <v>80</v>
      </c>
      <c r="AY232" s="293" t="s">
        <v>141</v>
      </c>
      <c r="BE232" s="320">
        <f t="shared" si="54"/>
        <v>0</v>
      </c>
      <c r="BF232" s="320">
        <f t="shared" si="55"/>
        <v>0</v>
      </c>
      <c r="BG232" s="320">
        <f t="shared" si="56"/>
        <v>0</v>
      </c>
      <c r="BH232" s="320">
        <f t="shared" si="57"/>
        <v>0</v>
      </c>
      <c r="BI232" s="320">
        <f t="shared" si="58"/>
        <v>0</v>
      </c>
      <c r="BJ232" s="293" t="s">
        <v>78</v>
      </c>
      <c r="BK232" s="320">
        <f t="shared" si="59"/>
        <v>0</v>
      </c>
      <c r="BL232" s="293" t="s">
        <v>148</v>
      </c>
      <c r="BM232" s="319" t="s">
        <v>1651</v>
      </c>
    </row>
    <row r="233" spans="1:65" s="296" customFormat="1" ht="16.5" customHeight="1">
      <c r="A233" s="219"/>
      <c r="B233" s="220"/>
      <c r="C233" s="271" t="s">
        <v>1652</v>
      </c>
      <c r="D233" s="271" t="s">
        <v>143</v>
      </c>
      <c r="E233" s="272" t="s">
        <v>1641</v>
      </c>
      <c r="F233" s="273" t="s">
        <v>1642</v>
      </c>
      <c r="G233" s="274" t="s">
        <v>333</v>
      </c>
      <c r="H233" s="275">
        <v>6.6</v>
      </c>
      <c r="I233" s="212"/>
      <c r="J233" s="276">
        <f t="shared" si="50"/>
        <v>0</v>
      </c>
      <c r="K233" s="273" t="s">
        <v>3</v>
      </c>
      <c r="L233" s="220"/>
      <c r="M233" s="315" t="s">
        <v>3</v>
      </c>
      <c r="N233" s="316" t="s">
        <v>41</v>
      </c>
      <c r="O233" s="317">
        <v>0</v>
      </c>
      <c r="P233" s="317">
        <f t="shared" si="51"/>
        <v>0</v>
      </c>
      <c r="Q233" s="317">
        <v>0</v>
      </c>
      <c r="R233" s="317">
        <f t="shared" si="52"/>
        <v>0</v>
      </c>
      <c r="S233" s="317">
        <v>0</v>
      </c>
      <c r="T233" s="318">
        <f t="shared" si="53"/>
        <v>0</v>
      </c>
      <c r="U233" s="219"/>
      <c r="V233" s="219"/>
      <c r="W233" s="219"/>
      <c r="X233" s="219"/>
      <c r="Y233" s="219"/>
      <c r="Z233" s="219"/>
      <c r="AA233" s="219"/>
      <c r="AB233" s="219"/>
      <c r="AC233" s="219"/>
      <c r="AD233" s="219"/>
      <c r="AE233" s="219"/>
      <c r="AR233" s="319" t="s">
        <v>148</v>
      </c>
      <c r="AT233" s="319" t="s">
        <v>143</v>
      </c>
      <c r="AU233" s="319" t="s">
        <v>80</v>
      </c>
      <c r="AY233" s="293" t="s">
        <v>141</v>
      </c>
      <c r="BE233" s="320">
        <f t="shared" si="54"/>
        <v>0</v>
      </c>
      <c r="BF233" s="320">
        <f t="shared" si="55"/>
        <v>0</v>
      </c>
      <c r="BG233" s="320">
        <f t="shared" si="56"/>
        <v>0</v>
      </c>
      <c r="BH233" s="320">
        <f t="shared" si="57"/>
        <v>0</v>
      </c>
      <c r="BI233" s="320">
        <f t="shared" si="58"/>
        <v>0</v>
      </c>
      <c r="BJ233" s="293" t="s">
        <v>78</v>
      </c>
      <c r="BK233" s="320">
        <f t="shared" si="59"/>
        <v>0</v>
      </c>
      <c r="BL233" s="293" t="s">
        <v>148</v>
      </c>
      <c r="BM233" s="319" t="s">
        <v>1653</v>
      </c>
    </row>
    <row r="234" spans="1:65" s="296" customFormat="1" ht="16.5" customHeight="1">
      <c r="A234" s="219"/>
      <c r="B234" s="220"/>
      <c r="C234" s="271" t="s">
        <v>1654</v>
      </c>
      <c r="D234" s="271" t="s">
        <v>143</v>
      </c>
      <c r="E234" s="272" t="s">
        <v>1655</v>
      </c>
      <c r="F234" s="273" t="s">
        <v>1656</v>
      </c>
      <c r="G234" s="274" t="s">
        <v>146</v>
      </c>
      <c r="H234" s="275">
        <v>191.8</v>
      </c>
      <c r="I234" s="212"/>
      <c r="J234" s="276">
        <f t="shared" si="50"/>
        <v>0</v>
      </c>
      <c r="K234" s="273" t="s">
        <v>3</v>
      </c>
      <c r="L234" s="220"/>
      <c r="M234" s="315" t="s">
        <v>3</v>
      </c>
      <c r="N234" s="316" t="s">
        <v>41</v>
      </c>
      <c r="O234" s="317">
        <v>0</v>
      </c>
      <c r="P234" s="317">
        <f t="shared" si="51"/>
        <v>0</v>
      </c>
      <c r="Q234" s="317">
        <v>0</v>
      </c>
      <c r="R234" s="317">
        <f t="shared" si="52"/>
        <v>0</v>
      </c>
      <c r="S234" s="317">
        <v>0</v>
      </c>
      <c r="T234" s="318">
        <f t="shared" si="53"/>
        <v>0</v>
      </c>
      <c r="U234" s="219"/>
      <c r="V234" s="219"/>
      <c r="W234" s="219"/>
      <c r="X234" s="219"/>
      <c r="Y234" s="219"/>
      <c r="Z234" s="219"/>
      <c r="AA234" s="219"/>
      <c r="AB234" s="219"/>
      <c r="AC234" s="219"/>
      <c r="AD234" s="219"/>
      <c r="AE234" s="219"/>
      <c r="AR234" s="319" t="s">
        <v>148</v>
      </c>
      <c r="AT234" s="319" t="s">
        <v>143</v>
      </c>
      <c r="AU234" s="319" t="s">
        <v>80</v>
      </c>
      <c r="AY234" s="293" t="s">
        <v>141</v>
      </c>
      <c r="BE234" s="320">
        <f t="shared" si="54"/>
        <v>0</v>
      </c>
      <c r="BF234" s="320">
        <f t="shared" si="55"/>
        <v>0</v>
      </c>
      <c r="BG234" s="320">
        <f t="shared" si="56"/>
        <v>0</v>
      </c>
      <c r="BH234" s="320">
        <f t="shared" si="57"/>
        <v>0</v>
      </c>
      <c r="BI234" s="320">
        <f t="shared" si="58"/>
        <v>0</v>
      </c>
      <c r="BJ234" s="293" t="s">
        <v>78</v>
      </c>
      <c r="BK234" s="320">
        <f t="shared" si="59"/>
        <v>0</v>
      </c>
      <c r="BL234" s="293" t="s">
        <v>148</v>
      </c>
      <c r="BM234" s="319" t="s">
        <v>1657</v>
      </c>
    </row>
    <row r="235" spans="1:65" s="296" customFormat="1" ht="16.5" customHeight="1">
      <c r="A235" s="219"/>
      <c r="B235" s="220"/>
      <c r="C235" s="271" t="s">
        <v>1658</v>
      </c>
      <c r="D235" s="271" t="s">
        <v>143</v>
      </c>
      <c r="E235" s="272" t="s">
        <v>1655</v>
      </c>
      <c r="F235" s="273" t="s">
        <v>1656</v>
      </c>
      <c r="G235" s="274" t="s">
        <v>146</v>
      </c>
      <c r="H235" s="275">
        <v>9.8000000000000007</v>
      </c>
      <c r="I235" s="212"/>
      <c r="J235" s="276">
        <f t="shared" si="50"/>
        <v>0</v>
      </c>
      <c r="K235" s="273" t="s">
        <v>3</v>
      </c>
      <c r="L235" s="220"/>
      <c r="M235" s="315" t="s">
        <v>3</v>
      </c>
      <c r="N235" s="316" t="s">
        <v>41</v>
      </c>
      <c r="O235" s="317">
        <v>0</v>
      </c>
      <c r="P235" s="317">
        <f t="shared" si="51"/>
        <v>0</v>
      </c>
      <c r="Q235" s="317">
        <v>0</v>
      </c>
      <c r="R235" s="317">
        <f t="shared" si="52"/>
        <v>0</v>
      </c>
      <c r="S235" s="317">
        <v>0</v>
      </c>
      <c r="T235" s="318">
        <f t="shared" si="53"/>
        <v>0</v>
      </c>
      <c r="U235" s="219"/>
      <c r="V235" s="219"/>
      <c r="W235" s="219"/>
      <c r="X235" s="219"/>
      <c r="Y235" s="219"/>
      <c r="Z235" s="219"/>
      <c r="AA235" s="219"/>
      <c r="AB235" s="219"/>
      <c r="AC235" s="219"/>
      <c r="AD235" s="219"/>
      <c r="AE235" s="219"/>
      <c r="AR235" s="319" t="s">
        <v>148</v>
      </c>
      <c r="AT235" s="319" t="s">
        <v>143</v>
      </c>
      <c r="AU235" s="319" t="s">
        <v>80</v>
      </c>
      <c r="AY235" s="293" t="s">
        <v>141</v>
      </c>
      <c r="BE235" s="320">
        <f t="shared" si="54"/>
        <v>0</v>
      </c>
      <c r="BF235" s="320">
        <f t="shared" si="55"/>
        <v>0</v>
      </c>
      <c r="BG235" s="320">
        <f t="shared" si="56"/>
        <v>0</v>
      </c>
      <c r="BH235" s="320">
        <f t="shared" si="57"/>
        <v>0</v>
      </c>
      <c r="BI235" s="320">
        <f t="shared" si="58"/>
        <v>0</v>
      </c>
      <c r="BJ235" s="293" t="s">
        <v>78</v>
      </c>
      <c r="BK235" s="320">
        <f t="shared" si="59"/>
        <v>0</v>
      </c>
      <c r="BL235" s="293" t="s">
        <v>148</v>
      </c>
      <c r="BM235" s="319" t="s">
        <v>1659</v>
      </c>
    </row>
    <row r="236" spans="1:65" s="296" customFormat="1" ht="16.5" customHeight="1">
      <c r="A236" s="219"/>
      <c r="B236" s="220"/>
      <c r="C236" s="271" t="s">
        <v>1660</v>
      </c>
      <c r="D236" s="271" t="s">
        <v>143</v>
      </c>
      <c r="E236" s="272" t="s">
        <v>1661</v>
      </c>
      <c r="F236" s="273" t="s">
        <v>1662</v>
      </c>
      <c r="G236" s="274" t="s">
        <v>146</v>
      </c>
      <c r="H236" s="275">
        <v>45</v>
      </c>
      <c r="I236" s="212"/>
      <c r="J236" s="276">
        <f t="shared" si="50"/>
        <v>0</v>
      </c>
      <c r="K236" s="273" t="s">
        <v>3</v>
      </c>
      <c r="L236" s="220"/>
      <c r="M236" s="315" t="s">
        <v>3</v>
      </c>
      <c r="N236" s="316" t="s">
        <v>41</v>
      </c>
      <c r="O236" s="317">
        <v>0</v>
      </c>
      <c r="P236" s="317">
        <f t="shared" si="51"/>
        <v>0</v>
      </c>
      <c r="Q236" s="317">
        <v>0</v>
      </c>
      <c r="R236" s="317">
        <f t="shared" si="52"/>
        <v>0</v>
      </c>
      <c r="S236" s="317">
        <v>0</v>
      </c>
      <c r="T236" s="318">
        <f t="shared" si="53"/>
        <v>0</v>
      </c>
      <c r="U236" s="219"/>
      <c r="V236" s="219"/>
      <c r="W236" s="219"/>
      <c r="X236" s="219"/>
      <c r="Y236" s="219"/>
      <c r="Z236" s="219"/>
      <c r="AA236" s="219"/>
      <c r="AB236" s="219"/>
      <c r="AC236" s="219"/>
      <c r="AD236" s="219"/>
      <c r="AE236" s="219"/>
      <c r="AR236" s="319" t="s">
        <v>148</v>
      </c>
      <c r="AT236" s="319" t="s">
        <v>143</v>
      </c>
      <c r="AU236" s="319" t="s">
        <v>80</v>
      </c>
      <c r="AY236" s="293" t="s">
        <v>141</v>
      </c>
      <c r="BE236" s="320">
        <f t="shared" si="54"/>
        <v>0</v>
      </c>
      <c r="BF236" s="320">
        <f t="shared" si="55"/>
        <v>0</v>
      </c>
      <c r="BG236" s="320">
        <f t="shared" si="56"/>
        <v>0</v>
      </c>
      <c r="BH236" s="320">
        <f t="shared" si="57"/>
        <v>0</v>
      </c>
      <c r="BI236" s="320">
        <f t="shared" si="58"/>
        <v>0</v>
      </c>
      <c r="BJ236" s="293" t="s">
        <v>78</v>
      </c>
      <c r="BK236" s="320">
        <f t="shared" si="59"/>
        <v>0</v>
      </c>
      <c r="BL236" s="293" t="s">
        <v>148</v>
      </c>
      <c r="BM236" s="319" t="s">
        <v>1663</v>
      </c>
    </row>
    <row r="237" spans="1:65" s="296" customFormat="1" ht="16.5" customHeight="1">
      <c r="A237" s="219"/>
      <c r="B237" s="220"/>
      <c r="C237" s="271" t="s">
        <v>1664</v>
      </c>
      <c r="D237" s="271" t="s">
        <v>143</v>
      </c>
      <c r="E237" s="272" t="s">
        <v>1665</v>
      </c>
      <c r="F237" s="273" t="s">
        <v>1666</v>
      </c>
      <c r="G237" s="274" t="s">
        <v>146</v>
      </c>
      <c r="H237" s="275">
        <v>7</v>
      </c>
      <c r="I237" s="212"/>
      <c r="J237" s="276">
        <f t="shared" si="50"/>
        <v>0</v>
      </c>
      <c r="K237" s="273" t="s">
        <v>3</v>
      </c>
      <c r="L237" s="220"/>
      <c r="M237" s="315" t="s">
        <v>3</v>
      </c>
      <c r="N237" s="316" t="s">
        <v>41</v>
      </c>
      <c r="O237" s="317">
        <v>0</v>
      </c>
      <c r="P237" s="317">
        <f t="shared" si="51"/>
        <v>0</v>
      </c>
      <c r="Q237" s="317">
        <v>0</v>
      </c>
      <c r="R237" s="317">
        <f t="shared" si="52"/>
        <v>0</v>
      </c>
      <c r="S237" s="317">
        <v>0</v>
      </c>
      <c r="T237" s="318">
        <f t="shared" si="53"/>
        <v>0</v>
      </c>
      <c r="U237" s="219"/>
      <c r="V237" s="219"/>
      <c r="W237" s="219"/>
      <c r="X237" s="219"/>
      <c r="Y237" s="219"/>
      <c r="Z237" s="219"/>
      <c r="AA237" s="219"/>
      <c r="AB237" s="219"/>
      <c r="AC237" s="219"/>
      <c r="AD237" s="219"/>
      <c r="AE237" s="219"/>
      <c r="AR237" s="319" t="s">
        <v>148</v>
      </c>
      <c r="AT237" s="319" t="s">
        <v>143</v>
      </c>
      <c r="AU237" s="319" t="s">
        <v>80</v>
      </c>
      <c r="AY237" s="293" t="s">
        <v>141</v>
      </c>
      <c r="BE237" s="320">
        <f t="shared" si="54"/>
        <v>0</v>
      </c>
      <c r="BF237" s="320">
        <f t="shared" si="55"/>
        <v>0</v>
      </c>
      <c r="BG237" s="320">
        <f t="shared" si="56"/>
        <v>0</v>
      </c>
      <c r="BH237" s="320">
        <f t="shared" si="57"/>
        <v>0</v>
      </c>
      <c r="BI237" s="320">
        <f t="shared" si="58"/>
        <v>0</v>
      </c>
      <c r="BJ237" s="293" t="s">
        <v>78</v>
      </c>
      <c r="BK237" s="320">
        <f t="shared" si="59"/>
        <v>0</v>
      </c>
      <c r="BL237" s="293" t="s">
        <v>148</v>
      </c>
      <c r="BM237" s="319" t="s">
        <v>1667</v>
      </c>
    </row>
    <row r="238" spans="1:65" s="296" customFormat="1" ht="16.5" customHeight="1">
      <c r="A238" s="219"/>
      <c r="B238" s="220"/>
      <c r="C238" s="271" t="s">
        <v>1668</v>
      </c>
      <c r="D238" s="271" t="s">
        <v>143</v>
      </c>
      <c r="E238" s="272" t="s">
        <v>1665</v>
      </c>
      <c r="F238" s="273" t="s">
        <v>1666</v>
      </c>
      <c r="G238" s="274" t="s">
        <v>146</v>
      </c>
      <c r="H238" s="275">
        <v>45</v>
      </c>
      <c r="I238" s="212"/>
      <c r="J238" s="276">
        <f t="shared" si="50"/>
        <v>0</v>
      </c>
      <c r="K238" s="273" t="s">
        <v>3</v>
      </c>
      <c r="L238" s="220"/>
      <c r="M238" s="315" t="s">
        <v>3</v>
      </c>
      <c r="N238" s="316" t="s">
        <v>41</v>
      </c>
      <c r="O238" s="317">
        <v>0</v>
      </c>
      <c r="P238" s="317">
        <f t="shared" si="51"/>
        <v>0</v>
      </c>
      <c r="Q238" s="317">
        <v>0</v>
      </c>
      <c r="R238" s="317">
        <f t="shared" si="52"/>
        <v>0</v>
      </c>
      <c r="S238" s="317">
        <v>0</v>
      </c>
      <c r="T238" s="318">
        <f t="shared" si="53"/>
        <v>0</v>
      </c>
      <c r="U238" s="219"/>
      <c r="V238" s="219"/>
      <c r="W238" s="219"/>
      <c r="X238" s="219"/>
      <c r="Y238" s="219"/>
      <c r="Z238" s="219"/>
      <c r="AA238" s="219"/>
      <c r="AB238" s="219"/>
      <c r="AC238" s="219"/>
      <c r="AD238" s="219"/>
      <c r="AE238" s="219"/>
      <c r="AR238" s="319" t="s">
        <v>148</v>
      </c>
      <c r="AT238" s="319" t="s">
        <v>143</v>
      </c>
      <c r="AU238" s="319" t="s">
        <v>80</v>
      </c>
      <c r="AY238" s="293" t="s">
        <v>141</v>
      </c>
      <c r="BE238" s="320">
        <f t="shared" si="54"/>
        <v>0</v>
      </c>
      <c r="BF238" s="320">
        <f t="shared" si="55"/>
        <v>0</v>
      </c>
      <c r="BG238" s="320">
        <f t="shared" si="56"/>
        <v>0</v>
      </c>
      <c r="BH238" s="320">
        <f t="shared" si="57"/>
        <v>0</v>
      </c>
      <c r="BI238" s="320">
        <f t="shared" si="58"/>
        <v>0</v>
      </c>
      <c r="BJ238" s="293" t="s">
        <v>78</v>
      </c>
      <c r="BK238" s="320">
        <f t="shared" si="59"/>
        <v>0</v>
      </c>
      <c r="BL238" s="293" t="s">
        <v>148</v>
      </c>
      <c r="BM238" s="319" t="s">
        <v>1669</v>
      </c>
    </row>
    <row r="239" spans="1:65" s="296" customFormat="1" ht="16.5" customHeight="1">
      <c r="A239" s="219"/>
      <c r="B239" s="220"/>
      <c r="C239" s="271" t="s">
        <v>1670</v>
      </c>
      <c r="D239" s="271" t="s">
        <v>143</v>
      </c>
      <c r="E239" s="272" t="s">
        <v>1671</v>
      </c>
      <c r="F239" s="273" t="s">
        <v>1672</v>
      </c>
      <c r="G239" s="274" t="s">
        <v>146</v>
      </c>
      <c r="H239" s="275">
        <v>7</v>
      </c>
      <c r="I239" s="212"/>
      <c r="J239" s="276">
        <f t="shared" si="50"/>
        <v>0</v>
      </c>
      <c r="K239" s="273" t="s">
        <v>3</v>
      </c>
      <c r="L239" s="220"/>
      <c r="M239" s="315" t="s">
        <v>3</v>
      </c>
      <c r="N239" s="316" t="s">
        <v>41</v>
      </c>
      <c r="O239" s="317">
        <v>0</v>
      </c>
      <c r="P239" s="317">
        <f t="shared" si="51"/>
        <v>0</v>
      </c>
      <c r="Q239" s="317">
        <v>0</v>
      </c>
      <c r="R239" s="317">
        <f t="shared" si="52"/>
        <v>0</v>
      </c>
      <c r="S239" s="317">
        <v>0</v>
      </c>
      <c r="T239" s="318">
        <f t="shared" si="53"/>
        <v>0</v>
      </c>
      <c r="U239" s="219"/>
      <c r="V239" s="219"/>
      <c r="W239" s="219"/>
      <c r="X239" s="219"/>
      <c r="Y239" s="219"/>
      <c r="Z239" s="219"/>
      <c r="AA239" s="219"/>
      <c r="AB239" s="219"/>
      <c r="AC239" s="219"/>
      <c r="AD239" s="219"/>
      <c r="AE239" s="219"/>
      <c r="AR239" s="319" t="s">
        <v>148</v>
      </c>
      <c r="AT239" s="319" t="s">
        <v>143</v>
      </c>
      <c r="AU239" s="319" t="s">
        <v>80</v>
      </c>
      <c r="AY239" s="293" t="s">
        <v>141</v>
      </c>
      <c r="BE239" s="320">
        <f t="shared" si="54"/>
        <v>0</v>
      </c>
      <c r="BF239" s="320">
        <f t="shared" si="55"/>
        <v>0</v>
      </c>
      <c r="BG239" s="320">
        <f t="shared" si="56"/>
        <v>0</v>
      </c>
      <c r="BH239" s="320">
        <f t="shared" si="57"/>
        <v>0</v>
      </c>
      <c r="BI239" s="320">
        <f t="shared" si="58"/>
        <v>0</v>
      </c>
      <c r="BJ239" s="293" t="s">
        <v>78</v>
      </c>
      <c r="BK239" s="320">
        <f t="shared" si="59"/>
        <v>0</v>
      </c>
      <c r="BL239" s="293" t="s">
        <v>148</v>
      </c>
      <c r="BM239" s="319" t="s">
        <v>1673</v>
      </c>
    </row>
    <row r="240" spans="1:65" s="296" customFormat="1" ht="16.5" customHeight="1">
      <c r="A240" s="219"/>
      <c r="B240" s="220"/>
      <c r="C240" s="271" t="s">
        <v>1674</v>
      </c>
      <c r="D240" s="271" t="s">
        <v>143</v>
      </c>
      <c r="E240" s="272" t="s">
        <v>1675</v>
      </c>
      <c r="F240" s="273" t="s">
        <v>1676</v>
      </c>
      <c r="G240" s="274" t="s">
        <v>146</v>
      </c>
      <c r="H240" s="275">
        <v>45</v>
      </c>
      <c r="I240" s="212"/>
      <c r="J240" s="276">
        <f t="shared" si="50"/>
        <v>0</v>
      </c>
      <c r="K240" s="273" t="s">
        <v>3</v>
      </c>
      <c r="L240" s="220"/>
      <c r="M240" s="315" t="s">
        <v>3</v>
      </c>
      <c r="N240" s="316" t="s">
        <v>41</v>
      </c>
      <c r="O240" s="317">
        <v>0</v>
      </c>
      <c r="P240" s="317">
        <f t="shared" si="51"/>
        <v>0</v>
      </c>
      <c r="Q240" s="317">
        <v>0</v>
      </c>
      <c r="R240" s="317">
        <f t="shared" si="52"/>
        <v>0</v>
      </c>
      <c r="S240" s="317">
        <v>0</v>
      </c>
      <c r="T240" s="318">
        <f t="shared" si="53"/>
        <v>0</v>
      </c>
      <c r="U240" s="219"/>
      <c r="V240" s="219"/>
      <c r="W240" s="219"/>
      <c r="X240" s="219"/>
      <c r="Y240" s="219"/>
      <c r="Z240" s="219"/>
      <c r="AA240" s="219"/>
      <c r="AB240" s="219"/>
      <c r="AC240" s="219"/>
      <c r="AD240" s="219"/>
      <c r="AE240" s="219"/>
      <c r="AR240" s="319" t="s">
        <v>148</v>
      </c>
      <c r="AT240" s="319" t="s">
        <v>143</v>
      </c>
      <c r="AU240" s="319" t="s">
        <v>80</v>
      </c>
      <c r="AY240" s="293" t="s">
        <v>141</v>
      </c>
      <c r="BE240" s="320">
        <f t="shared" si="54"/>
        <v>0</v>
      </c>
      <c r="BF240" s="320">
        <f t="shared" si="55"/>
        <v>0</v>
      </c>
      <c r="BG240" s="320">
        <f t="shared" si="56"/>
        <v>0</v>
      </c>
      <c r="BH240" s="320">
        <f t="shared" si="57"/>
        <v>0</v>
      </c>
      <c r="BI240" s="320">
        <f t="shared" si="58"/>
        <v>0</v>
      </c>
      <c r="BJ240" s="293" t="s">
        <v>78</v>
      </c>
      <c r="BK240" s="320">
        <f t="shared" si="59"/>
        <v>0</v>
      </c>
      <c r="BL240" s="293" t="s">
        <v>148</v>
      </c>
      <c r="BM240" s="319" t="s">
        <v>1677</v>
      </c>
    </row>
    <row r="241" spans="1:65" s="296" customFormat="1" ht="16.5" customHeight="1">
      <c r="A241" s="219"/>
      <c r="B241" s="220"/>
      <c r="C241" s="271" t="s">
        <v>1678</v>
      </c>
      <c r="D241" s="271" t="s">
        <v>143</v>
      </c>
      <c r="E241" s="272" t="s">
        <v>1679</v>
      </c>
      <c r="F241" s="273" t="s">
        <v>1680</v>
      </c>
      <c r="G241" s="274" t="s">
        <v>199</v>
      </c>
      <c r="H241" s="275">
        <v>280</v>
      </c>
      <c r="I241" s="212"/>
      <c r="J241" s="276">
        <f t="shared" si="50"/>
        <v>0</v>
      </c>
      <c r="K241" s="273" t="s">
        <v>3</v>
      </c>
      <c r="L241" s="220"/>
      <c r="M241" s="315" t="s">
        <v>3</v>
      </c>
      <c r="N241" s="316" t="s">
        <v>41</v>
      </c>
      <c r="O241" s="317">
        <v>0</v>
      </c>
      <c r="P241" s="317">
        <f t="shared" si="51"/>
        <v>0</v>
      </c>
      <c r="Q241" s="317">
        <v>0</v>
      </c>
      <c r="R241" s="317">
        <f t="shared" si="52"/>
        <v>0</v>
      </c>
      <c r="S241" s="317">
        <v>0</v>
      </c>
      <c r="T241" s="318">
        <f t="shared" si="53"/>
        <v>0</v>
      </c>
      <c r="U241" s="219"/>
      <c r="V241" s="219"/>
      <c r="W241" s="219"/>
      <c r="X241" s="219"/>
      <c r="Y241" s="219"/>
      <c r="Z241" s="219"/>
      <c r="AA241" s="219"/>
      <c r="AB241" s="219"/>
      <c r="AC241" s="219"/>
      <c r="AD241" s="219"/>
      <c r="AE241" s="219"/>
      <c r="AR241" s="319" t="s">
        <v>148</v>
      </c>
      <c r="AT241" s="319" t="s">
        <v>143</v>
      </c>
      <c r="AU241" s="319" t="s">
        <v>80</v>
      </c>
      <c r="AY241" s="293" t="s">
        <v>141</v>
      </c>
      <c r="BE241" s="320">
        <f t="shared" si="54"/>
        <v>0</v>
      </c>
      <c r="BF241" s="320">
        <f t="shared" si="55"/>
        <v>0</v>
      </c>
      <c r="BG241" s="320">
        <f t="shared" si="56"/>
        <v>0</v>
      </c>
      <c r="BH241" s="320">
        <f t="shared" si="57"/>
        <v>0</v>
      </c>
      <c r="BI241" s="320">
        <f t="shared" si="58"/>
        <v>0</v>
      </c>
      <c r="BJ241" s="293" t="s">
        <v>78</v>
      </c>
      <c r="BK241" s="320">
        <f t="shared" si="59"/>
        <v>0</v>
      </c>
      <c r="BL241" s="293" t="s">
        <v>148</v>
      </c>
      <c r="BM241" s="319" t="s">
        <v>1681</v>
      </c>
    </row>
    <row r="242" spans="1:65" s="264" customFormat="1" ht="22.9" customHeight="1">
      <c r="B242" s="265"/>
      <c r="D242" s="266" t="s">
        <v>69</v>
      </c>
      <c r="E242" s="269" t="s">
        <v>1682</v>
      </c>
      <c r="F242" s="269" t="s">
        <v>1683</v>
      </c>
      <c r="J242" s="270">
        <f>BK242</f>
        <v>0</v>
      </c>
      <c r="L242" s="265"/>
      <c r="M242" s="309"/>
      <c r="N242" s="310"/>
      <c r="O242" s="310"/>
      <c r="P242" s="311">
        <f>SUM(P243:P257)</f>
        <v>0</v>
      </c>
      <c r="Q242" s="310"/>
      <c r="R242" s="311">
        <f>SUM(R243:R257)</f>
        <v>0</v>
      </c>
      <c r="S242" s="310"/>
      <c r="T242" s="312">
        <f>SUM(T243:T257)</f>
        <v>0</v>
      </c>
      <c r="AR242" s="266" t="s">
        <v>78</v>
      </c>
      <c r="AT242" s="313" t="s">
        <v>69</v>
      </c>
      <c r="AU242" s="313" t="s">
        <v>78</v>
      </c>
      <c r="AY242" s="266" t="s">
        <v>141</v>
      </c>
      <c r="BK242" s="314">
        <f>SUM(BK243:BK257)</f>
        <v>0</v>
      </c>
    </row>
    <row r="243" spans="1:65" s="296" customFormat="1" ht="16.5" customHeight="1">
      <c r="A243" s="219"/>
      <c r="B243" s="220"/>
      <c r="C243" s="271" t="s">
        <v>1684</v>
      </c>
      <c r="D243" s="271" t="s">
        <v>143</v>
      </c>
      <c r="E243" s="272" t="s">
        <v>1685</v>
      </c>
      <c r="F243" s="273" t="s">
        <v>1686</v>
      </c>
      <c r="G243" s="274" t="s">
        <v>1299</v>
      </c>
      <c r="H243" s="275">
        <v>12</v>
      </c>
      <c r="I243" s="212"/>
      <c r="J243" s="276">
        <f t="shared" ref="J243:J257" si="60">ROUND(I243*H243,2)</f>
        <v>0</v>
      </c>
      <c r="K243" s="273" t="s">
        <v>3</v>
      </c>
      <c r="L243" s="220"/>
      <c r="M243" s="315" t="s">
        <v>3</v>
      </c>
      <c r="N243" s="316" t="s">
        <v>41</v>
      </c>
      <c r="O243" s="317">
        <v>0</v>
      </c>
      <c r="P243" s="317">
        <f t="shared" ref="P243:P257" si="61">O243*H243</f>
        <v>0</v>
      </c>
      <c r="Q243" s="317">
        <v>0</v>
      </c>
      <c r="R243" s="317">
        <f t="shared" ref="R243:R257" si="62">Q243*H243</f>
        <v>0</v>
      </c>
      <c r="S243" s="317">
        <v>0</v>
      </c>
      <c r="T243" s="318">
        <f t="shared" ref="T243:T257" si="63">S243*H243</f>
        <v>0</v>
      </c>
      <c r="U243" s="219"/>
      <c r="V243" s="219"/>
      <c r="W243" s="219"/>
      <c r="X243" s="219"/>
      <c r="Y243" s="219"/>
      <c r="Z243" s="219"/>
      <c r="AA243" s="219"/>
      <c r="AB243" s="219"/>
      <c r="AC243" s="219"/>
      <c r="AD243" s="219"/>
      <c r="AE243" s="219"/>
      <c r="AR243" s="319" t="s">
        <v>148</v>
      </c>
      <c r="AT243" s="319" t="s">
        <v>143</v>
      </c>
      <c r="AU243" s="319" t="s">
        <v>80</v>
      </c>
      <c r="AY243" s="293" t="s">
        <v>141</v>
      </c>
      <c r="BE243" s="320">
        <f t="shared" ref="BE243:BE257" si="64">IF(N243="základní",J243,0)</f>
        <v>0</v>
      </c>
      <c r="BF243" s="320">
        <f t="shared" ref="BF243:BF257" si="65">IF(N243="snížená",J243,0)</f>
        <v>0</v>
      </c>
      <c r="BG243" s="320">
        <f t="shared" ref="BG243:BG257" si="66">IF(N243="zákl. přenesená",J243,0)</f>
        <v>0</v>
      </c>
      <c r="BH243" s="320">
        <f t="shared" ref="BH243:BH257" si="67">IF(N243="sníž. přenesená",J243,0)</f>
        <v>0</v>
      </c>
      <c r="BI243" s="320">
        <f t="shared" ref="BI243:BI257" si="68">IF(N243="nulová",J243,0)</f>
        <v>0</v>
      </c>
      <c r="BJ243" s="293" t="s">
        <v>78</v>
      </c>
      <c r="BK243" s="320">
        <f t="shared" ref="BK243:BK257" si="69">ROUND(I243*H243,2)</f>
        <v>0</v>
      </c>
      <c r="BL243" s="293" t="s">
        <v>148</v>
      </c>
      <c r="BM243" s="319" t="s">
        <v>1687</v>
      </c>
    </row>
    <row r="244" spans="1:65" s="296" customFormat="1" ht="16.5" customHeight="1">
      <c r="A244" s="219"/>
      <c r="B244" s="220"/>
      <c r="C244" s="271" t="s">
        <v>1688</v>
      </c>
      <c r="D244" s="271" t="s">
        <v>143</v>
      </c>
      <c r="E244" s="272" t="s">
        <v>1685</v>
      </c>
      <c r="F244" s="273" t="s">
        <v>1686</v>
      </c>
      <c r="G244" s="274" t="s">
        <v>1299</v>
      </c>
      <c r="H244" s="275">
        <v>10</v>
      </c>
      <c r="I244" s="212"/>
      <c r="J244" s="276">
        <f t="shared" si="60"/>
        <v>0</v>
      </c>
      <c r="K244" s="273" t="s">
        <v>3</v>
      </c>
      <c r="L244" s="220"/>
      <c r="M244" s="315" t="s">
        <v>3</v>
      </c>
      <c r="N244" s="316" t="s">
        <v>41</v>
      </c>
      <c r="O244" s="317">
        <v>0</v>
      </c>
      <c r="P244" s="317">
        <f t="shared" si="61"/>
        <v>0</v>
      </c>
      <c r="Q244" s="317">
        <v>0</v>
      </c>
      <c r="R244" s="317">
        <f t="shared" si="62"/>
        <v>0</v>
      </c>
      <c r="S244" s="317">
        <v>0</v>
      </c>
      <c r="T244" s="318">
        <f t="shared" si="63"/>
        <v>0</v>
      </c>
      <c r="U244" s="219"/>
      <c r="V244" s="219"/>
      <c r="W244" s="219"/>
      <c r="X244" s="219"/>
      <c r="Y244" s="219"/>
      <c r="Z244" s="219"/>
      <c r="AA244" s="219"/>
      <c r="AB244" s="219"/>
      <c r="AC244" s="219"/>
      <c r="AD244" s="219"/>
      <c r="AE244" s="219"/>
      <c r="AR244" s="319" t="s">
        <v>148</v>
      </c>
      <c r="AT244" s="319" t="s">
        <v>143</v>
      </c>
      <c r="AU244" s="319" t="s">
        <v>80</v>
      </c>
      <c r="AY244" s="293" t="s">
        <v>141</v>
      </c>
      <c r="BE244" s="320">
        <f t="shared" si="64"/>
        <v>0</v>
      </c>
      <c r="BF244" s="320">
        <f t="shared" si="65"/>
        <v>0</v>
      </c>
      <c r="BG244" s="320">
        <f t="shared" si="66"/>
        <v>0</v>
      </c>
      <c r="BH244" s="320">
        <f t="shared" si="67"/>
        <v>0</v>
      </c>
      <c r="BI244" s="320">
        <f t="shared" si="68"/>
        <v>0</v>
      </c>
      <c r="BJ244" s="293" t="s">
        <v>78</v>
      </c>
      <c r="BK244" s="320">
        <f t="shared" si="69"/>
        <v>0</v>
      </c>
      <c r="BL244" s="293" t="s">
        <v>148</v>
      </c>
      <c r="BM244" s="319" t="s">
        <v>1689</v>
      </c>
    </row>
    <row r="245" spans="1:65" s="296" customFormat="1" ht="16.5" customHeight="1">
      <c r="A245" s="219"/>
      <c r="B245" s="220"/>
      <c r="C245" s="271" t="s">
        <v>1690</v>
      </c>
      <c r="D245" s="271" t="s">
        <v>143</v>
      </c>
      <c r="E245" s="272" t="s">
        <v>1685</v>
      </c>
      <c r="F245" s="273" t="s">
        <v>1686</v>
      </c>
      <c r="G245" s="274" t="s">
        <v>1299</v>
      </c>
      <c r="H245" s="275">
        <v>16</v>
      </c>
      <c r="I245" s="212"/>
      <c r="J245" s="276">
        <f t="shared" si="60"/>
        <v>0</v>
      </c>
      <c r="K245" s="273" t="s">
        <v>3</v>
      </c>
      <c r="L245" s="220"/>
      <c r="M245" s="315" t="s">
        <v>3</v>
      </c>
      <c r="N245" s="316" t="s">
        <v>41</v>
      </c>
      <c r="O245" s="317">
        <v>0</v>
      </c>
      <c r="P245" s="317">
        <f t="shared" si="61"/>
        <v>0</v>
      </c>
      <c r="Q245" s="317">
        <v>0</v>
      </c>
      <c r="R245" s="317">
        <f t="shared" si="62"/>
        <v>0</v>
      </c>
      <c r="S245" s="317">
        <v>0</v>
      </c>
      <c r="T245" s="318">
        <f t="shared" si="63"/>
        <v>0</v>
      </c>
      <c r="U245" s="219"/>
      <c r="V245" s="219"/>
      <c r="W245" s="219"/>
      <c r="X245" s="219"/>
      <c r="Y245" s="219"/>
      <c r="Z245" s="219"/>
      <c r="AA245" s="219"/>
      <c r="AB245" s="219"/>
      <c r="AC245" s="219"/>
      <c r="AD245" s="219"/>
      <c r="AE245" s="219"/>
      <c r="AR245" s="319" t="s">
        <v>148</v>
      </c>
      <c r="AT245" s="319" t="s">
        <v>143</v>
      </c>
      <c r="AU245" s="319" t="s">
        <v>80</v>
      </c>
      <c r="AY245" s="293" t="s">
        <v>141</v>
      </c>
      <c r="BE245" s="320">
        <f t="shared" si="64"/>
        <v>0</v>
      </c>
      <c r="BF245" s="320">
        <f t="shared" si="65"/>
        <v>0</v>
      </c>
      <c r="BG245" s="320">
        <f t="shared" si="66"/>
        <v>0</v>
      </c>
      <c r="BH245" s="320">
        <f t="shared" si="67"/>
        <v>0</v>
      </c>
      <c r="BI245" s="320">
        <f t="shared" si="68"/>
        <v>0</v>
      </c>
      <c r="BJ245" s="293" t="s">
        <v>78</v>
      </c>
      <c r="BK245" s="320">
        <f t="shared" si="69"/>
        <v>0</v>
      </c>
      <c r="BL245" s="293" t="s">
        <v>148</v>
      </c>
      <c r="BM245" s="319" t="s">
        <v>1691</v>
      </c>
    </row>
    <row r="246" spans="1:65" s="296" customFormat="1" ht="16.5" customHeight="1">
      <c r="A246" s="219"/>
      <c r="B246" s="220"/>
      <c r="C246" s="271" t="s">
        <v>1692</v>
      </c>
      <c r="D246" s="271" t="s">
        <v>143</v>
      </c>
      <c r="E246" s="272" t="s">
        <v>1685</v>
      </c>
      <c r="F246" s="273" t="s">
        <v>1686</v>
      </c>
      <c r="G246" s="274" t="s">
        <v>1299</v>
      </c>
      <c r="H246" s="275">
        <v>4</v>
      </c>
      <c r="I246" s="212"/>
      <c r="J246" s="276">
        <f t="shared" si="60"/>
        <v>0</v>
      </c>
      <c r="K246" s="273" t="s">
        <v>3</v>
      </c>
      <c r="L246" s="220"/>
      <c r="M246" s="315" t="s">
        <v>3</v>
      </c>
      <c r="N246" s="316" t="s">
        <v>41</v>
      </c>
      <c r="O246" s="317">
        <v>0</v>
      </c>
      <c r="P246" s="317">
        <f t="shared" si="61"/>
        <v>0</v>
      </c>
      <c r="Q246" s="317">
        <v>0</v>
      </c>
      <c r="R246" s="317">
        <f t="shared" si="62"/>
        <v>0</v>
      </c>
      <c r="S246" s="317">
        <v>0</v>
      </c>
      <c r="T246" s="318">
        <f t="shared" si="63"/>
        <v>0</v>
      </c>
      <c r="U246" s="219"/>
      <c r="V246" s="219"/>
      <c r="W246" s="219"/>
      <c r="X246" s="219"/>
      <c r="Y246" s="219"/>
      <c r="Z246" s="219"/>
      <c r="AA246" s="219"/>
      <c r="AB246" s="219"/>
      <c r="AC246" s="219"/>
      <c r="AD246" s="219"/>
      <c r="AE246" s="219"/>
      <c r="AR246" s="319" t="s">
        <v>148</v>
      </c>
      <c r="AT246" s="319" t="s">
        <v>143</v>
      </c>
      <c r="AU246" s="319" t="s">
        <v>80</v>
      </c>
      <c r="AY246" s="293" t="s">
        <v>141</v>
      </c>
      <c r="BE246" s="320">
        <f t="shared" si="64"/>
        <v>0</v>
      </c>
      <c r="BF246" s="320">
        <f t="shared" si="65"/>
        <v>0</v>
      </c>
      <c r="BG246" s="320">
        <f t="shared" si="66"/>
        <v>0</v>
      </c>
      <c r="BH246" s="320">
        <f t="shared" si="67"/>
        <v>0</v>
      </c>
      <c r="BI246" s="320">
        <f t="shared" si="68"/>
        <v>0</v>
      </c>
      <c r="BJ246" s="293" t="s">
        <v>78</v>
      </c>
      <c r="BK246" s="320">
        <f t="shared" si="69"/>
        <v>0</v>
      </c>
      <c r="BL246" s="293" t="s">
        <v>148</v>
      </c>
      <c r="BM246" s="319" t="s">
        <v>1693</v>
      </c>
    </row>
    <row r="247" spans="1:65" s="296" customFormat="1" ht="16.5" customHeight="1">
      <c r="A247" s="219"/>
      <c r="B247" s="220"/>
      <c r="C247" s="271" t="s">
        <v>1694</v>
      </c>
      <c r="D247" s="271" t="s">
        <v>143</v>
      </c>
      <c r="E247" s="272" t="s">
        <v>1685</v>
      </c>
      <c r="F247" s="273" t="s">
        <v>1686</v>
      </c>
      <c r="G247" s="274" t="s">
        <v>1299</v>
      </c>
      <c r="H247" s="275">
        <v>1</v>
      </c>
      <c r="I247" s="212"/>
      <c r="J247" s="276">
        <f t="shared" si="60"/>
        <v>0</v>
      </c>
      <c r="K247" s="273" t="s">
        <v>3</v>
      </c>
      <c r="L247" s="220"/>
      <c r="M247" s="315" t="s">
        <v>3</v>
      </c>
      <c r="N247" s="316" t="s">
        <v>41</v>
      </c>
      <c r="O247" s="317">
        <v>0</v>
      </c>
      <c r="P247" s="317">
        <f t="shared" si="61"/>
        <v>0</v>
      </c>
      <c r="Q247" s="317">
        <v>0</v>
      </c>
      <c r="R247" s="317">
        <f t="shared" si="62"/>
        <v>0</v>
      </c>
      <c r="S247" s="317">
        <v>0</v>
      </c>
      <c r="T247" s="318">
        <f t="shared" si="63"/>
        <v>0</v>
      </c>
      <c r="U247" s="219"/>
      <c r="V247" s="219"/>
      <c r="W247" s="219"/>
      <c r="X247" s="219"/>
      <c r="Y247" s="219"/>
      <c r="Z247" s="219"/>
      <c r="AA247" s="219"/>
      <c r="AB247" s="219"/>
      <c r="AC247" s="219"/>
      <c r="AD247" s="219"/>
      <c r="AE247" s="219"/>
      <c r="AR247" s="319" t="s">
        <v>148</v>
      </c>
      <c r="AT247" s="319" t="s">
        <v>143</v>
      </c>
      <c r="AU247" s="319" t="s">
        <v>80</v>
      </c>
      <c r="AY247" s="293" t="s">
        <v>141</v>
      </c>
      <c r="BE247" s="320">
        <f t="shared" si="64"/>
        <v>0</v>
      </c>
      <c r="BF247" s="320">
        <f t="shared" si="65"/>
        <v>0</v>
      </c>
      <c r="BG247" s="320">
        <f t="shared" si="66"/>
        <v>0</v>
      </c>
      <c r="BH247" s="320">
        <f t="shared" si="67"/>
        <v>0</v>
      </c>
      <c r="BI247" s="320">
        <f t="shared" si="68"/>
        <v>0</v>
      </c>
      <c r="BJ247" s="293" t="s">
        <v>78</v>
      </c>
      <c r="BK247" s="320">
        <f t="shared" si="69"/>
        <v>0</v>
      </c>
      <c r="BL247" s="293" t="s">
        <v>148</v>
      </c>
      <c r="BM247" s="319" t="s">
        <v>1695</v>
      </c>
    </row>
    <row r="248" spans="1:65" s="296" customFormat="1" ht="16.5" customHeight="1">
      <c r="A248" s="219"/>
      <c r="B248" s="220"/>
      <c r="C248" s="271" t="s">
        <v>1696</v>
      </c>
      <c r="D248" s="271" t="s">
        <v>143</v>
      </c>
      <c r="E248" s="272" t="s">
        <v>1685</v>
      </c>
      <c r="F248" s="273" t="s">
        <v>1686</v>
      </c>
      <c r="G248" s="274" t="s">
        <v>1299</v>
      </c>
      <c r="H248" s="275">
        <v>2</v>
      </c>
      <c r="I248" s="212"/>
      <c r="J248" s="276">
        <f t="shared" si="60"/>
        <v>0</v>
      </c>
      <c r="K248" s="273" t="s">
        <v>3</v>
      </c>
      <c r="L248" s="220"/>
      <c r="M248" s="315" t="s">
        <v>3</v>
      </c>
      <c r="N248" s="316" t="s">
        <v>41</v>
      </c>
      <c r="O248" s="317">
        <v>0</v>
      </c>
      <c r="P248" s="317">
        <f t="shared" si="61"/>
        <v>0</v>
      </c>
      <c r="Q248" s="317">
        <v>0</v>
      </c>
      <c r="R248" s="317">
        <f t="shared" si="62"/>
        <v>0</v>
      </c>
      <c r="S248" s="317">
        <v>0</v>
      </c>
      <c r="T248" s="318">
        <f t="shared" si="63"/>
        <v>0</v>
      </c>
      <c r="U248" s="219"/>
      <c r="V248" s="219"/>
      <c r="W248" s="219"/>
      <c r="X248" s="219"/>
      <c r="Y248" s="219"/>
      <c r="Z248" s="219"/>
      <c r="AA248" s="219"/>
      <c r="AB248" s="219"/>
      <c r="AC248" s="219"/>
      <c r="AD248" s="219"/>
      <c r="AE248" s="219"/>
      <c r="AR248" s="319" t="s">
        <v>148</v>
      </c>
      <c r="AT248" s="319" t="s">
        <v>143</v>
      </c>
      <c r="AU248" s="319" t="s">
        <v>80</v>
      </c>
      <c r="AY248" s="293" t="s">
        <v>141</v>
      </c>
      <c r="BE248" s="320">
        <f t="shared" si="64"/>
        <v>0</v>
      </c>
      <c r="BF248" s="320">
        <f t="shared" si="65"/>
        <v>0</v>
      </c>
      <c r="BG248" s="320">
        <f t="shared" si="66"/>
        <v>0</v>
      </c>
      <c r="BH248" s="320">
        <f t="shared" si="67"/>
        <v>0</v>
      </c>
      <c r="BI248" s="320">
        <f t="shared" si="68"/>
        <v>0</v>
      </c>
      <c r="BJ248" s="293" t="s">
        <v>78</v>
      </c>
      <c r="BK248" s="320">
        <f t="shared" si="69"/>
        <v>0</v>
      </c>
      <c r="BL248" s="293" t="s">
        <v>148</v>
      </c>
      <c r="BM248" s="319" t="s">
        <v>1697</v>
      </c>
    </row>
    <row r="249" spans="1:65" s="296" customFormat="1" ht="16.5" customHeight="1">
      <c r="A249" s="219"/>
      <c r="B249" s="220"/>
      <c r="C249" s="271" t="s">
        <v>1698</v>
      </c>
      <c r="D249" s="271" t="s">
        <v>143</v>
      </c>
      <c r="E249" s="272" t="s">
        <v>1699</v>
      </c>
      <c r="F249" s="273" t="s">
        <v>1700</v>
      </c>
      <c r="G249" s="274" t="s">
        <v>1299</v>
      </c>
      <c r="H249" s="275">
        <v>12</v>
      </c>
      <c r="I249" s="212"/>
      <c r="J249" s="276">
        <f t="shared" si="60"/>
        <v>0</v>
      </c>
      <c r="K249" s="273" t="s">
        <v>3</v>
      </c>
      <c r="L249" s="220"/>
      <c r="M249" s="315" t="s">
        <v>3</v>
      </c>
      <c r="N249" s="316" t="s">
        <v>41</v>
      </c>
      <c r="O249" s="317">
        <v>0</v>
      </c>
      <c r="P249" s="317">
        <f t="shared" si="61"/>
        <v>0</v>
      </c>
      <c r="Q249" s="317">
        <v>0</v>
      </c>
      <c r="R249" s="317">
        <f t="shared" si="62"/>
        <v>0</v>
      </c>
      <c r="S249" s="317">
        <v>0</v>
      </c>
      <c r="T249" s="318">
        <f t="shared" si="63"/>
        <v>0</v>
      </c>
      <c r="U249" s="219"/>
      <c r="V249" s="219"/>
      <c r="W249" s="219"/>
      <c r="X249" s="219"/>
      <c r="Y249" s="219"/>
      <c r="Z249" s="219"/>
      <c r="AA249" s="219"/>
      <c r="AB249" s="219"/>
      <c r="AC249" s="219"/>
      <c r="AD249" s="219"/>
      <c r="AE249" s="219"/>
      <c r="AR249" s="319" t="s">
        <v>148</v>
      </c>
      <c r="AT249" s="319" t="s">
        <v>143</v>
      </c>
      <c r="AU249" s="319" t="s">
        <v>80</v>
      </c>
      <c r="AY249" s="293" t="s">
        <v>141</v>
      </c>
      <c r="BE249" s="320">
        <f t="shared" si="64"/>
        <v>0</v>
      </c>
      <c r="BF249" s="320">
        <f t="shared" si="65"/>
        <v>0</v>
      </c>
      <c r="BG249" s="320">
        <f t="shared" si="66"/>
        <v>0</v>
      </c>
      <c r="BH249" s="320">
        <f t="shared" si="67"/>
        <v>0</v>
      </c>
      <c r="BI249" s="320">
        <f t="shared" si="68"/>
        <v>0</v>
      </c>
      <c r="BJ249" s="293" t="s">
        <v>78</v>
      </c>
      <c r="BK249" s="320">
        <f t="shared" si="69"/>
        <v>0</v>
      </c>
      <c r="BL249" s="293" t="s">
        <v>148</v>
      </c>
      <c r="BM249" s="319" t="s">
        <v>1701</v>
      </c>
    </row>
    <row r="250" spans="1:65" s="296" customFormat="1" ht="16.5" customHeight="1">
      <c r="A250" s="219"/>
      <c r="B250" s="220"/>
      <c r="C250" s="271" t="s">
        <v>1702</v>
      </c>
      <c r="D250" s="271" t="s">
        <v>143</v>
      </c>
      <c r="E250" s="272" t="s">
        <v>1699</v>
      </c>
      <c r="F250" s="273" t="s">
        <v>1700</v>
      </c>
      <c r="G250" s="274" t="s">
        <v>1299</v>
      </c>
      <c r="H250" s="275">
        <v>10</v>
      </c>
      <c r="I250" s="212"/>
      <c r="J250" s="276">
        <f t="shared" si="60"/>
        <v>0</v>
      </c>
      <c r="K250" s="273" t="s">
        <v>3</v>
      </c>
      <c r="L250" s="220"/>
      <c r="M250" s="315" t="s">
        <v>3</v>
      </c>
      <c r="N250" s="316" t="s">
        <v>41</v>
      </c>
      <c r="O250" s="317">
        <v>0</v>
      </c>
      <c r="P250" s="317">
        <f t="shared" si="61"/>
        <v>0</v>
      </c>
      <c r="Q250" s="317">
        <v>0</v>
      </c>
      <c r="R250" s="317">
        <f t="shared" si="62"/>
        <v>0</v>
      </c>
      <c r="S250" s="317">
        <v>0</v>
      </c>
      <c r="T250" s="318">
        <f t="shared" si="63"/>
        <v>0</v>
      </c>
      <c r="U250" s="219"/>
      <c r="V250" s="219"/>
      <c r="W250" s="219"/>
      <c r="X250" s="219"/>
      <c r="Y250" s="219"/>
      <c r="Z250" s="219"/>
      <c r="AA250" s="219"/>
      <c r="AB250" s="219"/>
      <c r="AC250" s="219"/>
      <c r="AD250" s="219"/>
      <c r="AE250" s="219"/>
      <c r="AR250" s="319" t="s">
        <v>148</v>
      </c>
      <c r="AT250" s="319" t="s">
        <v>143</v>
      </c>
      <c r="AU250" s="319" t="s">
        <v>80</v>
      </c>
      <c r="AY250" s="293" t="s">
        <v>141</v>
      </c>
      <c r="BE250" s="320">
        <f t="shared" si="64"/>
        <v>0</v>
      </c>
      <c r="BF250" s="320">
        <f t="shared" si="65"/>
        <v>0</v>
      </c>
      <c r="BG250" s="320">
        <f t="shared" si="66"/>
        <v>0</v>
      </c>
      <c r="BH250" s="320">
        <f t="shared" si="67"/>
        <v>0</v>
      </c>
      <c r="BI250" s="320">
        <f t="shared" si="68"/>
        <v>0</v>
      </c>
      <c r="BJ250" s="293" t="s">
        <v>78</v>
      </c>
      <c r="BK250" s="320">
        <f t="shared" si="69"/>
        <v>0</v>
      </c>
      <c r="BL250" s="293" t="s">
        <v>148</v>
      </c>
      <c r="BM250" s="319" t="s">
        <v>1703</v>
      </c>
    </row>
    <row r="251" spans="1:65" s="296" customFormat="1" ht="16.5" customHeight="1">
      <c r="A251" s="219"/>
      <c r="B251" s="220"/>
      <c r="C251" s="271" t="s">
        <v>1704</v>
      </c>
      <c r="D251" s="271" t="s">
        <v>143</v>
      </c>
      <c r="E251" s="272" t="s">
        <v>1699</v>
      </c>
      <c r="F251" s="273" t="s">
        <v>1700</v>
      </c>
      <c r="G251" s="274" t="s">
        <v>1299</v>
      </c>
      <c r="H251" s="275">
        <v>16</v>
      </c>
      <c r="I251" s="212"/>
      <c r="J251" s="276">
        <f t="shared" si="60"/>
        <v>0</v>
      </c>
      <c r="K251" s="273" t="s">
        <v>3</v>
      </c>
      <c r="L251" s="220"/>
      <c r="M251" s="315" t="s">
        <v>3</v>
      </c>
      <c r="N251" s="316" t="s">
        <v>41</v>
      </c>
      <c r="O251" s="317">
        <v>0</v>
      </c>
      <c r="P251" s="317">
        <f t="shared" si="61"/>
        <v>0</v>
      </c>
      <c r="Q251" s="317">
        <v>0</v>
      </c>
      <c r="R251" s="317">
        <f t="shared" si="62"/>
        <v>0</v>
      </c>
      <c r="S251" s="317">
        <v>0</v>
      </c>
      <c r="T251" s="318">
        <f t="shared" si="63"/>
        <v>0</v>
      </c>
      <c r="U251" s="219"/>
      <c r="V251" s="219"/>
      <c r="W251" s="219"/>
      <c r="X251" s="219"/>
      <c r="Y251" s="219"/>
      <c r="Z251" s="219"/>
      <c r="AA251" s="219"/>
      <c r="AB251" s="219"/>
      <c r="AC251" s="219"/>
      <c r="AD251" s="219"/>
      <c r="AE251" s="219"/>
      <c r="AR251" s="319" t="s">
        <v>148</v>
      </c>
      <c r="AT251" s="319" t="s">
        <v>143</v>
      </c>
      <c r="AU251" s="319" t="s">
        <v>80</v>
      </c>
      <c r="AY251" s="293" t="s">
        <v>141</v>
      </c>
      <c r="BE251" s="320">
        <f t="shared" si="64"/>
        <v>0</v>
      </c>
      <c r="BF251" s="320">
        <f t="shared" si="65"/>
        <v>0</v>
      </c>
      <c r="BG251" s="320">
        <f t="shared" si="66"/>
        <v>0</v>
      </c>
      <c r="BH251" s="320">
        <f t="shared" si="67"/>
        <v>0</v>
      </c>
      <c r="BI251" s="320">
        <f t="shared" si="68"/>
        <v>0</v>
      </c>
      <c r="BJ251" s="293" t="s">
        <v>78</v>
      </c>
      <c r="BK251" s="320">
        <f t="shared" si="69"/>
        <v>0</v>
      </c>
      <c r="BL251" s="293" t="s">
        <v>148</v>
      </c>
      <c r="BM251" s="319" t="s">
        <v>1705</v>
      </c>
    </row>
    <row r="252" spans="1:65" s="296" customFormat="1" ht="16.5" customHeight="1">
      <c r="A252" s="219"/>
      <c r="B252" s="220"/>
      <c r="C252" s="271" t="s">
        <v>1706</v>
      </c>
      <c r="D252" s="271" t="s">
        <v>143</v>
      </c>
      <c r="E252" s="272" t="s">
        <v>1699</v>
      </c>
      <c r="F252" s="273" t="s">
        <v>1700</v>
      </c>
      <c r="G252" s="274" t="s">
        <v>1299</v>
      </c>
      <c r="H252" s="275">
        <v>4</v>
      </c>
      <c r="I252" s="212"/>
      <c r="J252" s="276">
        <f t="shared" si="60"/>
        <v>0</v>
      </c>
      <c r="K252" s="273" t="s">
        <v>3</v>
      </c>
      <c r="L252" s="220"/>
      <c r="M252" s="315" t="s">
        <v>3</v>
      </c>
      <c r="N252" s="316" t="s">
        <v>41</v>
      </c>
      <c r="O252" s="317">
        <v>0</v>
      </c>
      <c r="P252" s="317">
        <f t="shared" si="61"/>
        <v>0</v>
      </c>
      <c r="Q252" s="317">
        <v>0</v>
      </c>
      <c r="R252" s="317">
        <f t="shared" si="62"/>
        <v>0</v>
      </c>
      <c r="S252" s="317">
        <v>0</v>
      </c>
      <c r="T252" s="318">
        <f t="shared" si="63"/>
        <v>0</v>
      </c>
      <c r="U252" s="219"/>
      <c r="V252" s="219"/>
      <c r="W252" s="219"/>
      <c r="X252" s="219"/>
      <c r="Y252" s="219"/>
      <c r="Z252" s="219"/>
      <c r="AA252" s="219"/>
      <c r="AB252" s="219"/>
      <c r="AC252" s="219"/>
      <c r="AD252" s="219"/>
      <c r="AE252" s="219"/>
      <c r="AR252" s="319" t="s">
        <v>148</v>
      </c>
      <c r="AT252" s="319" t="s">
        <v>143</v>
      </c>
      <c r="AU252" s="319" t="s">
        <v>80</v>
      </c>
      <c r="AY252" s="293" t="s">
        <v>141</v>
      </c>
      <c r="BE252" s="320">
        <f t="shared" si="64"/>
        <v>0</v>
      </c>
      <c r="BF252" s="320">
        <f t="shared" si="65"/>
        <v>0</v>
      </c>
      <c r="BG252" s="320">
        <f t="shared" si="66"/>
        <v>0</v>
      </c>
      <c r="BH252" s="320">
        <f t="shared" si="67"/>
        <v>0</v>
      </c>
      <c r="BI252" s="320">
        <f t="shared" si="68"/>
        <v>0</v>
      </c>
      <c r="BJ252" s="293" t="s">
        <v>78</v>
      </c>
      <c r="BK252" s="320">
        <f t="shared" si="69"/>
        <v>0</v>
      </c>
      <c r="BL252" s="293" t="s">
        <v>148</v>
      </c>
      <c r="BM252" s="319" t="s">
        <v>1707</v>
      </c>
    </row>
    <row r="253" spans="1:65" s="296" customFormat="1" ht="16.5" customHeight="1">
      <c r="A253" s="219"/>
      <c r="B253" s="220"/>
      <c r="C253" s="271" t="s">
        <v>1708</v>
      </c>
      <c r="D253" s="271" t="s">
        <v>143</v>
      </c>
      <c r="E253" s="272" t="s">
        <v>1699</v>
      </c>
      <c r="F253" s="273" t="s">
        <v>1700</v>
      </c>
      <c r="G253" s="274" t="s">
        <v>1299</v>
      </c>
      <c r="H253" s="275">
        <v>1</v>
      </c>
      <c r="I253" s="212"/>
      <c r="J253" s="276">
        <f t="shared" si="60"/>
        <v>0</v>
      </c>
      <c r="K253" s="273" t="s">
        <v>3</v>
      </c>
      <c r="L253" s="220"/>
      <c r="M253" s="315" t="s">
        <v>3</v>
      </c>
      <c r="N253" s="316" t="s">
        <v>41</v>
      </c>
      <c r="O253" s="317">
        <v>0</v>
      </c>
      <c r="P253" s="317">
        <f t="shared" si="61"/>
        <v>0</v>
      </c>
      <c r="Q253" s="317">
        <v>0</v>
      </c>
      <c r="R253" s="317">
        <f t="shared" si="62"/>
        <v>0</v>
      </c>
      <c r="S253" s="317">
        <v>0</v>
      </c>
      <c r="T253" s="318">
        <f t="shared" si="63"/>
        <v>0</v>
      </c>
      <c r="U253" s="219"/>
      <c r="V253" s="219"/>
      <c r="W253" s="219"/>
      <c r="X253" s="219"/>
      <c r="Y253" s="219"/>
      <c r="Z253" s="219"/>
      <c r="AA253" s="219"/>
      <c r="AB253" s="219"/>
      <c r="AC253" s="219"/>
      <c r="AD253" s="219"/>
      <c r="AE253" s="219"/>
      <c r="AR253" s="319" t="s">
        <v>148</v>
      </c>
      <c r="AT253" s="319" t="s">
        <v>143</v>
      </c>
      <c r="AU253" s="319" t="s">
        <v>80</v>
      </c>
      <c r="AY253" s="293" t="s">
        <v>141</v>
      </c>
      <c r="BE253" s="320">
        <f t="shared" si="64"/>
        <v>0</v>
      </c>
      <c r="BF253" s="320">
        <f t="shared" si="65"/>
        <v>0</v>
      </c>
      <c r="BG253" s="320">
        <f t="shared" si="66"/>
        <v>0</v>
      </c>
      <c r="BH253" s="320">
        <f t="shared" si="67"/>
        <v>0</v>
      </c>
      <c r="BI253" s="320">
        <f t="shared" si="68"/>
        <v>0</v>
      </c>
      <c r="BJ253" s="293" t="s">
        <v>78</v>
      </c>
      <c r="BK253" s="320">
        <f t="shared" si="69"/>
        <v>0</v>
      </c>
      <c r="BL253" s="293" t="s">
        <v>148</v>
      </c>
      <c r="BM253" s="319" t="s">
        <v>1709</v>
      </c>
    </row>
    <row r="254" spans="1:65" s="296" customFormat="1" ht="16.5" customHeight="1">
      <c r="A254" s="219"/>
      <c r="B254" s="220"/>
      <c r="C254" s="271" t="s">
        <v>712</v>
      </c>
      <c r="D254" s="271" t="s">
        <v>143</v>
      </c>
      <c r="E254" s="272" t="s">
        <v>1699</v>
      </c>
      <c r="F254" s="273" t="s">
        <v>1700</v>
      </c>
      <c r="G254" s="274" t="s">
        <v>1299</v>
      </c>
      <c r="H254" s="275">
        <v>2</v>
      </c>
      <c r="I254" s="212"/>
      <c r="J254" s="276">
        <f t="shared" si="60"/>
        <v>0</v>
      </c>
      <c r="K254" s="273" t="s">
        <v>3</v>
      </c>
      <c r="L254" s="220"/>
      <c r="M254" s="315" t="s">
        <v>3</v>
      </c>
      <c r="N254" s="316" t="s">
        <v>41</v>
      </c>
      <c r="O254" s="317">
        <v>0</v>
      </c>
      <c r="P254" s="317">
        <f t="shared" si="61"/>
        <v>0</v>
      </c>
      <c r="Q254" s="317">
        <v>0</v>
      </c>
      <c r="R254" s="317">
        <f t="shared" si="62"/>
        <v>0</v>
      </c>
      <c r="S254" s="317">
        <v>0</v>
      </c>
      <c r="T254" s="318">
        <f t="shared" si="63"/>
        <v>0</v>
      </c>
      <c r="U254" s="219"/>
      <c r="V254" s="219"/>
      <c r="W254" s="219"/>
      <c r="X254" s="219"/>
      <c r="Y254" s="219"/>
      <c r="Z254" s="219"/>
      <c r="AA254" s="219"/>
      <c r="AB254" s="219"/>
      <c r="AC254" s="219"/>
      <c r="AD254" s="219"/>
      <c r="AE254" s="219"/>
      <c r="AR254" s="319" t="s">
        <v>148</v>
      </c>
      <c r="AT254" s="319" t="s">
        <v>143</v>
      </c>
      <c r="AU254" s="319" t="s">
        <v>80</v>
      </c>
      <c r="AY254" s="293" t="s">
        <v>141</v>
      </c>
      <c r="BE254" s="320">
        <f t="shared" si="64"/>
        <v>0</v>
      </c>
      <c r="BF254" s="320">
        <f t="shared" si="65"/>
        <v>0</v>
      </c>
      <c r="BG254" s="320">
        <f t="shared" si="66"/>
        <v>0</v>
      </c>
      <c r="BH254" s="320">
        <f t="shared" si="67"/>
        <v>0</v>
      </c>
      <c r="BI254" s="320">
        <f t="shared" si="68"/>
        <v>0</v>
      </c>
      <c r="BJ254" s="293" t="s">
        <v>78</v>
      </c>
      <c r="BK254" s="320">
        <f t="shared" si="69"/>
        <v>0</v>
      </c>
      <c r="BL254" s="293" t="s">
        <v>148</v>
      </c>
      <c r="BM254" s="319" t="s">
        <v>1710</v>
      </c>
    </row>
    <row r="255" spans="1:65" s="296" customFormat="1" ht="16.5" customHeight="1">
      <c r="A255" s="219"/>
      <c r="B255" s="220"/>
      <c r="C255" s="271" t="s">
        <v>1711</v>
      </c>
      <c r="D255" s="271" t="s">
        <v>143</v>
      </c>
      <c r="E255" s="272" t="s">
        <v>1712</v>
      </c>
      <c r="F255" s="273" t="s">
        <v>1713</v>
      </c>
      <c r="G255" s="274" t="s">
        <v>1714</v>
      </c>
      <c r="H255" s="275">
        <v>45</v>
      </c>
      <c r="I255" s="212"/>
      <c r="J255" s="276">
        <f t="shared" si="60"/>
        <v>0</v>
      </c>
      <c r="K255" s="273" t="s">
        <v>3</v>
      </c>
      <c r="L255" s="220"/>
      <c r="M255" s="315" t="s">
        <v>3</v>
      </c>
      <c r="N255" s="316" t="s">
        <v>41</v>
      </c>
      <c r="O255" s="317">
        <v>0</v>
      </c>
      <c r="P255" s="317">
        <f t="shared" si="61"/>
        <v>0</v>
      </c>
      <c r="Q255" s="317">
        <v>0</v>
      </c>
      <c r="R255" s="317">
        <f t="shared" si="62"/>
        <v>0</v>
      </c>
      <c r="S255" s="317">
        <v>0</v>
      </c>
      <c r="T255" s="318">
        <f t="shared" si="63"/>
        <v>0</v>
      </c>
      <c r="U255" s="219"/>
      <c r="V255" s="219"/>
      <c r="W255" s="219"/>
      <c r="X255" s="219"/>
      <c r="Y255" s="219"/>
      <c r="Z255" s="219"/>
      <c r="AA255" s="219"/>
      <c r="AB255" s="219"/>
      <c r="AC255" s="219"/>
      <c r="AD255" s="219"/>
      <c r="AE255" s="219"/>
      <c r="AR255" s="319" t="s">
        <v>148</v>
      </c>
      <c r="AT255" s="319" t="s">
        <v>143</v>
      </c>
      <c r="AU255" s="319" t="s">
        <v>80</v>
      </c>
      <c r="AY255" s="293" t="s">
        <v>141</v>
      </c>
      <c r="BE255" s="320">
        <f t="shared" si="64"/>
        <v>0</v>
      </c>
      <c r="BF255" s="320">
        <f t="shared" si="65"/>
        <v>0</v>
      </c>
      <c r="BG255" s="320">
        <f t="shared" si="66"/>
        <v>0</v>
      </c>
      <c r="BH255" s="320">
        <f t="shared" si="67"/>
        <v>0</v>
      </c>
      <c r="BI255" s="320">
        <f t="shared" si="68"/>
        <v>0</v>
      </c>
      <c r="BJ255" s="293" t="s">
        <v>78</v>
      </c>
      <c r="BK255" s="320">
        <f t="shared" si="69"/>
        <v>0</v>
      </c>
      <c r="BL255" s="293" t="s">
        <v>148</v>
      </c>
      <c r="BM255" s="319" t="s">
        <v>1715</v>
      </c>
    </row>
    <row r="256" spans="1:65" s="296" customFormat="1" ht="16.5" customHeight="1">
      <c r="A256" s="219"/>
      <c r="B256" s="220"/>
      <c r="C256" s="271" t="s">
        <v>1716</v>
      </c>
      <c r="D256" s="271" t="s">
        <v>143</v>
      </c>
      <c r="E256" s="272" t="s">
        <v>1717</v>
      </c>
      <c r="F256" s="273" t="s">
        <v>1718</v>
      </c>
      <c r="G256" s="274" t="s">
        <v>1714</v>
      </c>
      <c r="H256" s="275">
        <v>40</v>
      </c>
      <c r="I256" s="212"/>
      <c r="J256" s="276">
        <f t="shared" si="60"/>
        <v>0</v>
      </c>
      <c r="K256" s="273" t="s">
        <v>3</v>
      </c>
      <c r="L256" s="220"/>
      <c r="M256" s="315" t="s">
        <v>3</v>
      </c>
      <c r="N256" s="316" t="s">
        <v>41</v>
      </c>
      <c r="O256" s="317">
        <v>0</v>
      </c>
      <c r="P256" s="317">
        <f t="shared" si="61"/>
        <v>0</v>
      </c>
      <c r="Q256" s="317">
        <v>0</v>
      </c>
      <c r="R256" s="317">
        <f t="shared" si="62"/>
        <v>0</v>
      </c>
      <c r="S256" s="317">
        <v>0</v>
      </c>
      <c r="T256" s="318">
        <f t="shared" si="63"/>
        <v>0</v>
      </c>
      <c r="U256" s="219"/>
      <c r="V256" s="219"/>
      <c r="W256" s="219"/>
      <c r="X256" s="219"/>
      <c r="Y256" s="219"/>
      <c r="Z256" s="219"/>
      <c r="AA256" s="219"/>
      <c r="AB256" s="219"/>
      <c r="AC256" s="219"/>
      <c r="AD256" s="219"/>
      <c r="AE256" s="219"/>
      <c r="AR256" s="319" t="s">
        <v>148</v>
      </c>
      <c r="AT256" s="319" t="s">
        <v>143</v>
      </c>
      <c r="AU256" s="319" t="s">
        <v>80</v>
      </c>
      <c r="AY256" s="293" t="s">
        <v>141</v>
      </c>
      <c r="BE256" s="320">
        <f t="shared" si="64"/>
        <v>0</v>
      </c>
      <c r="BF256" s="320">
        <f t="shared" si="65"/>
        <v>0</v>
      </c>
      <c r="BG256" s="320">
        <f t="shared" si="66"/>
        <v>0</v>
      </c>
      <c r="BH256" s="320">
        <f t="shared" si="67"/>
        <v>0</v>
      </c>
      <c r="BI256" s="320">
        <f t="shared" si="68"/>
        <v>0</v>
      </c>
      <c r="BJ256" s="293" t="s">
        <v>78</v>
      </c>
      <c r="BK256" s="320">
        <f t="shared" si="69"/>
        <v>0</v>
      </c>
      <c r="BL256" s="293" t="s">
        <v>148</v>
      </c>
      <c r="BM256" s="319" t="s">
        <v>1719</v>
      </c>
    </row>
    <row r="257" spans="1:65" s="296" customFormat="1" ht="16.5" customHeight="1">
      <c r="A257" s="219"/>
      <c r="B257" s="220"/>
      <c r="C257" s="271" t="s">
        <v>1720</v>
      </c>
      <c r="D257" s="271" t="s">
        <v>143</v>
      </c>
      <c r="E257" s="272" t="s">
        <v>1721</v>
      </c>
      <c r="F257" s="273" t="s">
        <v>1722</v>
      </c>
      <c r="G257" s="274" t="s">
        <v>1299</v>
      </c>
      <c r="H257" s="275">
        <v>1</v>
      </c>
      <c r="I257" s="212"/>
      <c r="J257" s="276">
        <f t="shared" si="60"/>
        <v>0</v>
      </c>
      <c r="K257" s="273" t="s">
        <v>3</v>
      </c>
      <c r="L257" s="220"/>
      <c r="M257" s="330" t="s">
        <v>3</v>
      </c>
      <c r="N257" s="331" t="s">
        <v>41</v>
      </c>
      <c r="O257" s="332">
        <v>0</v>
      </c>
      <c r="P257" s="332">
        <f t="shared" si="61"/>
        <v>0</v>
      </c>
      <c r="Q257" s="332">
        <v>0</v>
      </c>
      <c r="R257" s="332">
        <f t="shared" si="62"/>
        <v>0</v>
      </c>
      <c r="S257" s="332">
        <v>0</v>
      </c>
      <c r="T257" s="333">
        <f t="shared" si="63"/>
        <v>0</v>
      </c>
      <c r="U257" s="219"/>
      <c r="V257" s="219"/>
      <c r="W257" s="219"/>
      <c r="X257" s="219"/>
      <c r="Y257" s="219"/>
      <c r="Z257" s="219"/>
      <c r="AA257" s="219"/>
      <c r="AB257" s="219"/>
      <c r="AC257" s="219"/>
      <c r="AD257" s="219"/>
      <c r="AE257" s="219"/>
      <c r="AR257" s="319" t="s">
        <v>148</v>
      </c>
      <c r="AT257" s="319" t="s">
        <v>143</v>
      </c>
      <c r="AU257" s="319" t="s">
        <v>80</v>
      </c>
      <c r="AY257" s="293" t="s">
        <v>141</v>
      </c>
      <c r="BE257" s="320">
        <f t="shared" si="64"/>
        <v>0</v>
      </c>
      <c r="BF257" s="320">
        <f t="shared" si="65"/>
        <v>0</v>
      </c>
      <c r="BG257" s="320">
        <f t="shared" si="66"/>
        <v>0</v>
      </c>
      <c r="BH257" s="320">
        <f t="shared" si="67"/>
        <v>0</v>
      </c>
      <c r="BI257" s="320">
        <f t="shared" si="68"/>
        <v>0</v>
      </c>
      <c r="BJ257" s="293" t="s">
        <v>78</v>
      </c>
      <c r="BK257" s="320">
        <f t="shared" si="69"/>
        <v>0</v>
      </c>
      <c r="BL257" s="293" t="s">
        <v>148</v>
      </c>
      <c r="BM257" s="319" t="s">
        <v>1723</v>
      </c>
    </row>
    <row r="258" spans="1:65" s="296" customFormat="1" ht="6.95" customHeight="1">
      <c r="A258" s="219"/>
      <c r="B258" s="239"/>
      <c r="C258" s="240"/>
      <c r="D258" s="240"/>
      <c r="E258" s="240"/>
      <c r="F258" s="240"/>
      <c r="G258" s="240"/>
      <c r="H258" s="240"/>
      <c r="I258" s="240"/>
      <c r="J258" s="240"/>
      <c r="K258" s="240"/>
      <c r="L258" s="220"/>
      <c r="M258" s="219"/>
      <c r="O258" s="219"/>
      <c r="P258" s="219"/>
      <c r="Q258" s="219"/>
      <c r="R258" s="219"/>
      <c r="S258" s="219"/>
      <c r="T258" s="219"/>
      <c r="U258" s="219"/>
      <c r="V258" s="219"/>
      <c r="W258" s="219"/>
      <c r="X258" s="219"/>
      <c r="Y258" s="219"/>
      <c r="Z258" s="219"/>
      <c r="AA258" s="219"/>
      <c r="AB258" s="219"/>
      <c r="AC258" s="219"/>
      <c r="AD258" s="219"/>
      <c r="AE258" s="219"/>
    </row>
  </sheetData>
  <sheetProtection password="CC12" sheet="1" objects="1" scenarios="1"/>
  <autoFilter ref="C89:K257"/>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windowProtection="1" showGridLines="0" topLeftCell="A80" zoomScaleNormal="100" workbookViewId="0">
      <selection activeCell="I102" sqref="I102"/>
    </sheetView>
  </sheetViews>
  <sheetFormatPr defaultRowHeight="11.25"/>
  <cols>
    <col min="1" max="1" width="8.33203125" style="74" customWidth="1"/>
    <col min="2" max="2" width="1.1640625" style="74" customWidth="1"/>
    <col min="3" max="3" width="4.1640625" style="74" customWidth="1"/>
    <col min="4" max="4" width="4.33203125" style="74" customWidth="1"/>
    <col min="5" max="5" width="17.1640625" style="74" customWidth="1"/>
    <col min="6" max="6" width="100.83203125" style="74" customWidth="1"/>
    <col min="7" max="7" width="7.5" style="74" customWidth="1"/>
    <col min="8" max="8" width="14" style="74" customWidth="1"/>
    <col min="9" max="9" width="15.83203125" style="74" customWidth="1"/>
    <col min="10" max="11" width="22.33203125" style="74" customWidth="1"/>
    <col min="12" max="12" width="9.33203125" style="74" customWidth="1"/>
    <col min="13" max="13" width="10.83203125" style="74" hidden="1" customWidth="1"/>
    <col min="14" max="14" width="9.33203125" style="74" hidden="1"/>
    <col min="15" max="20" width="14.1640625" style="74" hidden="1" customWidth="1"/>
    <col min="21" max="21" width="16.33203125" style="74" hidden="1" customWidth="1"/>
    <col min="22" max="22" width="12.33203125" style="74" customWidth="1"/>
    <col min="23" max="23" width="16.33203125" style="74" customWidth="1"/>
    <col min="24" max="24" width="12.33203125" style="74" customWidth="1"/>
    <col min="25" max="25" width="15" style="74" customWidth="1"/>
    <col min="26" max="26" width="11" style="74" customWidth="1"/>
    <col min="27" max="27" width="15" style="74" customWidth="1"/>
    <col min="28" max="28" width="16.33203125" style="74" customWidth="1"/>
    <col min="29" max="29" width="11" style="74" customWidth="1"/>
    <col min="30" max="30" width="15" style="74" customWidth="1"/>
    <col min="31" max="31" width="16.33203125" style="74" customWidth="1"/>
    <col min="32" max="43" width="9.33203125" style="74"/>
    <col min="44" max="65" width="9.33203125" style="74" hidden="1"/>
    <col min="66" max="16384" width="9.33203125" style="74"/>
  </cols>
  <sheetData>
    <row r="2" spans="1:46" ht="36.950000000000003" customHeight="1">
      <c r="L2" s="405" t="s">
        <v>6</v>
      </c>
      <c r="M2" s="406"/>
      <c r="N2" s="406"/>
      <c r="O2" s="406"/>
      <c r="P2" s="406"/>
      <c r="Q2" s="406"/>
      <c r="R2" s="406"/>
      <c r="S2" s="406"/>
      <c r="T2" s="406"/>
      <c r="U2" s="406"/>
      <c r="V2" s="406"/>
      <c r="AT2" s="293" t="s">
        <v>95</v>
      </c>
    </row>
    <row r="3" spans="1:46" ht="6.95" customHeight="1">
      <c r="B3" s="214"/>
      <c r="C3" s="215"/>
      <c r="D3" s="215"/>
      <c r="E3" s="215"/>
      <c r="F3" s="215"/>
      <c r="G3" s="215"/>
      <c r="H3" s="215"/>
      <c r="I3" s="215"/>
      <c r="J3" s="215"/>
      <c r="K3" s="215"/>
      <c r="L3" s="216"/>
      <c r="AT3" s="293" t="s">
        <v>80</v>
      </c>
    </row>
    <row r="4" spans="1:46" ht="24.95" customHeight="1">
      <c r="B4" s="216"/>
      <c r="D4" s="217" t="s">
        <v>108</v>
      </c>
      <c r="L4" s="216"/>
      <c r="M4" s="294" t="s">
        <v>11</v>
      </c>
      <c r="AT4" s="293" t="s">
        <v>4</v>
      </c>
    </row>
    <row r="5" spans="1:46" ht="6.95" customHeight="1">
      <c r="B5" s="216"/>
      <c r="L5" s="216"/>
    </row>
    <row r="6" spans="1:46" ht="12" customHeight="1">
      <c r="B6" s="216"/>
      <c r="D6" s="218" t="s">
        <v>15</v>
      </c>
      <c r="L6" s="216"/>
    </row>
    <row r="7" spans="1:46" ht="16.5" customHeight="1">
      <c r="B7" s="216"/>
      <c r="E7" s="401" t="str">
        <f>'Rekapitulace zakázky'!K6</f>
        <v>Revitalizace Chaplinova náměstí, sídliště Barrandov</v>
      </c>
      <c r="F7" s="402"/>
      <c r="G7" s="402"/>
      <c r="H7" s="402"/>
      <c r="L7" s="216"/>
    </row>
    <row r="8" spans="1:46" s="296" customFormat="1" ht="12" customHeight="1">
      <c r="A8" s="219"/>
      <c r="B8" s="220"/>
      <c r="C8" s="219"/>
      <c r="D8" s="218" t="s">
        <v>109</v>
      </c>
      <c r="E8" s="219"/>
      <c r="F8" s="219"/>
      <c r="G8" s="219"/>
      <c r="H8" s="219"/>
      <c r="I8" s="219"/>
      <c r="J8" s="219"/>
      <c r="K8" s="219"/>
      <c r="L8" s="295"/>
      <c r="S8" s="219"/>
      <c r="T8" s="219"/>
      <c r="U8" s="219"/>
      <c r="V8" s="219"/>
      <c r="W8" s="219"/>
      <c r="X8" s="219"/>
      <c r="Y8" s="219"/>
      <c r="Z8" s="219"/>
      <c r="AA8" s="219"/>
      <c r="AB8" s="219"/>
      <c r="AC8" s="219"/>
      <c r="AD8" s="219"/>
      <c r="AE8" s="219"/>
    </row>
    <row r="9" spans="1:46" s="296" customFormat="1" ht="16.5" customHeight="1">
      <c r="A9" s="219"/>
      <c r="B9" s="220"/>
      <c r="C9" s="219"/>
      <c r="D9" s="219"/>
      <c r="E9" s="399" t="s">
        <v>1724</v>
      </c>
      <c r="F9" s="400"/>
      <c r="G9" s="400"/>
      <c r="H9" s="400"/>
      <c r="I9" s="219"/>
      <c r="J9" s="219"/>
      <c r="K9" s="219"/>
      <c r="L9" s="295"/>
      <c r="S9" s="219"/>
      <c r="T9" s="219"/>
      <c r="U9" s="219"/>
      <c r="V9" s="219"/>
      <c r="W9" s="219"/>
      <c r="X9" s="219"/>
      <c r="Y9" s="219"/>
      <c r="Z9" s="219"/>
      <c r="AA9" s="219"/>
      <c r="AB9" s="219"/>
      <c r="AC9" s="219"/>
      <c r="AD9" s="219"/>
      <c r="AE9" s="219"/>
    </row>
    <row r="10" spans="1:46" s="296" customFormat="1">
      <c r="A10" s="219"/>
      <c r="B10" s="220"/>
      <c r="C10" s="219"/>
      <c r="D10" s="219"/>
      <c r="E10" s="219"/>
      <c r="F10" s="219"/>
      <c r="G10" s="219"/>
      <c r="H10" s="219"/>
      <c r="I10" s="219"/>
      <c r="J10" s="219"/>
      <c r="K10" s="219"/>
      <c r="L10" s="295"/>
      <c r="S10" s="219"/>
      <c r="T10" s="219"/>
      <c r="U10" s="219"/>
      <c r="V10" s="219"/>
      <c r="W10" s="219"/>
      <c r="X10" s="219"/>
      <c r="Y10" s="219"/>
      <c r="Z10" s="219"/>
      <c r="AA10" s="219"/>
      <c r="AB10" s="219"/>
      <c r="AC10" s="219"/>
      <c r="AD10" s="219"/>
      <c r="AE10" s="219"/>
    </row>
    <row r="11" spans="1:46" s="296" customFormat="1" ht="12" customHeight="1">
      <c r="A11" s="219"/>
      <c r="B11" s="220"/>
      <c r="C11" s="219"/>
      <c r="D11" s="218" t="s">
        <v>17</v>
      </c>
      <c r="E11" s="219"/>
      <c r="F11" s="221" t="s">
        <v>3</v>
      </c>
      <c r="G11" s="219"/>
      <c r="H11" s="219"/>
      <c r="I11" s="218" t="s">
        <v>18</v>
      </c>
      <c r="J11" s="221" t="s">
        <v>3</v>
      </c>
      <c r="K11" s="219"/>
      <c r="L11" s="295"/>
      <c r="S11" s="219"/>
      <c r="T11" s="219"/>
      <c r="U11" s="219"/>
      <c r="V11" s="219"/>
      <c r="W11" s="219"/>
      <c r="X11" s="219"/>
      <c r="Y11" s="219"/>
      <c r="Z11" s="219"/>
      <c r="AA11" s="219"/>
      <c r="AB11" s="219"/>
      <c r="AC11" s="219"/>
      <c r="AD11" s="219"/>
      <c r="AE11" s="219"/>
    </row>
    <row r="12" spans="1:46" s="296" customFormat="1" ht="12" customHeight="1">
      <c r="A12" s="219"/>
      <c r="B12" s="220"/>
      <c r="C12" s="219"/>
      <c r="D12" s="218" t="s">
        <v>19</v>
      </c>
      <c r="E12" s="219"/>
      <c r="F12" s="221" t="s">
        <v>20</v>
      </c>
      <c r="G12" s="219"/>
      <c r="H12" s="219"/>
      <c r="I12" s="218" t="s">
        <v>21</v>
      </c>
      <c r="J12" s="222">
        <f>'Rekapitulace zakázky'!AN8</f>
        <v>44391</v>
      </c>
      <c r="K12" s="219"/>
      <c r="L12" s="295"/>
      <c r="S12" s="219"/>
      <c r="T12" s="219"/>
      <c r="U12" s="219"/>
      <c r="V12" s="219"/>
      <c r="W12" s="219"/>
      <c r="X12" s="219"/>
      <c r="Y12" s="219"/>
      <c r="Z12" s="219"/>
      <c r="AA12" s="219"/>
      <c r="AB12" s="219"/>
      <c r="AC12" s="219"/>
      <c r="AD12" s="219"/>
      <c r="AE12" s="219"/>
    </row>
    <row r="13" spans="1:46" s="296" customFormat="1" ht="10.9" customHeight="1">
      <c r="A13" s="219"/>
      <c r="B13" s="220"/>
      <c r="C13" s="219"/>
      <c r="D13" s="219"/>
      <c r="E13" s="219"/>
      <c r="F13" s="219"/>
      <c r="G13" s="219"/>
      <c r="H13" s="219"/>
      <c r="I13" s="219"/>
      <c r="J13" s="219"/>
      <c r="K13" s="219"/>
      <c r="L13" s="295"/>
      <c r="S13" s="219"/>
      <c r="T13" s="219"/>
      <c r="U13" s="219"/>
      <c r="V13" s="219"/>
      <c r="W13" s="219"/>
      <c r="X13" s="219"/>
      <c r="Y13" s="219"/>
      <c r="Z13" s="219"/>
      <c r="AA13" s="219"/>
      <c r="AB13" s="219"/>
      <c r="AC13" s="219"/>
      <c r="AD13" s="219"/>
      <c r="AE13" s="219"/>
    </row>
    <row r="14" spans="1:46" s="296" customFormat="1" ht="12" customHeight="1">
      <c r="A14" s="219"/>
      <c r="B14" s="220"/>
      <c r="C14" s="219"/>
      <c r="D14" s="218" t="s">
        <v>22</v>
      </c>
      <c r="E14" s="219"/>
      <c r="F14" s="219"/>
      <c r="G14" s="219"/>
      <c r="H14" s="219"/>
      <c r="I14" s="218" t="s">
        <v>23</v>
      </c>
      <c r="J14" s="221" t="s">
        <v>3</v>
      </c>
      <c r="K14" s="219"/>
      <c r="L14" s="295"/>
      <c r="S14" s="219"/>
      <c r="T14" s="219"/>
      <c r="U14" s="219"/>
      <c r="V14" s="219"/>
      <c r="W14" s="219"/>
      <c r="X14" s="219"/>
      <c r="Y14" s="219"/>
      <c r="Z14" s="219"/>
      <c r="AA14" s="219"/>
      <c r="AB14" s="219"/>
      <c r="AC14" s="219"/>
      <c r="AD14" s="219"/>
      <c r="AE14" s="219"/>
    </row>
    <row r="15" spans="1:46" s="296" customFormat="1" ht="18" customHeight="1">
      <c r="A15" s="219"/>
      <c r="B15" s="220"/>
      <c r="C15" s="219"/>
      <c r="D15" s="219"/>
      <c r="E15" s="221" t="s">
        <v>24</v>
      </c>
      <c r="F15" s="219"/>
      <c r="G15" s="219"/>
      <c r="H15" s="219"/>
      <c r="I15" s="218" t="s">
        <v>25</v>
      </c>
      <c r="J15" s="221" t="s">
        <v>3</v>
      </c>
      <c r="K15" s="219"/>
      <c r="L15" s="295"/>
      <c r="S15" s="219"/>
      <c r="T15" s="219"/>
      <c r="U15" s="219"/>
      <c r="V15" s="219"/>
      <c r="W15" s="219"/>
      <c r="X15" s="219"/>
      <c r="Y15" s="219"/>
      <c r="Z15" s="219"/>
      <c r="AA15" s="219"/>
      <c r="AB15" s="219"/>
      <c r="AC15" s="219"/>
      <c r="AD15" s="219"/>
      <c r="AE15" s="219"/>
    </row>
    <row r="16" spans="1:46" s="296" customFormat="1" ht="6.95" customHeight="1">
      <c r="A16" s="219"/>
      <c r="B16" s="220"/>
      <c r="C16" s="219"/>
      <c r="D16" s="219"/>
      <c r="E16" s="219"/>
      <c r="F16" s="219"/>
      <c r="G16" s="219"/>
      <c r="H16" s="219"/>
      <c r="I16" s="219"/>
      <c r="J16" s="219"/>
      <c r="K16" s="219"/>
      <c r="L16" s="295"/>
      <c r="S16" s="219"/>
      <c r="T16" s="219"/>
      <c r="U16" s="219"/>
      <c r="V16" s="219"/>
      <c r="W16" s="219"/>
      <c r="X16" s="219"/>
      <c r="Y16" s="219"/>
      <c r="Z16" s="219"/>
      <c r="AA16" s="219"/>
      <c r="AB16" s="219"/>
      <c r="AC16" s="219"/>
      <c r="AD16" s="219"/>
      <c r="AE16" s="219"/>
    </row>
    <row r="17" spans="1:31" s="296" customFormat="1" ht="12" customHeight="1">
      <c r="A17" s="219"/>
      <c r="B17" s="220"/>
      <c r="C17" s="219"/>
      <c r="D17" s="218" t="s">
        <v>26</v>
      </c>
      <c r="E17" s="219"/>
      <c r="F17" s="219"/>
      <c r="G17" s="219"/>
      <c r="H17" s="219"/>
      <c r="I17" s="218" t="s">
        <v>23</v>
      </c>
      <c r="J17" s="221" t="str">
        <f>'Rekapitulace zakázky'!AN13</f>
        <v/>
      </c>
      <c r="K17" s="219"/>
      <c r="L17" s="295"/>
      <c r="S17" s="219"/>
      <c r="T17" s="219"/>
      <c r="U17" s="219"/>
      <c r="V17" s="219"/>
      <c r="W17" s="219"/>
      <c r="X17" s="219"/>
      <c r="Y17" s="219"/>
      <c r="Z17" s="219"/>
      <c r="AA17" s="219"/>
      <c r="AB17" s="219"/>
      <c r="AC17" s="219"/>
      <c r="AD17" s="219"/>
      <c r="AE17" s="219"/>
    </row>
    <row r="18" spans="1:31" s="296" customFormat="1" ht="18" customHeight="1">
      <c r="A18" s="219"/>
      <c r="B18" s="220"/>
      <c r="C18" s="219"/>
      <c r="D18" s="219"/>
      <c r="E18" s="403" t="str">
        <f>'Rekapitulace zakázky'!E14</f>
        <v xml:space="preserve"> </v>
      </c>
      <c r="F18" s="403"/>
      <c r="G18" s="403"/>
      <c r="H18" s="403"/>
      <c r="I18" s="218" t="s">
        <v>25</v>
      </c>
      <c r="J18" s="221" t="str">
        <f>'Rekapitulace zakázky'!AN14</f>
        <v/>
      </c>
      <c r="K18" s="219"/>
      <c r="L18" s="295"/>
      <c r="S18" s="219"/>
      <c r="T18" s="219"/>
      <c r="U18" s="219"/>
      <c r="V18" s="219"/>
      <c r="W18" s="219"/>
      <c r="X18" s="219"/>
      <c r="Y18" s="219"/>
      <c r="Z18" s="219"/>
      <c r="AA18" s="219"/>
      <c r="AB18" s="219"/>
      <c r="AC18" s="219"/>
      <c r="AD18" s="219"/>
      <c r="AE18" s="219"/>
    </row>
    <row r="19" spans="1:31" s="296" customFormat="1" ht="6.95" customHeight="1">
      <c r="A19" s="219"/>
      <c r="B19" s="220"/>
      <c r="C19" s="219"/>
      <c r="D19" s="219"/>
      <c r="E19" s="219"/>
      <c r="F19" s="219"/>
      <c r="G19" s="219"/>
      <c r="H19" s="219"/>
      <c r="I19" s="219"/>
      <c r="J19" s="219"/>
      <c r="K19" s="219"/>
      <c r="L19" s="295"/>
      <c r="S19" s="219"/>
      <c r="T19" s="219"/>
      <c r="U19" s="219"/>
      <c r="V19" s="219"/>
      <c r="W19" s="219"/>
      <c r="X19" s="219"/>
      <c r="Y19" s="219"/>
      <c r="Z19" s="219"/>
      <c r="AA19" s="219"/>
      <c r="AB19" s="219"/>
      <c r="AC19" s="219"/>
      <c r="AD19" s="219"/>
      <c r="AE19" s="219"/>
    </row>
    <row r="20" spans="1:31" s="296" customFormat="1" ht="12" customHeight="1">
      <c r="A20" s="219"/>
      <c r="B20" s="220"/>
      <c r="C20" s="219"/>
      <c r="D20" s="218" t="s">
        <v>28</v>
      </c>
      <c r="E20" s="219"/>
      <c r="F20" s="219"/>
      <c r="G20" s="219"/>
      <c r="H20" s="219"/>
      <c r="I20" s="218" t="s">
        <v>23</v>
      </c>
      <c r="J20" s="221" t="s">
        <v>3</v>
      </c>
      <c r="K20" s="219"/>
      <c r="L20" s="295"/>
      <c r="S20" s="219"/>
      <c r="T20" s="219"/>
      <c r="U20" s="219"/>
      <c r="V20" s="219"/>
      <c r="W20" s="219"/>
      <c r="X20" s="219"/>
      <c r="Y20" s="219"/>
      <c r="Z20" s="219"/>
      <c r="AA20" s="219"/>
      <c r="AB20" s="219"/>
      <c r="AC20" s="219"/>
      <c r="AD20" s="219"/>
      <c r="AE20" s="219"/>
    </row>
    <row r="21" spans="1:31" s="296" customFormat="1" ht="18" customHeight="1">
      <c r="A21" s="219"/>
      <c r="B21" s="220"/>
      <c r="C21" s="219"/>
      <c r="D21" s="219"/>
      <c r="E21" s="221" t="s">
        <v>29</v>
      </c>
      <c r="F21" s="219"/>
      <c r="G21" s="219"/>
      <c r="H21" s="219"/>
      <c r="I21" s="218" t="s">
        <v>25</v>
      </c>
      <c r="J21" s="221" t="s">
        <v>3</v>
      </c>
      <c r="K21" s="219"/>
      <c r="L21" s="295"/>
      <c r="S21" s="219"/>
      <c r="T21" s="219"/>
      <c r="U21" s="219"/>
      <c r="V21" s="219"/>
      <c r="W21" s="219"/>
      <c r="X21" s="219"/>
      <c r="Y21" s="219"/>
      <c r="Z21" s="219"/>
      <c r="AA21" s="219"/>
      <c r="AB21" s="219"/>
      <c r="AC21" s="219"/>
      <c r="AD21" s="219"/>
      <c r="AE21" s="219"/>
    </row>
    <row r="22" spans="1:31" s="296" customFormat="1" ht="6.95" customHeight="1">
      <c r="A22" s="219"/>
      <c r="B22" s="220"/>
      <c r="C22" s="219"/>
      <c r="D22" s="219"/>
      <c r="E22" s="219"/>
      <c r="F22" s="219"/>
      <c r="G22" s="219"/>
      <c r="H22" s="219"/>
      <c r="I22" s="219"/>
      <c r="J22" s="219"/>
      <c r="K22" s="219"/>
      <c r="L22" s="295"/>
      <c r="S22" s="219"/>
      <c r="T22" s="219"/>
      <c r="U22" s="219"/>
      <c r="V22" s="219"/>
      <c r="W22" s="219"/>
      <c r="X22" s="219"/>
      <c r="Y22" s="219"/>
      <c r="Z22" s="219"/>
      <c r="AA22" s="219"/>
      <c r="AB22" s="219"/>
      <c r="AC22" s="219"/>
      <c r="AD22" s="219"/>
      <c r="AE22" s="219"/>
    </row>
    <row r="23" spans="1:31" s="296" customFormat="1" ht="12" customHeight="1">
      <c r="A23" s="219"/>
      <c r="B23" s="220"/>
      <c r="C23" s="219"/>
      <c r="D23" s="218" t="s">
        <v>31</v>
      </c>
      <c r="E23" s="219"/>
      <c r="F23" s="219"/>
      <c r="G23" s="219"/>
      <c r="H23" s="219"/>
      <c r="I23" s="218" t="s">
        <v>23</v>
      </c>
      <c r="J23" s="221" t="s">
        <v>32</v>
      </c>
      <c r="K23" s="219"/>
      <c r="L23" s="295"/>
      <c r="S23" s="219"/>
      <c r="T23" s="219"/>
      <c r="U23" s="219"/>
      <c r="V23" s="219"/>
      <c r="W23" s="219"/>
      <c r="X23" s="219"/>
      <c r="Y23" s="219"/>
      <c r="Z23" s="219"/>
      <c r="AA23" s="219"/>
      <c r="AB23" s="219"/>
      <c r="AC23" s="219"/>
      <c r="AD23" s="219"/>
      <c r="AE23" s="219"/>
    </row>
    <row r="24" spans="1:31" s="296" customFormat="1" ht="18" customHeight="1">
      <c r="A24" s="219"/>
      <c r="B24" s="220"/>
      <c r="C24" s="219"/>
      <c r="D24" s="219"/>
      <c r="E24" s="221" t="s">
        <v>33</v>
      </c>
      <c r="F24" s="219"/>
      <c r="G24" s="219"/>
      <c r="H24" s="219"/>
      <c r="I24" s="218" t="s">
        <v>25</v>
      </c>
      <c r="J24" s="221" t="s">
        <v>34</v>
      </c>
      <c r="K24" s="219"/>
      <c r="L24" s="295"/>
      <c r="S24" s="219"/>
      <c r="T24" s="219"/>
      <c r="U24" s="219"/>
      <c r="V24" s="219"/>
      <c r="W24" s="219"/>
      <c r="X24" s="219"/>
      <c r="Y24" s="219"/>
      <c r="Z24" s="219"/>
      <c r="AA24" s="219"/>
      <c r="AB24" s="219"/>
      <c r="AC24" s="219"/>
      <c r="AD24" s="219"/>
      <c r="AE24" s="219"/>
    </row>
    <row r="25" spans="1:31" s="296" customFormat="1" ht="6.95" customHeight="1">
      <c r="A25" s="219"/>
      <c r="B25" s="220"/>
      <c r="C25" s="219"/>
      <c r="D25" s="219"/>
      <c r="E25" s="219"/>
      <c r="F25" s="219"/>
      <c r="G25" s="219"/>
      <c r="H25" s="219"/>
      <c r="I25" s="219"/>
      <c r="J25" s="219"/>
      <c r="K25" s="219"/>
      <c r="L25" s="295"/>
      <c r="S25" s="219"/>
      <c r="T25" s="219"/>
      <c r="U25" s="219"/>
      <c r="V25" s="219"/>
      <c r="W25" s="219"/>
      <c r="X25" s="219"/>
      <c r="Y25" s="219"/>
      <c r="Z25" s="219"/>
      <c r="AA25" s="219"/>
      <c r="AB25" s="219"/>
      <c r="AC25" s="219"/>
      <c r="AD25" s="219"/>
      <c r="AE25" s="219"/>
    </row>
    <row r="26" spans="1:31" s="296" customFormat="1" ht="12" customHeight="1">
      <c r="A26" s="219"/>
      <c r="B26" s="220"/>
      <c r="C26" s="219"/>
      <c r="D26" s="218" t="s">
        <v>35</v>
      </c>
      <c r="E26" s="219"/>
      <c r="F26" s="219"/>
      <c r="G26" s="219"/>
      <c r="H26" s="219"/>
      <c r="I26" s="219"/>
      <c r="J26" s="219"/>
      <c r="K26" s="219"/>
      <c r="L26" s="295"/>
      <c r="S26" s="219"/>
      <c r="T26" s="219"/>
      <c r="U26" s="219"/>
      <c r="V26" s="219"/>
      <c r="W26" s="219"/>
      <c r="X26" s="219"/>
      <c r="Y26" s="219"/>
      <c r="Z26" s="219"/>
      <c r="AA26" s="219"/>
      <c r="AB26" s="219"/>
      <c r="AC26" s="219"/>
      <c r="AD26" s="219"/>
      <c r="AE26" s="219"/>
    </row>
    <row r="27" spans="1:31" s="298" customFormat="1" ht="16.5" customHeight="1">
      <c r="A27" s="223"/>
      <c r="B27" s="224"/>
      <c r="C27" s="223"/>
      <c r="D27" s="223"/>
      <c r="E27" s="404" t="s">
        <v>3</v>
      </c>
      <c r="F27" s="404"/>
      <c r="G27" s="404"/>
      <c r="H27" s="404"/>
      <c r="I27" s="223"/>
      <c r="J27" s="223"/>
      <c r="K27" s="223"/>
      <c r="L27" s="297"/>
      <c r="S27" s="223"/>
      <c r="T27" s="223"/>
      <c r="U27" s="223"/>
      <c r="V27" s="223"/>
      <c r="W27" s="223"/>
      <c r="X27" s="223"/>
      <c r="Y27" s="223"/>
      <c r="Z27" s="223"/>
      <c r="AA27" s="223"/>
      <c r="AB27" s="223"/>
      <c r="AC27" s="223"/>
      <c r="AD27" s="223"/>
      <c r="AE27" s="223"/>
    </row>
    <row r="28" spans="1:31" s="296" customFormat="1" ht="6.95" customHeight="1">
      <c r="A28" s="219"/>
      <c r="B28" s="220"/>
      <c r="C28" s="219"/>
      <c r="D28" s="219"/>
      <c r="E28" s="219"/>
      <c r="F28" s="219"/>
      <c r="G28" s="219"/>
      <c r="H28" s="219"/>
      <c r="I28" s="219"/>
      <c r="J28" s="219"/>
      <c r="K28" s="219"/>
      <c r="L28" s="295"/>
      <c r="S28" s="219"/>
      <c r="T28" s="219"/>
      <c r="U28" s="219"/>
      <c r="V28" s="219"/>
      <c r="W28" s="219"/>
      <c r="X28" s="219"/>
      <c r="Y28" s="219"/>
      <c r="Z28" s="219"/>
      <c r="AA28" s="219"/>
      <c r="AB28" s="219"/>
      <c r="AC28" s="219"/>
      <c r="AD28" s="219"/>
      <c r="AE28" s="219"/>
    </row>
    <row r="29" spans="1:31" s="296" customFormat="1" ht="6.95" customHeight="1">
      <c r="A29" s="219"/>
      <c r="B29" s="220"/>
      <c r="C29" s="219"/>
      <c r="D29" s="225"/>
      <c r="E29" s="225"/>
      <c r="F29" s="225"/>
      <c r="G29" s="225"/>
      <c r="H29" s="225"/>
      <c r="I29" s="225"/>
      <c r="J29" s="225"/>
      <c r="K29" s="225"/>
      <c r="L29" s="295"/>
      <c r="S29" s="219"/>
      <c r="T29" s="219"/>
      <c r="U29" s="219"/>
      <c r="V29" s="219"/>
      <c r="W29" s="219"/>
      <c r="X29" s="219"/>
      <c r="Y29" s="219"/>
      <c r="Z29" s="219"/>
      <c r="AA29" s="219"/>
      <c r="AB29" s="219"/>
      <c r="AC29" s="219"/>
      <c r="AD29" s="219"/>
      <c r="AE29" s="219"/>
    </row>
    <row r="30" spans="1:31" s="296" customFormat="1" ht="25.35" customHeight="1">
      <c r="A30" s="219"/>
      <c r="B30" s="220"/>
      <c r="C30" s="219"/>
      <c r="D30" s="226" t="s">
        <v>36</v>
      </c>
      <c r="E30" s="219"/>
      <c r="F30" s="219"/>
      <c r="G30" s="219"/>
      <c r="H30" s="219"/>
      <c r="I30" s="219"/>
      <c r="J30" s="227">
        <f>ROUND(J89, 2)</f>
        <v>0</v>
      </c>
      <c r="K30" s="219"/>
      <c r="L30" s="295"/>
      <c r="S30" s="219"/>
      <c r="T30" s="219"/>
      <c r="U30" s="219"/>
      <c r="V30" s="219"/>
      <c r="W30" s="219"/>
      <c r="X30" s="219"/>
      <c r="Y30" s="219"/>
      <c r="Z30" s="219"/>
      <c r="AA30" s="219"/>
      <c r="AB30" s="219"/>
      <c r="AC30" s="219"/>
      <c r="AD30" s="219"/>
      <c r="AE30" s="219"/>
    </row>
    <row r="31" spans="1:31" s="296" customFormat="1" ht="6.95" customHeight="1">
      <c r="A31" s="219"/>
      <c r="B31" s="220"/>
      <c r="C31" s="219"/>
      <c r="D31" s="225"/>
      <c r="E31" s="225"/>
      <c r="F31" s="225"/>
      <c r="G31" s="225"/>
      <c r="H31" s="225"/>
      <c r="I31" s="225"/>
      <c r="J31" s="225"/>
      <c r="K31" s="225"/>
      <c r="L31" s="295"/>
      <c r="S31" s="219"/>
      <c r="T31" s="219"/>
      <c r="U31" s="219"/>
      <c r="V31" s="219"/>
      <c r="W31" s="219"/>
      <c r="X31" s="219"/>
      <c r="Y31" s="219"/>
      <c r="Z31" s="219"/>
      <c r="AA31" s="219"/>
      <c r="AB31" s="219"/>
      <c r="AC31" s="219"/>
      <c r="AD31" s="219"/>
      <c r="AE31" s="219"/>
    </row>
    <row r="32" spans="1:31" s="296" customFormat="1" ht="14.45" customHeight="1">
      <c r="A32" s="219"/>
      <c r="B32" s="220"/>
      <c r="C32" s="219"/>
      <c r="D32" s="219"/>
      <c r="E32" s="219"/>
      <c r="F32" s="228" t="s">
        <v>38</v>
      </c>
      <c r="G32" s="219"/>
      <c r="H32" s="219"/>
      <c r="I32" s="228" t="s">
        <v>37</v>
      </c>
      <c r="J32" s="228" t="s">
        <v>39</v>
      </c>
      <c r="K32" s="219"/>
      <c r="L32" s="295"/>
      <c r="S32" s="219"/>
      <c r="T32" s="219"/>
      <c r="U32" s="219"/>
      <c r="V32" s="219"/>
      <c r="W32" s="219"/>
      <c r="X32" s="219"/>
      <c r="Y32" s="219"/>
      <c r="Z32" s="219"/>
      <c r="AA32" s="219"/>
      <c r="AB32" s="219"/>
      <c r="AC32" s="219"/>
      <c r="AD32" s="219"/>
      <c r="AE32" s="219"/>
    </row>
    <row r="33" spans="1:31" s="296" customFormat="1" ht="14.45" customHeight="1">
      <c r="A33" s="219"/>
      <c r="B33" s="220"/>
      <c r="C33" s="219"/>
      <c r="D33" s="229" t="s">
        <v>40</v>
      </c>
      <c r="E33" s="218" t="s">
        <v>41</v>
      </c>
      <c r="F33" s="230">
        <f>ROUND((SUM(BE89:BE168)),  2)</f>
        <v>0</v>
      </c>
      <c r="G33" s="219"/>
      <c r="H33" s="219"/>
      <c r="I33" s="231">
        <v>0.21</v>
      </c>
      <c r="J33" s="230">
        <f>ROUND(((SUM(BE89:BE168))*I33),  2)</f>
        <v>0</v>
      </c>
      <c r="K33" s="219"/>
      <c r="L33" s="295"/>
      <c r="S33" s="219"/>
      <c r="T33" s="219"/>
      <c r="U33" s="219"/>
      <c r="V33" s="219"/>
      <c r="W33" s="219"/>
      <c r="X33" s="219"/>
      <c r="Y33" s="219"/>
      <c r="Z33" s="219"/>
      <c r="AA33" s="219"/>
      <c r="AB33" s="219"/>
      <c r="AC33" s="219"/>
      <c r="AD33" s="219"/>
      <c r="AE33" s="219"/>
    </row>
    <row r="34" spans="1:31" s="296" customFormat="1" ht="14.45" customHeight="1">
      <c r="A34" s="219"/>
      <c r="B34" s="220"/>
      <c r="C34" s="219"/>
      <c r="D34" s="219"/>
      <c r="E34" s="218" t="s">
        <v>42</v>
      </c>
      <c r="F34" s="230">
        <f>ROUND((SUM(BF89:BF168)),  2)</f>
        <v>0</v>
      </c>
      <c r="G34" s="219"/>
      <c r="H34" s="219"/>
      <c r="I34" s="231">
        <v>0.15</v>
      </c>
      <c r="J34" s="230">
        <f>ROUND(((SUM(BF89:BF168))*I34),  2)</f>
        <v>0</v>
      </c>
      <c r="K34" s="219"/>
      <c r="L34" s="295"/>
      <c r="S34" s="219"/>
      <c r="T34" s="219"/>
      <c r="U34" s="219"/>
      <c r="V34" s="219"/>
      <c r="W34" s="219"/>
      <c r="X34" s="219"/>
      <c r="Y34" s="219"/>
      <c r="Z34" s="219"/>
      <c r="AA34" s="219"/>
      <c r="AB34" s="219"/>
      <c r="AC34" s="219"/>
      <c r="AD34" s="219"/>
      <c r="AE34" s="219"/>
    </row>
    <row r="35" spans="1:31" s="296" customFormat="1" ht="14.45" hidden="1" customHeight="1">
      <c r="A35" s="219"/>
      <c r="B35" s="220"/>
      <c r="C35" s="219"/>
      <c r="D35" s="219"/>
      <c r="E35" s="218" t="s">
        <v>43</v>
      </c>
      <c r="F35" s="230">
        <f>ROUND((SUM(BG89:BG168)),  2)</f>
        <v>0</v>
      </c>
      <c r="G35" s="219"/>
      <c r="H35" s="219"/>
      <c r="I35" s="231">
        <v>0.21</v>
      </c>
      <c r="J35" s="230">
        <f>0</f>
        <v>0</v>
      </c>
      <c r="K35" s="219"/>
      <c r="L35" s="295"/>
      <c r="S35" s="219"/>
      <c r="T35" s="219"/>
      <c r="U35" s="219"/>
      <c r="V35" s="219"/>
      <c r="W35" s="219"/>
      <c r="X35" s="219"/>
      <c r="Y35" s="219"/>
      <c r="Z35" s="219"/>
      <c r="AA35" s="219"/>
      <c r="AB35" s="219"/>
      <c r="AC35" s="219"/>
      <c r="AD35" s="219"/>
      <c r="AE35" s="219"/>
    </row>
    <row r="36" spans="1:31" s="296" customFormat="1" ht="14.45" hidden="1" customHeight="1">
      <c r="A36" s="219"/>
      <c r="B36" s="220"/>
      <c r="C36" s="219"/>
      <c r="D36" s="219"/>
      <c r="E36" s="218" t="s">
        <v>44</v>
      </c>
      <c r="F36" s="230">
        <f>ROUND((SUM(BH89:BH168)),  2)</f>
        <v>0</v>
      </c>
      <c r="G36" s="219"/>
      <c r="H36" s="219"/>
      <c r="I36" s="231">
        <v>0.15</v>
      </c>
      <c r="J36" s="230">
        <f>0</f>
        <v>0</v>
      </c>
      <c r="K36" s="219"/>
      <c r="L36" s="295"/>
      <c r="S36" s="219"/>
      <c r="T36" s="219"/>
      <c r="U36" s="219"/>
      <c r="V36" s="219"/>
      <c r="W36" s="219"/>
      <c r="X36" s="219"/>
      <c r="Y36" s="219"/>
      <c r="Z36" s="219"/>
      <c r="AA36" s="219"/>
      <c r="AB36" s="219"/>
      <c r="AC36" s="219"/>
      <c r="AD36" s="219"/>
      <c r="AE36" s="219"/>
    </row>
    <row r="37" spans="1:31" s="296" customFormat="1" ht="14.45" hidden="1" customHeight="1">
      <c r="A37" s="219"/>
      <c r="B37" s="220"/>
      <c r="C37" s="219"/>
      <c r="D37" s="219"/>
      <c r="E37" s="218" t="s">
        <v>45</v>
      </c>
      <c r="F37" s="230">
        <f>ROUND((SUM(BI89:BI168)),  2)</f>
        <v>0</v>
      </c>
      <c r="G37" s="219"/>
      <c r="H37" s="219"/>
      <c r="I37" s="231">
        <v>0</v>
      </c>
      <c r="J37" s="230">
        <f>0</f>
        <v>0</v>
      </c>
      <c r="K37" s="219"/>
      <c r="L37" s="295"/>
      <c r="S37" s="219"/>
      <c r="T37" s="219"/>
      <c r="U37" s="219"/>
      <c r="V37" s="219"/>
      <c r="W37" s="219"/>
      <c r="X37" s="219"/>
      <c r="Y37" s="219"/>
      <c r="Z37" s="219"/>
      <c r="AA37" s="219"/>
      <c r="AB37" s="219"/>
      <c r="AC37" s="219"/>
      <c r="AD37" s="219"/>
      <c r="AE37" s="219"/>
    </row>
    <row r="38" spans="1:31" s="296" customFormat="1" ht="6.95" customHeight="1">
      <c r="A38" s="219"/>
      <c r="B38" s="220"/>
      <c r="C38" s="219"/>
      <c r="D38" s="219"/>
      <c r="E38" s="219"/>
      <c r="F38" s="219"/>
      <c r="G38" s="219"/>
      <c r="H38" s="219"/>
      <c r="I38" s="219"/>
      <c r="J38" s="219"/>
      <c r="K38" s="219"/>
      <c r="L38" s="295"/>
      <c r="S38" s="219"/>
      <c r="T38" s="219"/>
      <c r="U38" s="219"/>
      <c r="V38" s="219"/>
      <c r="W38" s="219"/>
      <c r="X38" s="219"/>
      <c r="Y38" s="219"/>
      <c r="Z38" s="219"/>
      <c r="AA38" s="219"/>
      <c r="AB38" s="219"/>
      <c r="AC38" s="219"/>
      <c r="AD38" s="219"/>
      <c r="AE38" s="219"/>
    </row>
    <row r="39" spans="1:31" s="296" customFormat="1" ht="25.35" customHeight="1">
      <c r="A39" s="219"/>
      <c r="B39" s="220"/>
      <c r="C39" s="232"/>
      <c r="D39" s="233" t="s">
        <v>46</v>
      </c>
      <c r="E39" s="234"/>
      <c r="F39" s="234"/>
      <c r="G39" s="235" t="s">
        <v>47</v>
      </c>
      <c r="H39" s="236" t="s">
        <v>48</v>
      </c>
      <c r="I39" s="234"/>
      <c r="J39" s="237">
        <f>SUM(J30:J37)</f>
        <v>0</v>
      </c>
      <c r="K39" s="238"/>
      <c r="L39" s="295"/>
      <c r="S39" s="219"/>
      <c r="T39" s="219"/>
      <c r="U39" s="219"/>
      <c r="V39" s="219"/>
      <c r="W39" s="219"/>
      <c r="X39" s="219"/>
      <c r="Y39" s="219"/>
      <c r="Z39" s="219"/>
      <c r="AA39" s="219"/>
      <c r="AB39" s="219"/>
      <c r="AC39" s="219"/>
      <c r="AD39" s="219"/>
      <c r="AE39" s="219"/>
    </row>
    <row r="40" spans="1:31" s="296" customFormat="1" ht="14.45" customHeight="1">
      <c r="A40" s="219"/>
      <c r="B40" s="239"/>
      <c r="C40" s="240"/>
      <c r="D40" s="240"/>
      <c r="E40" s="240"/>
      <c r="F40" s="240"/>
      <c r="G40" s="240"/>
      <c r="H40" s="240"/>
      <c r="I40" s="240"/>
      <c r="J40" s="240"/>
      <c r="K40" s="240"/>
      <c r="L40" s="295"/>
      <c r="S40" s="219"/>
      <c r="T40" s="219"/>
      <c r="U40" s="219"/>
      <c r="V40" s="219"/>
      <c r="W40" s="219"/>
      <c r="X40" s="219"/>
      <c r="Y40" s="219"/>
      <c r="Z40" s="219"/>
      <c r="AA40" s="219"/>
      <c r="AB40" s="219"/>
      <c r="AC40" s="219"/>
      <c r="AD40" s="219"/>
      <c r="AE40" s="219"/>
    </row>
    <row r="44" spans="1:31" s="296" customFormat="1" ht="6.95" customHeight="1">
      <c r="A44" s="219"/>
      <c r="B44" s="241"/>
      <c r="C44" s="242"/>
      <c r="D44" s="242"/>
      <c r="E44" s="242"/>
      <c r="F44" s="242"/>
      <c r="G44" s="242"/>
      <c r="H44" s="242"/>
      <c r="I44" s="242"/>
      <c r="J44" s="242"/>
      <c r="K44" s="242"/>
      <c r="L44" s="295"/>
      <c r="S44" s="219"/>
      <c r="T44" s="219"/>
      <c r="U44" s="219"/>
      <c r="V44" s="219"/>
      <c r="W44" s="219"/>
      <c r="X44" s="219"/>
      <c r="Y44" s="219"/>
      <c r="Z44" s="219"/>
      <c r="AA44" s="219"/>
      <c r="AB44" s="219"/>
      <c r="AC44" s="219"/>
      <c r="AD44" s="219"/>
      <c r="AE44" s="219"/>
    </row>
    <row r="45" spans="1:31" s="296" customFormat="1" ht="24.95" customHeight="1">
      <c r="A45" s="219"/>
      <c r="B45" s="220"/>
      <c r="C45" s="217" t="s">
        <v>111</v>
      </c>
      <c r="D45" s="219"/>
      <c r="E45" s="219"/>
      <c r="F45" s="219"/>
      <c r="G45" s="219"/>
      <c r="H45" s="219"/>
      <c r="I45" s="219"/>
      <c r="J45" s="219"/>
      <c r="K45" s="219"/>
      <c r="L45" s="295"/>
      <c r="S45" s="219"/>
      <c r="T45" s="219"/>
      <c r="U45" s="219"/>
      <c r="V45" s="219"/>
      <c r="W45" s="219"/>
      <c r="X45" s="219"/>
      <c r="Y45" s="219"/>
      <c r="Z45" s="219"/>
      <c r="AA45" s="219"/>
      <c r="AB45" s="219"/>
      <c r="AC45" s="219"/>
      <c r="AD45" s="219"/>
      <c r="AE45" s="219"/>
    </row>
    <row r="46" spans="1:31" s="296" customFormat="1" ht="6.95" customHeight="1">
      <c r="A46" s="219"/>
      <c r="B46" s="220"/>
      <c r="C46" s="219"/>
      <c r="D46" s="219"/>
      <c r="E46" s="219"/>
      <c r="F46" s="219"/>
      <c r="G46" s="219"/>
      <c r="H46" s="219"/>
      <c r="I46" s="219"/>
      <c r="J46" s="219"/>
      <c r="K46" s="219"/>
      <c r="L46" s="295"/>
      <c r="S46" s="219"/>
      <c r="T46" s="219"/>
      <c r="U46" s="219"/>
      <c r="V46" s="219"/>
      <c r="W46" s="219"/>
      <c r="X46" s="219"/>
      <c r="Y46" s="219"/>
      <c r="Z46" s="219"/>
      <c r="AA46" s="219"/>
      <c r="AB46" s="219"/>
      <c r="AC46" s="219"/>
      <c r="AD46" s="219"/>
      <c r="AE46" s="219"/>
    </row>
    <row r="47" spans="1:31" s="296" customFormat="1" ht="12" customHeight="1">
      <c r="A47" s="219"/>
      <c r="B47" s="220"/>
      <c r="C47" s="218" t="s">
        <v>15</v>
      </c>
      <c r="D47" s="219"/>
      <c r="E47" s="219"/>
      <c r="F47" s="219"/>
      <c r="G47" s="219"/>
      <c r="H47" s="219"/>
      <c r="I47" s="219"/>
      <c r="J47" s="219"/>
      <c r="K47" s="219"/>
      <c r="L47" s="295"/>
      <c r="S47" s="219"/>
      <c r="T47" s="219"/>
      <c r="U47" s="219"/>
      <c r="V47" s="219"/>
      <c r="W47" s="219"/>
      <c r="X47" s="219"/>
      <c r="Y47" s="219"/>
      <c r="Z47" s="219"/>
      <c r="AA47" s="219"/>
      <c r="AB47" s="219"/>
      <c r="AC47" s="219"/>
      <c r="AD47" s="219"/>
      <c r="AE47" s="219"/>
    </row>
    <row r="48" spans="1:31" s="296" customFormat="1" ht="16.5" customHeight="1">
      <c r="A48" s="219"/>
      <c r="B48" s="220"/>
      <c r="C48" s="219"/>
      <c r="D48" s="219"/>
      <c r="E48" s="401" t="str">
        <f>E7</f>
        <v>Revitalizace Chaplinova náměstí, sídliště Barrandov</v>
      </c>
      <c r="F48" s="402"/>
      <c r="G48" s="402"/>
      <c r="H48" s="402"/>
      <c r="I48" s="219"/>
      <c r="J48" s="219"/>
      <c r="K48" s="219"/>
      <c r="L48" s="295"/>
      <c r="S48" s="219"/>
      <c r="T48" s="219"/>
      <c r="U48" s="219"/>
      <c r="V48" s="219"/>
      <c r="W48" s="219"/>
      <c r="X48" s="219"/>
      <c r="Y48" s="219"/>
      <c r="Z48" s="219"/>
      <c r="AA48" s="219"/>
      <c r="AB48" s="219"/>
      <c r="AC48" s="219"/>
      <c r="AD48" s="219"/>
      <c r="AE48" s="219"/>
    </row>
    <row r="49" spans="1:47" s="296" customFormat="1" ht="12" customHeight="1">
      <c r="A49" s="219"/>
      <c r="B49" s="220"/>
      <c r="C49" s="218" t="s">
        <v>109</v>
      </c>
      <c r="D49" s="219"/>
      <c r="E49" s="219"/>
      <c r="F49" s="219"/>
      <c r="G49" s="219"/>
      <c r="H49" s="219"/>
      <c r="I49" s="219"/>
      <c r="J49" s="219"/>
      <c r="K49" s="219"/>
      <c r="L49" s="295"/>
      <c r="S49" s="219"/>
      <c r="T49" s="219"/>
      <c r="U49" s="219"/>
      <c r="V49" s="219"/>
      <c r="W49" s="219"/>
      <c r="X49" s="219"/>
      <c r="Y49" s="219"/>
      <c r="Z49" s="219"/>
      <c r="AA49" s="219"/>
      <c r="AB49" s="219"/>
      <c r="AC49" s="219"/>
      <c r="AD49" s="219"/>
      <c r="AE49" s="219"/>
    </row>
    <row r="50" spans="1:47" s="296" customFormat="1" ht="16.5" customHeight="1">
      <c r="A50" s="219"/>
      <c r="B50" s="220"/>
      <c r="C50" s="219"/>
      <c r="D50" s="219"/>
      <c r="E50" s="399" t="str">
        <f>E9</f>
        <v>IO 06 - Napojení na vodovod, pítko</v>
      </c>
      <c r="F50" s="400"/>
      <c r="G50" s="400"/>
      <c r="H50" s="400"/>
      <c r="I50" s="219"/>
      <c r="J50" s="219"/>
      <c r="K50" s="219"/>
      <c r="L50" s="295"/>
      <c r="S50" s="219"/>
      <c r="T50" s="219"/>
      <c r="U50" s="219"/>
      <c r="V50" s="219"/>
      <c r="W50" s="219"/>
      <c r="X50" s="219"/>
      <c r="Y50" s="219"/>
      <c r="Z50" s="219"/>
      <c r="AA50" s="219"/>
      <c r="AB50" s="219"/>
      <c r="AC50" s="219"/>
      <c r="AD50" s="219"/>
      <c r="AE50" s="219"/>
    </row>
    <row r="51" spans="1:47" s="296" customFormat="1" ht="6.95" customHeight="1">
      <c r="A51" s="219"/>
      <c r="B51" s="220"/>
      <c r="C51" s="219"/>
      <c r="D51" s="219"/>
      <c r="E51" s="219"/>
      <c r="F51" s="219"/>
      <c r="G51" s="219"/>
      <c r="H51" s="219"/>
      <c r="I51" s="219"/>
      <c r="J51" s="219"/>
      <c r="K51" s="219"/>
      <c r="L51" s="295"/>
      <c r="S51" s="219"/>
      <c r="T51" s="219"/>
      <c r="U51" s="219"/>
      <c r="V51" s="219"/>
      <c r="W51" s="219"/>
      <c r="X51" s="219"/>
      <c r="Y51" s="219"/>
      <c r="Z51" s="219"/>
      <c r="AA51" s="219"/>
      <c r="AB51" s="219"/>
      <c r="AC51" s="219"/>
      <c r="AD51" s="219"/>
      <c r="AE51" s="219"/>
    </row>
    <row r="52" spans="1:47" s="296" customFormat="1" ht="12" customHeight="1">
      <c r="A52" s="219"/>
      <c r="B52" s="220"/>
      <c r="C52" s="218" t="s">
        <v>19</v>
      </c>
      <c r="D52" s="219"/>
      <c r="E52" s="219"/>
      <c r="F52" s="221" t="str">
        <f>F12</f>
        <v>k.ú. Hlubočepy</v>
      </c>
      <c r="G52" s="219"/>
      <c r="H52" s="219"/>
      <c r="I52" s="218" t="s">
        <v>21</v>
      </c>
      <c r="J52" s="222">
        <f>IF(J12="","",J12)</f>
        <v>44391</v>
      </c>
      <c r="K52" s="219"/>
      <c r="L52" s="295"/>
      <c r="S52" s="219"/>
      <c r="T52" s="219"/>
      <c r="U52" s="219"/>
      <c r="V52" s="219"/>
      <c r="W52" s="219"/>
      <c r="X52" s="219"/>
      <c r="Y52" s="219"/>
      <c r="Z52" s="219"/>
      <c r="AA52" s="219"/>
      <c r="AB52" s="219"/>
      <c r="AC52" s="219"/>
      <c r="AD52" s="219"/>
      <c r="AE52" s="219"/>
    </row>
    <row r="53" spans="1:47" s="296" customFormat="1" ht="6.95" customHeight="1">
      <c r="A53" s="219"/>
      <c r="B53" s="220"/>
      <c r="C53" s="219"/>
      <c r="D53" s="219"/>
      <c r="E53" s="219"/>
      <c r="F53" s="219"/>
      <c r="G53" s="219"/>
      <c r="H53" s="219"/>
      <c r="I53" s="219"/>
      <c r="J53" s="219"/>
      <c r="K53" s="219"/>
      <c r="L53" s="295"/>
      <c r="S53" s="219"/>
      <c r="T53" s="219"/>
      <c r="U53" s="219"/>
      <c r="V53" s="219"/>
      <c r="W53" s="219"/>
      <c r="X53" s="219"/>
      <c r="Y53" s="219"/>
      <c r="Z53" s="219"/>
      <c r="AA53" s="219"/>
      <c r="AB53" s="219"/>
      <c r="AC53" s="219"/>
      <c r="AD53" s="219"/>
      <c r="AE53" s="219"/>
    </row>
    <row r="54" spans="1:47" s="296" customFormat="1" ht="15.2" customHeight="1">
      <c r="A54" s="219"/>
      <c r="B54" s="220"/>
      <c r="C54" s="218" t="s">
        <v>22</v>
      </c>
      <c r="D54" s="219"/>
      <c r="E54" s="219"/>
      <c r="F54" s="221" t="str">
        <f>E15</f>
        <v>Městská část Praha 5</v>
      </c>
      <c r="G54" s="219"/>
      <c r="H54" s="219"/>
      <c r="I54" s="218" t="s">
        <v>28</v>
      </c>
      <c r="J54" s="243" t="str">
        <f>E21</f>
        <v xml:space="preserve">AND, spol. s r.o. </v>
      </c>
      <c r="K54" s="219"/>
      <c r="L54" s="295"/>
      <c r="S54" s="219"/>
      <c r="T54" s="219"/>
      <c r="U54" s="219"/>
      <c r="V54" s="219"/>
      <c r="W54" s="219"/>
      <c r="X54" s="219"/>
      <c r="Y54" s="219"/>
      <c r="Z54" s="219"/>
      <c r="AA54" s="219"/>
      <c r="AB54" s="219"/>
      <c r="AC54" s="219"/>
      <c r="AD54" s="219"/>
      <c r="AE54" s="219"/>
    </row>
    <row r="55" spans="1:47" s="296" customFormat="1" ht="25.7" customHeight="1">
      <c r="A55" s="219"/>
      <c r="B55" s="220"/>
      <c r="C55" s="218" t="s">
        <v>26</v>
      </c>
      <c r="D55" s="219"/>
      <c r="E55" s="219"/>
      <c r="F55" s="221" t="str">
        <f>IF(E18="","",E18)</f>
        <v xml:space="preserve"> </v>
      </c>
      <c r="G55" s="219"/>
      <c r="H55" s="219"/>
      <c r="I55" s="218" t="s">
        <v>31</v>
      </c>
      <c r="J55" s="243" t="str">
        <f>E24</f>
        <v>STAVEBNÍ ROZPOČTY s.r.o.</v>
      </c>
      <c r="K55" s="219"/>
      <c r="L55" s="295"/>
      <c r="S55" s="219"/>
      <c r="T55" s="219"/>
      <c r="U55" s="219"/>
      <c r="V55" s="219"/>
      <c r="W55" s="219"/>
      <c r="X55" s="219"/>
      <c r="Y55" s="219"/>
      <c r="Z55" s="219"/>
      <c r="AA55" s="219"/>
      <c r="AB55" s="219"/>
      <c r="AC55" s="219"/>
      <c r="AD55" s="219"/>
      <c r="AE55" s="219"/>
    </row>
    <row r="56" spans="1:47" s="296" customFormat="1" ht="10.35" customHeight="1">
      <c r="A56" s="219"/>
      <c r="B56" s="220"/>
      <c r="C56" s="219"/>
      <c r="D56" s="219"/>
      <c r="E56" s="219"/>
      <c r="F56" s="219"/>
      <c r="G56" s="219"/>
      <c r="H56" s="219"/>
      <c r="I56" s="219"/>
      <c r="J56" s="219"/>
      <c r="K56" s="219"/>
      <c r="L56" s="295"/>
      <c r="S56" s="219"/>
      <c r="T56" s="219"/>
      <c r="U56" s="219"/>
      <c r="V56" s="219"/>
      <c r="W56" s="219"/>
      <c r="X56" s="219"/>
      <c r="Y56" s="219"/>
      <c r="Z56" s="219"/>
      <c r="AA56" s="219"/>
      <c r="AB56" s="219"/>
      <c r="AC56" s="219"/>
      <c r="AD56" s="219"/>
      <c r="AE56" s="219"/>
    </row>
    <row r="57" spans="1:47" s="296" customFormat="1" ht="29.25" customHeight="1">
      <c r="A57" s="219"/>
      <c r="B57" s="220"/>
      <c r="C57" s="244" t="s">
        <v>112</v>
      </c>
      <c r="D57" s="232"/>
      <c r="E57" s="232"/>
      <c r="F57" s="232"/>
      <c r="G57" s="232"/>
      <c r="H57" s="232"/>
      <c r="I57" s="232"/>
      <c r="J57" s="245" t="s">
        <v>113</v>
      </c>
      <c r="K57" s="232"/>
      <c r="L57" s="295"/>
      <c r="S57" s="219"/>
      <c r="T57" s="219"/>
      <c r="U57" s="219"/>
      <c r="V57" s="219"/>
      <c r="W57" s="219"/>
      <c r="X57" s="219"/>
      <c r="Y57" s="219"/>
      <c r="Z57" s="219"/>
      <c r="AA57" s="219"/>
      <c r="AB57" s="219"/>
      <c r="AC57" s="219"/>
      <c r="AD57" s="219"/>
      <c r="AE57" s="219"/>
    </row>
    <row r="58" spans="1:47" s="296" customFormat="1" ht="10.35" customHeight="1">
      <c r="A58" s="219"/>
      <c r="B58" s="220"/>
      <c r="C58" s="219"/>
      <c r="D58" s="219"/>
      <c r="E58" s="219"/>
      <c r="F58" s="219"/>
      <c r="G58" s="219"/>
      <c r="H58" s="219"/>
      <c r="I58" s="219"/>
      <c r="J58" s="219"/>
      <c r="K58" s="219"/>
      <c r="L58" s="295"/>
      <c r="S58" s="219"/>
      <c r="T58" s="219"/>
      <c r="U58" s="219"/>
      <c r="V58" s="219"/>
      <c r="W58" s="219"/>
      <c r="X58" s="219"/>
      <c r="Y58" s="219"/>
      <c r="Z58" s="219"/>
      <c r="AA58" s="219"/>
      <c r="AB58" s="219"/>
      <c r="AC58" s="219"/>
      <c r="AD58" s="219"/>
      <c r="AE58" s="219"/>
    </row>
    <row r="59" spans="1:47" s="296" customFormat="1" ht="22.9" customHeight="1">
      <c r="A59" s="219"/>
      <c r="B59" s="220"/>
      <c r="C59" s="246" t="s">
        <v>68</v>
      </c>
      <c r="D59" s="219"/>
      <c r="E59" s="219"/>
      <c r="F59" s="219"/>
      <c r="G59" s="219"/>
      <c r="H59" s="219"/>
      <c r="I59" s="219"/>
      <c r="J59" s="227">
        <f>J89</f>
        <v>0</v>
      </c>
      <c r="K59" s="219"/>
      <c r="L59" s="295"/>
      <c r="S59" s="219"/>
      <c r="T59" s="219"/>
      <c r="U59" s="219"/>
      <c r="V59" s="219"/>
      <c r="W59" s="219"/>
      <c r="X59" s="219"/>
      <c r="Y59" s="219"/>
      <c r="Z59" s="219"/>
      <c r="AA59" s="219"/>
      <c r="AB59" s="219"/>
      <c r="AC59" s="219"/>
      <c r="AD59" s="219"/>
      <c r="AE59" s="219"/>
      <c r="AU59" s="293" t="s">
        <v>114</v>
      </c>
    </row>
    <row r="60" spans="1:47" s="247" customFormat="1" ht="24.95" customHeight="1">
      <c r="B60" s="248"/>
      <c r="D60" s="249" t="s">
        <v>115</v>
      </c>
      <c r="E60" s="250"/>
      <c r="F60" s="250"/>
      <c r="G60" s="250"/>
      <c r="H60" s="250"/>
      <c r="I60" s="250"/>
      <c r="J60" s="251">
        <f>J90</f>
        <v>0</v>
      </c>
      <c r="L60" s="248"/>
    </row>
    <row r="61" spans="1:47" s="252" customFormat="1" ht="19.899999999999999" customHeight="1">
      <c r="B61" s="253"/>
      <c r="D61" s="254" t="s">
        <v>116</v>
      </c>
      <c r="E61" s="255"/>
      <c r="F61" s="255"/>
      <c r="G61" s="255"/>
      <c r="H61" s="255"/>
      <c r="I61" s="255"/>
      <c r="J61" s="256">
        <f>J91</f>
        <v>0</v>
      </c>
      <c r="L61" s="253"/>
    </row>
    <row r="62" spans="1:47" s="252" customFormat="1" ht="19.899999999999999" customHeight="1">
      <c r="B62" s="253"/>
      <c r="D62" s="254" t="s">
        <v>613</v>
      </c>
      <c r="E62" s="255"/>
      <c r="F62" s="255"/>
      <c r="G62" s="255"/>
      <c r="H62" s="255"/>
      <c r="I62" s="255"/>
      <c r="J62" s="256">
        <f>J113</f>
        <v>0</v>
      </c>
      <c r="L62" s="253"/>
    </row>
    <row r="63" spans="1:47" s="252" customFormat="1" ht="19.899999999999999" customHeight="1">
      <c r="B63" s="253"/>
      <c r="D63" s="254" t="s">
        <v>615</v>
      </c>
      <c r="E63" s="255"/>
      <c r="F63" s="255"/>
      <c r="G63" s="255"/>
      <c r="H63" s="255"/>
      <c r="I63" s="255"/>
      <c r="J63" s="256">
        <f>J118</f>
        <v>0</v>
      </c>
      <c r="L63" s="253"/>
    </row>
    <row r="64" spans="1:47" s="252" customFormat="1" ht="19.899999999999999" customHeight="1">
      <c r="B64" s="253"/>
      <c r="D64" s="254" t="s">
        <v>616</v>
      </c>
      <c r="E64" s="255"/>
      <c r="F64" s="255"/>
      <c r="G64" s="255"/>
      <c r="H64" s="255"/>
      <c r="I64" s="255"/>
      <c r="J64" s="256">
        <f>J151</f>
        <v>0</v>
      </c>
      <c r="L64" s="253"/>
    </row>
    <row r="65" spans="1:31" s="247" customFormat="1" ht="24.95" customHeight="1">
      <c r="B65" s="248"/>
      <c r="D65" s="249" t="s">
        <v>119</v>
      </c>
      <c r="E65" s="250"/>
      <c r="F65" s="250"/>
      <c r="G65" s="250"/>
      <c r="H65" s="250"/>
      <c r="I65" s="250"/>
      <c r="J65" s="251">
        <f>J154</f>
        <v>0</v>
      </c>
      <c r="L65" s="248"/>
    </row>
    <row r="66" spans="1:31" s="252" customFormat="1" ht="19.899999999999999" customHeight="1">
      <c r="B66" s="253"/>
      <c r="D66" s="254" t="s">
        <v>1725</v>
      </c>
      <c r="E66" s="255"/>
      <c r="F66" s="255"/>
      <c r="G66" s="255"/>
      <c r="H66" s="255"/>
      <c r="I66" s="255"/>
      <c r="J66" s="256">
        <f>J155</f>
        <v>0</v>
      </c>
      <c r="L66" s="253"/>
    </row>
    <row r="67" spans="1:31" s="252" customFormat="1" ht="19.899999999999999" customHeight="1">
      <c r="B67" s="253"/>
      <c r="D67" s="254" t="s">
        <v>1726</v>
      </c>
      <c r="E67" s="255"/>
      <c r="F67" s="255"/>
      <c r="G67" s="255"/>
      <c r="H67" s="255"/>
      <c r="I67" s="255"/>
      <c r="J67" s="256">
        <f>J162</f>
        <v>0</v>
      </c>
      <c r="L67" s="253"/>
    </row>
    <row r="68" spans="1:31" s="247" customFormat="1" ht="24.95" customHeight="1">
      <c r="B68" s="248"/>
      <c r="D68" s="249" t="s">
        <v>121</v>
      </c>
      <c r="E68" s="250"/>
      <c r="F68" s="250"/>
      <c r="G68" s="250"/>
      <c r="H68" s="250"/>
      <c r="I68" s="250"/>
      <c r="J68" s="251">
        <f>J166</f>
        <v>0</v>
      </c>
      <c r="L68" s="248"/>
    </row>
    <row r="69" spans="1:31" s="252" customFormat="1" ht="19.899999999999999" customHeight="1">
      <c r="B69" s="253"/>
      <c r="D69" s="254" t="s">
        <v>1727</v>
      </c>
      <c r="E69" s="255"/>
      <c r="F69" s="255"/>
      <c r="G69" s="255"/>
      <c r="H69" s="255"/>
      <c r="I69" s="255"/>
      <c r="J69" s="256">
        <f>J167</f>
        <v>0</v>
      </c>
      <c r="L69" s="253"/>
    </row>
    <row r="70" spans="1:31" s="296" customFormat="1" ht="21.75" customHeight="1">
      <c r="A70" s="219"/>
      <c r="B70" s="220"/>
      <c r="C70" s="219"/>
      <c r="D70" s="219"/>
      <c r="E70" s="219"/>
      <c r="F70" s="219"/>
      <c r="G70" s="219"/>
      <c r="H70" s="219"/>
      <c r="I70" s="219"/>
      <c r="J70" s="219"/>
      <c r="K70" s="219"/>
      <c r="L70" s="295"/>
      <c r="S70" s="219"/>
      <c r="T70" s="219"/>
      <c r="U70" s="219"/>
      <c r="V70" s="219"/>
      <c r="W70" s="219"/>
      <c r="X70" s="219"/>
      <c r="Y70" s="219"/>
      <c r="Z70" s="219"/>
      <c r="AA70" s="219"/>
      <c r="AB70" s="219"/>
      <c r="AC70" s="219"/>
      <c r="AD70" s="219"/>
      <c r="AE70" s="219"/>
    </row>
    <row r="71" spans="1:31" s="296" customFormat="1" ht="6.95" customHeight="1">
      <c r="A71" s="219"/>
      <c r="B71" s="239"/>
      <c r="C71" s="240"/>
      <c r="D71" s="240"/>
      <c r="E71" s="240"/>
      <c r="F71" s="240"/>
      <c r="G71" s="240"/>
      <c r="H71" s="240"/>
      <c r="I71" s="240"/>
      <c r="J71" s="240"/>
      <c r="K71" s="240"/>
      <c r="L71" s="295"/>
      <c r="S71" s="219"/>
      <c r="T71" s="219"/>
      <c r="U71" s="219"/>
      <c r="V71" s="219"/>
      <c r="W71" s="219"/>
      <c r="X71" s="219"/>
      <c r="Y71" s="219"/>
      <c r="Z71" s="219"/>
      <c r="AA71" s="219"/>
      <c r="AB71" s="219"/>
      <c r="AC71" s="219"/>
      <c r="AD71" s="219"/>
      <c r="AE71" s="219"/>
    </row>
    <row r="75" spans="1:31" s="296" customFormat="1" ht="6.95" customHeight="1">
      <c r="A75" s="219"/>
      <c r="B75" s="241"/>
      <c r="C75" s="242"/>
      <c r="D75" s="242"/>
      <c r="E75" s="242"/>
      <c r="F75" s="242"/>
      <c r="G75" s="242"/>
      <c r="H75" s="242"/>
      <c r="I75" s="242"/>
      <c r="J75" s="242"/>
      <c r="K75" s="242"/>
      <c r="L75" s="295"/>
      <c r="S75" s="219"/>
      <c r="T75" s="219"/>
      <c r="U75" s="219"/>
      <c r="V75" s="219"/>
      <c r="W75" s="219"/>
      <c r="X75" s="219"/>
      <c r="Y75" s="219"/>
      <c r="Z75" s="219"/>
      <c r="AA75" s="219"/>
      <c r="AB75" s="219"/>
      <c r="AC75" s="219"/>
      <c r="AD75" s="219"/>
      <c r="AE75" s="219"/>
    </row>
    <row r="76" spans="1:31" s="296" customFormat="1" ht="24.95" customHeight="1">
      <c r="A76" s="219"/>
      <c r="B76" s="220"/>
      <c r="C76" s="217" t="s">
        <v>126</v>
      </c>
      <c r="D76" s="219"/>
      <c r="E76" s="219"/>
      <c r="F76" s="219"/>
      <c r="G76" s="219"/>
      <c r="H76" s="219"/>
      <c r="I76" s="219"/>
      <c r="J76" s="219"/>
      <c r="K76" s="219"/>
      <c r="L76" s="295"/>
      <c r="S76" s="219"/>
      <c r="T76" s="219"/>
      <c r="U76" s="219"/>
      <c r="V76" s="219"/>
      <c r="W76" s="219"/>
      <c r="X76" s="219"/>
      <c r="Y76" s="219"/>
      <c r="Z76" s="219"/>
      <c r="AA76" s="219"/>
      <c r="AB76" s="219"/>
      <c r="AC76" s="219"/>
      <c r="AD76" s="219"/>
      <c r="AE76" s="219"/>
    </row>
    <row r="77" spans="1:31" s="296" customFormat="1" ht="6.95" customHeight="1">
      <c r="A77" s="219"/>
      <c r="B77" s="220"/>
      <c r="C77" s="219"/>
      <c r="D77" s="219"/>
      <c r="E77" s="219"/>
      <c r="F77" s="219"/>
      <c r="G77" s="219"/>
      <c r="H77" s="219"/>
      <c r="I77" s="219"/>
      <c r="J77" s="219"/>
      <c r="K77" s="219"/>
      <c r="L77" s="295"/>
      <c r="S77" s="219"/>
      <c r="T77" s="219"/>
      <c r="U77" s="219"/>
      <c r="V77" s="219"/>
      <c r="W77" s="219"/>
      <c r="X77" s="219"/>
      <c r="Y77" s="219"/>
      <c r="Z77" s="219"/>
      <c r="AA77" s="219"/>
      <c r="AB77" s="219"/>
      <c r="AC77" s="219"/>
      <c r="AD77" s="219"/>
      <c r="AE77" s="219"/>
    </row>
    <row r="78" spans="1:31" s="296" customFormat="1" ht="12" customHeight="1">
      <c r="A78" s="219"/>
      <c r="B78" s="220"/>
      <c r="C78" s="218" t="s">
        <v>15</v>
      </c>
      <c r="D78" s="219"/>
      <c r="E78" s="219"/>
      <c r="F78" s="219"/>
      <c r="G78" s="219"/>
      <c r="H78" s="219"/>
      <c r="I78" s="219"/>
      <c r="J78" s="219"/>
      <c r="K78" s="219"/>
      <c r="L78" s="295"/>
      <c r="S78" s="219"/>
      <c r="T78" s="219"/>
      <c r="U78" s="219"/>
      <c r="V78" s="219"/>
      <c r="W78" s="219"/>
      <c r="X78" s="219"/>
      <c r="Y78" s="219"/>
      <c r="Z78" s="219"/>
      <c r="AA78" s="219"/>
      <c r="AB78" s="219"/>
      <c r="AC78" s="219"/>
      <c r="AD78" s="219"/>
      <c r="AE78" s="219"/>
    </row>
    <row r="79" spans="1:31" s="296" customFormat="1" ht="16.5" customHeight="1">
      <c r="A79" s="219"/>
      <c r="B79" s="220"/>
      <c r="C79" s="219"/>
      <c r="D79" s="219"/>
      <c r="E79" s="401" t="str">
        <f>E7</f>
        <v>Revitalizace Chaplinova náměstí, sídliště Barrandov</v>
      </c>
      <c r="F79" s="402"/>
      <c r="G79" s="402"/>
      <c r="H79" s="402"/>
      <c r="I79" s="219"/>
      <c r="J79" s="219"/>
      <c r="K79" s="219"/>
      <c r="L79" s="295"/>
      <c r="S79" s="219"/>
      <c r="T79" s="219"/>
      <c r="U79" s="219"/>
      <c r="V79" s="219"/>
      <c r="W79" s="219"/>
      <c r="X79" s="219"/>
      <c r="Y79" s="219"/>
      <c r="Z79" s="219"/>
      <c r="AA79" s="219"/>
      <c r="AB79" s="219"/>
      <c r="AC79" s="219"/>
      <c r="AD79" s="219"/>
      <c r="AE79" s="219"/>
    </row>
    <row r="80" spans="1:31" s="296" customFormat="1" ht="12" customHeight="1">
      <c r="A80" s="219"/>
      <c r="B80" s="220"/>
      <c r="C80" s="218" t="s">
        <v>109</v>
      </c>
      <c r="D80" s="219"/>
      <c r="E80" s="219"/>
      <c r="F80" s="219"/>
      <c r="G80" s="219"/>
      <c r="H80" s="219"/>
      <c r="I80" s="219"/>
      <c r="J80" s="219"/>
      <c r="K80" s="219"/>
      <c r="L80" s="295"/>
      <c r="S80" s="219"/>
      <c r="T80" s="219"/>
      <c r="U80" s="219"/>
      <c r="V80" s="219"/>
      <c r="W80" s="219"/>
      <c r="X80" s="219"/>
      <c r="Y80" s="219"/>
      <c r="Z80" s="219"/>
      <c r="AA80" s="219"/>
      <c r="AB80" s="219"/>
      <c r="AC80" s="219"/>
      <c r="AD80" s="219"/>
      <c r="AE80" s="219"/>
    </row>
    <row r="81" spans="1:65" s="296" customFormat="1" ht="16.5" customHeight="1">
      <c r="A81" s="219"/>
      <c r="B81" s="220"/>
      <c r="C81" s="219"/>
      <c r="D81" s="219"/>
      <c r="E81" s="399" t="str">
        <f>E9</f>
        <v>IO 06 - Napojení na vodovod, pítko</v>
      </c>
      <c r="F81" s="400"/>
      <c r="G81" s="400"/>
      <c r="H81" s="400"/>
      <c r="I81" s="219"/>
      <c r="J81" s="219"/>
      <c r="K81" s="219"/>
      <c r="L81" s="295"/>
      <c r="S81" s="219"/>
      <c r="T81" s="219"/>
      <c r="U81" s="219"/>
      <c r="V81" s="219"/>
      <c r="W81" s="219"/>
      <c r="X81" s="219"/>
      <c r="Y81" s="219"/>
      <c r="Z81" s="219"/>
      <c r="AA81" s="219"/>
      <c r="AB81" s="219"/>
      <c r="AC81" s="219"/>
      <c r="AD81" s="219"/>
      <c r="AE81" s="219"/>
    </row>
    <row r="82" spans="1:65" s="296" customFormat="1" ht="6.95" customHeight="1">
      <c r="A82" s="219"/>
      <c r="B82" s="220"/>
      <c r="C82" s="219"/>
      <c r="D82" s="219"/>
      <c r="E82" s="219"/>
      <c r="F82" s="219"/>
      <c r="G82" s="219"/>
      <c r="H82" s="219"/>
      <c r="I82" s="219"/>
      <c r="J82" s="219"/>
      <c r="K82" s="219"/>
      <c r="L82" s="295"/>
      <c r="S82" s="219"/>
      <c r="T82" s="219"/>
      <c r="U82" s="219"/>
      <c r="V82" s="219"/>
      <c r="W82" s="219"/>
      <c r="X82" s="219"/>
      <c r="Y82" s="219"/>
      <c r="Z82" s="219"/>
      <c r="AA82" s="219"/>
      <c r="AB82" s="219"/>
      <c r="AC82" s="219"/>
      <c r="AD82" s="219"/>
      <c r="AE82" s="219"/>
    </row>
    <row r="83" spans="1:65" s="296" customFormat="1" ht="12" customHeight="1">
      <c r="A83" s="219"/>
      <c r="B83" s="220"/>
      <c r="C83" s="218" t="s">
        <v>19</v>
      </c>
      <c r="D83" s="219"/>
      <c r="E83" s="219"/>
      <c r="F83" s="221" t="str">
        <f>F12</f>
        <v>k.ú. Hlubočepy</v>
      </c>
      <c r="G83" s="219"/>
      <c r="H83" s="219"/>
      <c r="I83" s="218" t="s">
        <v>21</v>
      </c>
      <c r="J83" s="222">
        <f>IF(J12="","",J12)</f>
        <v>44391</v>
      </c>
      <c r="K83" s="219"/>
      <c r="L83" s="295"/>
      <c r="S83" s="219"/>
      <c r="T83" s="219"/>
      <c r="U83" s="219"/>
      <c r="V83" s="219"/>
      <c r="W83" s="219"/>
      <c r="X83" s="219"/>
      <c r="Y83" s="219"/>
      <c r="Z83" s="219"/>
      <c r="AA83" s="219"/>
      <c r="AB83" s="219"/>
      <c r="AC83" s="219"/>
      <c r="AD83" s="219"/>
      <c r="AE83" s="219"/>
    </row>
    <row r="84" spans="1:65" s="296" customFormat="1" ht="6.95" customHeight="1">
      <c r="A84" s="219"/>
      <c r="B84" s="220"/>
      <c r="C84" s="219"/>
      <c r="D84" s="219"/>
      <c r="E84" s="219"/>
      <c r="F84" s="219"/>
      <c r="G84" s="219"/>
      <c r="H84" s="219"/>
      <c r="I84" s="219"/>
      <c r="J84" s="219"/>
      <c r="K84" s="219"/>
      <c r="L84" s="295"/>
      <c r="S84" s="219"/>
      <c r="T84" s="219"/>
      <c r="U84" s="219"/>
      <c r="V84" s="219"/>
      <c r="W84" s="219"/>
      <c r="X84" s="219"/>
      <c r="Y84" s="219"/>
      <c r="Z84" s="219"/>
      <c r="AA84" s="219"/>
      <c r="AB84" s="219"/>
      <c r="AC84" s="219"/>
      <c r="AD84" s="219"/>
      <c r="AE84" s="219"/>
    </row>
    <row r="85" spans="1:65" s="296" customFormat="1" ht="15.2" customHeight="1">
      <c r="A85" s="219"/>
      <c r="B85" s="220"/>
      <c r="C85" s="218" t="s">
        <v>22</v>
      </c>
      <c r="D85" s="219"/>
      <c r="E85" s="219"/>
      <c r="F85" s="221" t="str">
        <f>E15</f>
        <v>Městská část Praha 5</v>
      </c>
      <c r="G85" s="219"/>
      <c r="H85" s="219"/>
      <c r="I85" s="218" t="s">
        <v>28</v>
      </c>
      <c r="J85" s="243" t="str">
        <f>E21</f>
        <v xml:space="preserve">AND, spol. s r.o. </v>
      </c>
      <c r="K85" s="219"/>
      <c r="L85" s="295"/>
      <c r="S85" s="219"/>
      <c r="T85" s="219"/>
      <c r="U85" s="219"/>
      <c r="V85" s="219"/>
      <c r="W85" s="219"/>
      <c r="X85" s="219"/>
      <c r="Y85" s="219"/>
      <c r="Z85" s="219"/>
      <c r="AA85" s="219"/>
      <c r="AB85" s="219"/>
      <c r="AC85" s="219"/>
      <c r="AD85" s="219"/>
      <c r="AE85" s="219"/>
    </row>
    <row r="86" spans="1:65" s="296" customFormat="1" ht="25.7" customHeight="1">
      <c r="A86" s="219"/>
      <c r="B86" s="220"/>
      <c r="C86" s="218" t="s">
        <v>26</v>
      </c>
      <c r="D86" s="219"/>
      <c r="E86" s="219"/>
      <c r="F86" s="221" t="str">
        <f>IF(E18="","",E18)</f>
        <v xml:space="preserve"> </v>
      </c>
      <c r="G86" s="219"/>
      <c r="H86" s="219"/>
      <c r="I86" s="218" t="s">
        <v>31</v>
      </c>
      <c r="J86" s="243" t="str">
        <f>E24</f>
        <v>STAVEBNÍ ROZPOČTY s.r.o.</v>
      </c>
      <c r="K86" s="219"/>
      <c r="L86" s="295"/>
      <c r="S86" s="219"/>
      <c r="T86" s="219"/>
      <c r="U86" s="219"/>
      <c r="V86" s="219"/>
      <c r="W86" s="219"/>
      <c r="X86" s="219"/>
      <c r="Y86" s="219"/>
      <c r="Z86" s="219"/>
      <c r="AA86" s="219"/>
      <c r="AB86" s="219"/>
      <c r="AC86" s="219"/>
      <c r="AD86" s="219"/>
      <c r="AE86" s="219"/>
    </row>
    <row r="87" spans="1:65" s="296" customFormat="1" ht="10.35" customHeight="1">
      <c r="A87" s="219"/>
      <c r="B87" s="220"/>
      <c r="C87" s="219"/>
      <c r="D87" s="219"/>
      <c r="E87" s="219"/>
      <c r="F87" s="219"/>
      <c r="G87" s="219"/>
      <c r="H87" s="219"/>
      <c r="I87" s="219"/>
      <c r="J87" s="219"/>
      <c r="K87" s="219"/>
      <c r="L87" s="295"/>
      <c r="S87" s="219"/>
      <c r="T87" s="219"/>
      <c r="U87" s="219"/>
      <c r="V87" s="219"/>
      <c r="W87" s="219"/>
      <c r="X87" s="219"/>
      <c r="Y87" s="219"/>
      <c r="Z87" s="219"/>
      <c r="AA87" s="219"/>
      <c r="AB87" s="219"/>
      <c r="AC87" s="219"/>
      <c r="AD87" s="219"/>
      <c r="AE87" s="219"/>
    </row>
    <row r="88" spans="1:65" s="303" customFormat="1" ht="29.25" customHeight="1">
      <c r="A88" s="257"/>
      <c r="B88" s="258"/>
      <c r="C88" s="259" t="s">
        <v>127</v>
      </c>
      <c r="D88" s="260" t="s">
        <v>55</v>
      </c>
      <c r="E88" s="260" t="s">
        <v>51</v>
      </c>
      <c r="F88" s="260" t="s">
        <v>52</v>
      </c>
      <c r="G88" s="260" t="s">
        <v>128</v>
      </c>
      <c r="H88" s="260" t="s">
        <v>129</v>
      </c>
      <c r="I88" s="260" t="s">
        <v>130</v>
      </c>
      <c r="J88" s="260" t="s">
        <v>113</v>
      </c>
      <c r="K88" s="261" t="s">
        <v>131</v>
      </c>
      <c r="L88" s="299"/>
      <c r="M88" s="300" t="s">
        <v>3</v>
      </c>
      <c r="N88" s="301" t="s">
        <v>40</v>
      </c>
      <c r="O88" s="301" t="s">
        <v>132</v>
      </c>
      <c r="P88" s="301" t="s">
        <v>133</v>
      </c>
      <c r="Q88" s="301" t="s">
        <v>134</v>
      </c>
      <c r="R88" s="301" t="s">
        <v>135</v>
      </c>
      <c r="S88" s="301" t="s">
        <v>136</v>
      </c>
      <c r="T88" s="302" t="s">
        <v>137</v>
      </c>
      <c r="U88" s="257"/>
      <c r="V88" s="257"/>
      <c r="W88" s="257"/>
      <c r="X88" s="257"/>
      <c r="Y88" s="257"/>
      <c r="Z88" s="257"/>
      <c r="AA88" s="257"/>
      <c r="AB88" s="257"/>
      <c r="AC88" s="257"/>
      <c r="AD88" s="257"/>
      <c r="AE88" s="257"/>
    </row>
    <row r="89" spans="1:65" s="296" customFormat="1" ht="22.9" customHeight="1">
      <c r="A89" s="219"/>
      <c r="B89" s="220"/>
      <c r="C89" s="262" t="s">
        <v>138</v>
      </c>
      <c r="D89" s="219"/>
      <c r="E89" s="219"/>
      <c r="F89" s="219"/>
      <c r="G89" s="219"/>
      <c r="H89" s="219"/>
      <c r="I89" s="219"/>
      <c r="J89" s="263">
        <f>BK89</f>
        <v>0</v>
      </c>
      <c r="K89" s="219"/>
      <c r="L89" s="220"/>
      <c r="M89" s="304"/>
      <c r="N89" s="305"/>
      <c r="O89" s="225"/>
      <c r="P89" s="306">
        <f>P90+P154+P166</f>
        <v>165.02534700000001</v>
      </c>
      <c r="Q89" s="225"/>
      <c r="R89" s="306">
        <f>R90+R154+R166</f>
        <v>22.765211450000002</v>
      </c>
      <c r="S89" s="225"/>
      <c r="T89" s="307">
        <f>T90+T154+T166</f>
        <v>0</v>
      </c>
      <c r="U89" s="219"/>
      <c r="V89" s="219"/>
      <c r="W89" s="219"/>
      <c r="X89" s="219"/>
      <c r="Y89" s="219"/>
      <c r="Z89" s="219"/>
      <c r="AA89" s="219"/>
      <c r="AB89" s="219"/>
      <c r="AC89" s="219"/>
      <c r="AD89" s="219"/>
      <c r="AE89" s="219"/>
      <c r="AT89" s="293" t="s">
        <v>69</v>
      </c>
      <c r="AU89" s="293" t="s">
        <v>114</v>
      </c>
      <c r="BK89" s="308">
        <f>BK90+BK154+BK166</f>
        <v>0</v>
      </c>
    </row>
    <row r="90" spans="1:65" s="264" customFormat="1" ht="25.9" customHeight="1">
      <c r="B90" s="265"/>
      <c r="D90" s="266" t="s">
        <v>69</v>
      </c>
      <c r="E90" s="267" t="s">
        <v>139</v>
      </c>
      <c r="F90" s="267" t="s">
        <v>140</v>
      </c>
      <c r="J90" s="268">
        <f>BK90</f>
        <v>0</v>
      </c>
      <c r="L90" s="265"/>
      <c r="M90" s="309"/>
      <c r="N90" s="310"/>
      <c r="O90" s="310"/>
      <c r="P90" s="311">
        <f>P91+P113+P118+P151</f>
        <v>161.86572000000001</v>
      </c>
      <c r="Q90" s="310"/>
      <c r="R90" s="311">
        <f>R91+R113+R118+R151</f>
        <v>22.743671450000001</v>
      </c>
      <c r="S90" s="310"/>
      <c r="T90" s="312">
        <f>T91+T113+T118+T151</f>
        <v>0</v>
      </c>
      <c r="AR90" s="266" t="s">
        <v>78</v>
      </c>
      <c r="AT90" s="313" t="s">
        <v>69</v>
      </c>
      <c r="AU90" s="313" t="s">
        <v>70</v>
      </c>
      <c r="AY90" s="266" t="s">
        <v>141</v>
      </c>
      <c r="BK90" s="314">
        <f>BK91+BK113+BK118+BK151</f>
        <v>0</v>
      </c>
    </row>
    <row r="91" spans="1:65" s="264" customFormat="1" ht="22.9" customHeight="1">
      <c r="B91" s="265"/>
      <c r="D91" s="266" t="s">
        <v>69</v>
      </c>
      <c r="E91" s="269" t="s">
        <v>78</v>
      </c>
      <c r="F91" s="269" t="s">
        <v>142</v>
      </c>
      <c r="J91" s="270">
        <f>BK91</f>
        <v>0</v>
      </c>
      <c r="L91" s="265"/>
      <c r="M91" s="309"/>
      <c r="N91" s="310"/>
      <c r="O91" s="310"/>
      <c r="P91" s="311">
        <f>SUM(P92:P112)</f>
        <v>61.105600000000003</v>
      </c>
      <c r="Q91" s="310"/>
      <c r="R91" s="311">
        <f>SUM(R92:R112)</f>
        <v>9.6</v>
      </c>
      <c r="S91" s="310"/>
      <c r="T91" s="312">
        <f>SUM(T92:T112)</f>
        <v>0</v>
      </c>
      <c r="AR91" s="266" t="s">
        <v>78</v>
      </c>
      <c r="AT91" s="313" t="s">
        <v>69</v>
      </c>
      <c r="AU91" s="313" t="s">
        <v>78</v>
      </c>
      <c r="AY91" s="266" t="s">
        <v>141</v>
      </c>
      <c r="BK91" s="314">
        <f>SUM(BK92:BK112)</f>
        <v>0</v>
      </c>
    </row>
    <row r="92" spans="1:65" s="296" customFormat="1" ht="24">
      <c r="A92" s="219"/>
      <c r="B92" s="220"/>
      <c r="C92" s="271" t="s">
        <v>78</v>
      </c>
      <c r="D92" s="271" t="s">
        <v>143</v>
      </c>
      <c r="E92" s="272" t="s">
        <v>1728</v>
      </c>
      <c r="F92" s="273" t="s">
        <v>1729</v>
      </c>
      <c r="G92" s="274" t="s">
        <v>333</v>
      </c>
      <c r="H92" s="275">
        <v>29.12</v>
      </c>
      <c r="I92" s="212"/>
      <c r="J92" s="276">
        <f>ROUND(I92*H92,2)</f>
        <v>0</v>
      </c>
      <c r="K92" s="273" t="s">
        <v>147</v>
      </c>
      <c r="L92" s="220"/>
      <c r="M92" s="315" t="s">
        <v>3</v>
      </c>
      <c r="N92" s="316" t="s">
        <v>41</v>
      </c>
      <c r="O92" s="317">
        <v>1.72</v>
      </c>
      <c r="P92" s="317">
        <f>O92*H92</f>
        <v>50.086399999999998</v>
      </c>
      <c r="Q92" s="317">
        <v>0</v>
      </c>
      <c r="R92" s="317">
        <f>Q92*H92</f>
        <v>0</v>
      </c>
      <c r="S92" s="317">
        <v>0</v>
      </c>
      <c r="T92" s="318">
        <f>S92*H92</f>
        <v>0</v>
      </c>
      <c r="U92" s="219"/>
      <c r="V92" s="219"/>
      <c r="W92" s="219"/>
      <c r="X92" s="219"/>
      <c r="Y92" s="219"/>
      <c r="Z92" s="219"/>
      <c r="AA92" s="219"/>
      <c r="AB92" s="219"/>
      <c r="AC92" s="219"/>
      <c r="AD92" s="219"/>
      <c r="AE92" s="219"/>
      <c r="AR92" s="319" t="s">
        <v>148</v>
      </c>
      <c r="AT92" s="319" t="s">
        <v>143</v>
      </c>
      <c r="AU92" s="319" t="s">
        <v>80</v>
      </c>
      <c r="AY92" s="293" t="s">
        <v>141</v>
      </c>
      <c r="BE92" s="320">
        <f>IF(N92="základní",J92,0)</f>
        <v>0</v>
      </c>
      <c r="BF92" s="320">
        <f>IF(N92="snížená",J92,0)</f>
        <v>0</v>
      </c>
      <c r="BG92" s="320">
        <f>IF(N92="zákl. přenesená",J92,0)</f>
        <v>0</v>
      </c>
      <c r="BH92" s="320">
        <f>IF(N92="sníž. přenesená",J92,0)</f>
        <v>0</v>
      </c>
      <c r="BI92" s="320">
        <f>IF(N92="nulová",J92,0)</f>
        <v>0</v>
      </c>
      <c r="BJ92" s="293" t="s">
        <v>78</v>
      </c>
      <c r="BK92" s="320">
        <f>ROUND(I92*H92,2)</f>
        <v>0</v>
      </c>
      <c r="BL92" s="293" t="s">
        <v>148</v>
      </c>
      <c r="BM92" s="319" t="s">
        <v>1730</v>
      </c>
    </row>
    <row r="93" spans="1:65" s="296" customFormat="1" ht="39">
      <c r="A93" s="219"/>
      <c r="B93" s="220"/>
      <c r="C93" s="219"/>
      <c r="D93" s="277" t="s">
        <v>150</v>
      </c>
      <c r="E93" s="219"/>
      <c r="F93" s="278" t="s">
        <v>1731</v>
      </c>
      <c r="G93" s="219"/>
      <c r="H93" s="219"/>
      <c r="I93" s="219"/>
      <c r="J93" s="219"/>
      <c r="K93" s="219"/>
      <c r="L93" s="220"/>
      <c r="M93" s="334"/>
      <c r="N93" s="335"/>
      <c r="O93" s="336"/>
      <c r="P93" s="336"/>
      <c r="Q93" s="336"/>
      <c r="R93" s="336"/>
      <c r="S93" s="336"/>
      <c r="T93" s="337"/>
      <c r="U93" s="219"/>
      <c r="V93" s="219"/>
      <c r="W93" s="219"/>
      <c r="X93" s="219"/>
      <c r="Y93" s="219"/>
      <c r="Z93" s="219"/>
      <c r="AA93" s="219"/>
      <c r="AB93" s="219"/>
      <c r="AC93" s="219"/>
      <c r="AD93" s="219"/>
      <c r="AE93" s="219"/>
      <c r="AT93" s="293" t="s">
        <v>150</v>
      </c>
      <c r="AU93" s="293" t="s">
        <v>80</v>
      </c>
    </row>
    <row r="94" spans="1:65" s="279" customFormat="1">
      <c r="B94" s="280"/>
      <c r="D94" s="277" t="s">
        <v>159</v>
      </c>
      <c r="E94" s="281" t="s">
        <v>3</v>
      </c>
      <c r="F94" s="282" t="s">
        <v>1732</v>
      </c>
      <c r="H94" s="283">
        <v>7.04</v>
      </c>
      <c r="L94" s="280"/>
      <c r="M94" s="338"/>
      <c r="N94" s="339"/>
      <c r="O94" s="339"/>
      <c r="P94" s="339"/>
      <c r="Q94" s="339"/>
      <c r="R94" s="339"/>
      <c r="S94" s="339"/>
      <c r="T94" s="340"/>
      <c r="AT94" s="281" t="s">
        <v>159</v>
      </c>
      <c r="AU94" s="281" t="s">
        <v>80</v>
      </c>
      <c r="AV94" s="279" t="s">
        <v>80</v>
      </c>
      <c r="AW94" s="279" t="s">
        <v>30</v>
      </c>
      <c r="AX94" s="279" t="s">
        <v>70</v>
      </c>
      <c r="AY94" s="281" t="s">
        <v>141</v>
      </c>
    </row>
    <row r="95" spans="1:65" s="279" customFormat="1">
      <c r="B95" s="280"/>
      <c r="D95" s="277" t="s">
        <v>159</v>
      </c>
      <c r="E95" s="281" t="s">
        <v>3</v>
      </c>
      <c r="F95" s="282" t="s">
        <v>1733</v>
      </c>
      <c r="H95" s="283">
        <v>18.48</v>
      </c>
      <c r="L95" s="280"/>
      <c r="M95" s="338"/>
      <c r="N95" s="339"/>
      <c r="O95" s="339"/>
      <c r="P95" s="339"/>
      <c r="Q95" s="339"/>
      <c r="R95" s="339"/>
      <c r="S95" s="339"/>
      <c r="T95" s="340"/>
      <c r="AT95" s="281" t="s">
        <v>159</v>
      </c>
      <c r="AU95" s="281" t="s">
        <v>80</v>
      </c>
      <c r="AV95" s="279" t="s">
        <v>80</v>
      </c>
      <c r="AW95" s="279" t="s">
        <v>30</v>
      </c>
      <c r="AX95" s="279" t="s">
        <v>70</v>
      </c>
      <c r="AY95" s="281" t="s">
        <v>141</v>
      </c>
    </row>
    <row r="96" spans="1:65" s="279" customFormat="1">
      <c r="B96" s="280"/>
      <c r="D96" s="277" t="s">
        <v>159</v>
      </c>
      <c r="E96" s="281" t="s">
        <v>3</v>
      </c>
      <c r="F96" s="282" t="s">
        <v>1734</v>
      </c>
      <c r="H96" s="283">
        <v>3.6</v>
      </c>
      <c r="L96" s="280"/>
      <c r="M96" s="338"/>
      <c r="N96" s="339"/>
      <c r="O96" s="339"/>
      <c r="P96" s="339"/>
      <c r="Q96" s="339"/>
      <c r="R96" s="339"/>
      <c r="S96" s="339"/>
      <c r="T96" s="340"/>
      <c r="AT96" s="281" t="s">
        <v>159</v>
      </c>
      <c r="AU96" s="281" t="s">
        <v>80</v>
      </c>
      <c r="AV96" s="279" t="s">
        <v>80</v>
      </c>
      <c r="AW96" s="279" t="s">
        <v>30</v>
      </c>
      <c r="AX96" s="279" t="s">
        <v>70</v>
      </c>
      <c r="AY96" s="281" t="s">
        <v>141</v>
      </c>
    </row>
    <row r="97" spans="1:65" s="288" customFormat="1">
      <c r="B97" s="289"/>
      <c r="D97" s="277" t="s">
        <v>159</v>
      </c>
      <c r="E97" s="290" t="s">
        <v>3</v>
      </c>
      <c r="F97" s="291" t="s">
        <v>230</v>
      </c>
      <c r="H97" s="292">
        <v>29.12</v>
      </c>
      <c r="L97" s="289"/>
      <c r="M97" s="341"/>
      <c r="N97" s="342"/>
      <c r="O97" s="342"/>
      <c r="P97" s="342"/>
      <c r="Q97" s="342"/>
      <c r="R97" s="342"/>
      <c r="S97" s="342"/>
      <c r="T97" s="343"/>
      <c r="AT97" s="290" t="s">
        <v>159</v>
      </c>
      <c r="AU97" s="290" t="s">
        <v>80</v>
      </c>
      <c r="AV97" s="288" t="s">
        <v>148</v>
      </c>
      <c r="AW97" s="288" t="s">
        <v>30</v>
      </c>
      <c r="AX97" s="288" t="s">
        <v>78</v>
      </c>
      <c r="AY97" s="290" t="s">
        <v>141</v>
      </c>
    </row>
    <row r="98" spans="1:65" s="296" customFormat="1" ht="36">
      <c r="A98" s="219"/>
      <c r="B98" s="220"/>
      <c r="C98" s="271" t="s">
        <v>80</v>
      </c>
      <c r="D98" s="271" t="s">
        <v>143</v>
      </c>
      <c r="E98" s="272" t="s">
        <v>656</v>
      </c>
      <c r="F98" s="273" t="s">
        <v>657</v>
      </c>
      <c r="G98" s="274" t="s">
        <v>333</v>
      </c>
      <c r="H98" s="275">
        <v>10.4</v>
      </c>
      <c r="I98" s="212"/>
      <c r="J98" s="276">
        <f>ROUND(I98*H98,2)</f>
        <v>0</v>
      </c>
      <c r="K98" s="273" t="s">
        <v>147</v>
      </c>
      <c r="L98" s="220"/>
      <c r="M98" s="315" t="s">
        <v>3</v>
      </c>
      <c r="N98" s="316" t="s">
        <v>41</v>
      </c>
      <c r="O98" s="317">
        <v>6.3E-2</v>
      </c>
      <c r="P98" s="317">
        <f>O98*H98</f>
        <v>0.6552</v>
      </c>
      <c r="Q98" s="317">
        <v>0</v>
      </c>
      <c r="R98" s="317">
        <f>Q98*H98</f>
        <v>0</v>
      </c>
      <c r="S98" s="317">
        <v>0</v>
      </c>
      <c r="T98" s="318">
        <f>S98*H98</f>
        <v>0</v>
      </c>
      <c r="U98" s="219"/>
      <c r="V98" s="219"/>
      <c r="W98" s="219"/>
      <c r="X98" s="219"/>
      <c r="Y98" s="219"/>
      <c r="Z98" s="219"/>
      <c r="AA98" s="219"/>
      <c r="AB98" s="219"/>
      <c r="AC98" s="219"/>
      <c r="AD98" s="219"/>
      <c r="AE98" s="219"/>
      <c r="AR98" s="319" t="s">
        <v>148</v>
      </c>
      <c r="AT98" s="319" t="s">
        <v>143</v>
      </c>
      <c r="AU98" s="319" t="s">
        <v>80</v>
      </c>
      <c r="AY98" s="293" t="s">
        <v>141</v>
      </c>
      <c r="BE98" s="320">
        <f>IF(N98="základní",J98,0)</f>
        <v>0</v>
      </c>
      <c r="BF98" s="320">
        <f>IF(N98="snížená",J98,0)</f>
        <v>0</v>
      </c>
      <c r="BG98" s="320">
        <f>IF(N98="zákl. přenesená",J98,0)</f>
        <v>0</v>
      </c>
      <c r="BH98" s="320">
        <f>IF(N98="sníž. přenesená",J98,0)</f>
        <v>0</v>
      </c>
      <c r="BI98" s="320">
        <f>IF(N98="nulová",J98,0)</f>
        <v>0</v>
      </c>
      <c r="BJ98" s="293" t="s">
        <v>78</v>
      </c>
      <c r="BK98" s="320">
        <f>ROUND(I98*H98,2)</f>
        <v>0</v>
      </c>
      <c r="BL98" s="293" t="s">
        <v>148</v>
      </c>
      <c r="BM98" s="319" t="s">
        <v>1735</v>
      </c>
    </row>
    <row r="99" spans="1:65" s="296" customFormat="1" ht="58.5">
      <c r="A99" s="219"/>
      <c r="B99" s="220"/>
      <c r="C99" s="219"/>
      <c r="D99" s="277" t="s">
        <v>150</v>
      </c>
      <c r="E99" s="219"/>
      <c r="F99" s="278" t="s">
        <v>655</v>
      </c>
      <c r="G99" s="219"/>
      <c r="H99" s="219"/>
      <c r="I99" s="219"/>
      <c r="J99" s="219"/>
      <c r="K99" s="219"/>
      <c r="L99" s="220"/>
      <c r="M99" s="334"/>
      <c r="N99" s="335"/>
      <c r="O99" s="336"/>
      <c r="P99" s="336"/>
      <c r="Q99" s="336"/>
      <c r="R99" s="336"/>
      <c r="S99" s="336"/>
      <c r="T99" s="337"/>
      <c r="U99" s="219"/>
      <c r="V99" s="219"/>
      <c r="W99" s="219"/>
      <c r="X99" s="219"/>
      <c r="Y99" s="219"/>
      <c r="Z99" s="219"/>
      <c r="AA99" s="219"/>
      <c r="AB99" s="219"/>
      <c r="AC99" s="219"/>
      <c r="AD99" s="219"/>
      <c r="AE99" s="219"/>
      <c r="AT99" s="293" t="s">
        <v>150</v>
      </c>
      <c r="AU99" s="293" t="s">
        <v>80</v>
      </c>
    </row>
    <row r="100" spans="1:65" s="296" customFormat="1" ht="24">
      <c r="A100" s="219"/>
      <c r="B100" s="220"/>
      <c r="C100" s="271" t="s">
        <v>161</v>
      </c>
      <c r="D100" s="271" t="s">
        <v>143</v>
      </c>
      <c r="E100" s="272" t="s">
        <v>1736</v>
      </c>
      <c r="F100" s="273" t="s">
        <v>1737</v>
      </c>
      <c r="G100" s="274" t="s">
        <v>333</v>
      </c>
      <c r="H100" s="275">
        <v>10.4</v>
      </c>
      <c r="I100" s="212"/>
      <c r="J100" s="276">
        <f>ROUND(I100*H100,2)</f>
        <v>0</v>
      </c>
      <c r="K100" s="273" t="s">
        <v>147</v>
      </c>
      <c r="L100" s="220"/>
      <c r="M100" s="315" t="s">
        <v>3</v>
      </c>
      <c r="N100" s="316" t="s">
        <v>41</v>
      </c>
      <c r="O100" s="317">
        <v>0.19700000000000001</v>
      </c>
      <c r="P100" s="317">
        <f>O100*H100</f>
        <v>2.0488</v>
      </c>
      <c r="Q100" s="317">
        <v>0</v>
      </c>
      <c r="R100" s="317">
        <f>Q100*H100</f>
        <v>0</v>
      </c>
      <c r="S100" s="317">
        <v>0</v>
      </c>
      <c r="T100" s="318">
        <f>S100*H100</f>
        <v>0</v>
      </c>
      <c r="U100" s="219"/>
      <c r="V100" s="219"/>
      <c r="W100" s="219"/>
      <c r="X100" s="219"/>
      <c r="Y100" s="219"/>
      <c r="Z100" s="219"/>
      <c r="AA100" s="219"/>
      <c r="AB100" s="219"/>
      <c r="AC100" s="219"/>
      <c r="AD100" s="219"/>
      <c r="AE100" s="219"/>
      <c r="AR100" s="319" t="s">
        <v>148</v>
      </c>
      <c r="AT100" s="319" t="s">
        <v>143</v>
      </c>
      <c r="AU100" s="319" t="s">
        <v>80</v>
      </c>
      <c r="AY100" s="293" t="s">
        <v>141</v>
      </c>
      <c r="BE100" s="320">
        <f>IF(N100="základní",J100,0)</f>
        <v>0</v>
      </c>
      <c r="BF100" s="320">
        <f>IF(N100="snížená",J100,0)</f>
        <v>0</v>
      </c>
      <c r="BG100" s="320">
        <f>IF(N100="zákl. přenesená",J100,0)</f>
        <v>0</v>
      </c>
      <c r="BH100" s="320">
        <f>IF(N100="sníž. přenesená",J100,0)</f>
        <v>0</v>
      </c>
      <c r="BI100" s="320">
        <f>IF(N100="nulová",J100,0)</f>
        <v>0</v>
      </c>
      <c r="BJ100" s="293" t="s">
        <v>78</v>
      </c>
      <c r="BK100" s="320">
        <f>ROUND(I100*H100,2)</f>
        <v>0</v>
      </c>
      <c r="BL100" s="293" t="s">
        <v>148</v>
      </c>
      <c r="BM100" s="319" t="s">
        <v>1738</v>
      </c>
    </row>
    <row r="101" spans="1:65" s="296" customFormat="1" ht="87.75">
      <c r="A101" s="219"/>
      <c r="B101" s="220"/>
      <c r="C101" s="219"/>
      <c r="D101" s="277" t="s">
        <v>150</v>
      </c>
      <c r="E101" s="219"/>
      <c r="F101" s="278" t="s">
        <v>1739</v>
      </c>
      <c r="G101" s="219"/>
      <c r="H101" s="219"/>
      <c r="I101" s="219"/>
      <c r="J101" s="219"/>
      <c r="K101" s="219"/>
      <c r="L101" s="220"/>
      <c r="M101" s="334"/>
      <c r="N101" s="335"/>
      <c r="O101" s="336"/>
      <c r="P101" s="336"/>
      <c r="Q101" s="336"/>
      <c r="R101" s="336"/>
      <c r="S101" s="336"/>
      <c r="T101" s="337"/>
      <c r="U101" s="219"/>
      <c r="V101" s="219"/>
      <c r="W101" s="219"/>
      <c r="X101" s="219"/>
      <c r="Y101" s="219"/>
      <c r="Z101" s="219"/>
      <c r="AA101" s="219"/>
      <c r="AB101" s="219"/>
      <c r="AC101" s="219"/>
      <c r="AD101" s="219"/>
      <c r="AE101" s="219"/>
      <c r="AT101" s="293" t="s">
        <v>150</v>
      </c>
      <c r="AU101" s="293" t="s">
        <v>80</v>
      </c>
    </row>
    <row r="102" spans="1:65" s="296" customFormat="1" ht="24">
      <c r="A102" s="219"/>
      <c r="B102" s="220"/>
      <c r="C102" s="271" t="s">
        <v>148</v>
      </c>
      <c r="D102" s="271" t="s">
        <v>143</v>
      </c>
      <c r="E102" s="272" t="s">
        <v>665</v>
      </c>
      <c r="F102" s="273" t="s">
        <v>666</v>
      </c>
      <c r="G102" s="274" t="s">
        <v>180</v>
      </c>
      <c r="H102" s="275">
        <v>18.72</v>
      </c>
      <c r="I102" s="212"/>
      <c r="J102" s="276">
        <f>ROUND(I102*H102,2)</f>
        <v>0</v>
      </c>
      <c r="K102" s="273" t="s">
        <v>147</v>
      </c>
      <c r="L102" s="220"/>
      <c r="M102" s="315" t="s">
        <v>3</v>
      </c>
      <c r="N102" s="316" t="s">
        <v>41</v>
      </c>
      <c r="O102" s="317">
        <v>0</v>
      </c>
      <c r="P102" s="317">
        <f>O102*H102</f>
        <v>0</v>
      </c>
      <c r="Q102" s="317">
        <v>0</v>
      </c>
      <c r="R102" s="317">
        <f>Q102*H102</f>
        <v>0</v>
      </c>
      <c r="S102" s="317">
        <v>0</v>
      </c>
      <c r="T102" s="318">
        <f>S102*H102</f>
        <v>0</v>
      </c>
      <c r="U102" s="219"/>
      <c r="V102" s="219"/>
      <c r="W102" s="219"/>
      <c r="X102" s="219"/>
      <c r="Y102" s="219"/>
      <c r="Z102" s="219"/>
      <c r="AA102" s="219"/>
      <c r="AB102" s="219"/>
      <c r="AC102" s="219"/>
      <c r="AD102" s="219"/>
      <c r="AE102" s="219"/>
      <c r="AR102" s="319" t="s">
        <v>148</v>
      </c>
      <c r="AT102" s="319" t="s">
        <v>143</v>
      </c>
      <c r="AU102" s="319" t="s">
        <v>80</v>
      </c>
      <c r="AY102" s="293" t="s">
        <v>141</v>
      </c>
      <c r="BE102" s="320">
        <f>IF(N102="základní",J102,0)</f>
        <v>0</v>
      </c>
      <c r="BF102" s="320">
        <f>IF(N102="snížená",J102,0)</f>
        <v>0</v>
      </c>
      <c r="BG102" s="320">
        <f>IF(N102="zákl. přenesená",J102,0)</f>
        <v>0</v>
      </c>
      <c r="BH102" s="320">
        <f>IF(N102="sníž. přenesená",J102,0)</f>
        <v>0</v>
      </c>
      <c r="BI102" s="320">
        <f>IF(N102="nulová",J102,0)</f>
        <v>0</v>
      </c>
      <c r="BJ102" s="293" t="s">
        <v>78</v>
      </c>
      <c r="BK102" s="320">
        <f>ROUND(I102*H102,2)</f>
        <v>0</v>
      </c>
      <c r="BL102" s="293" t="s">
        <v>148</v>
      </c>
      <c r="BM102" s="319" t="s">
        <v>1740</v>
      </c>
    </row>
    <row r="103" spans="1:65" s="296" customFormat="1" ht="39">
      <c r="A103" s="219"/>
      <c r="B103" s="220"/>
      <c r="C103" s="219"/>
      <c r="D103" s="277" t="s">
        <v>150</v>
      </c>
      <c r="E103" s="219"/>
      <c r="F103" s="278" t="s">
        <v>668</v>
      </c>
      <c r="G103" s="219"/>
      <c r="H103" s="219"/>
      <c r="I103" s="219"/>
      <c r="J103" s="219"/>
      <c r="K103" s="219"/>
      <c r="L103" s="220"/>
      <c r="M103" s="334"/>
      <c r="N103" s="335"/>
      <c r="O103" s="336"/>
      <c r="P103" s="336"/>
      <c r="Q103" s="336"/>
      <c r="R103" s="336"/>
      <c r="S103" s="336"/>
      <c r="T103" s="337"/>
      <c r="U103" s="219"/>
      <c r="V103" s="219"/>
      <c r="W103" s="219"/>
      <c r="X103" s="219"/>
      <c r="Y103" s="219"/>
      <c r="Z103" s="219"/>
      <c r="AA103" s="219"/>
      <c r="AB103" s="219"/>
      <c r="AC103" s="219"/>
      <c r="AD103" s="219"/>
      <c r="AE103" s="219"/>
      <c r="AT103" s="293" t="s">
        <v>150</v>
      </c>
      <c r="AU103" s="293" t="s">
        <v>80</v>
      </c>
    </row>
    <row r="104" spans="1:65" s="279" customFormat="1">
      <c r="B104" s="280"/>
      <c r="D104" s="277" t="s">
        <v>159</v>
      </c>
      <c r="F104" s="282" t="s">
        <v>1741</v>
      </c>
      <c r="H104" s="283">
        <v>18.72</v>
      </c>
      <c r="L104" s="280"/>
      <c r="M104" s="338"/>
      <c r="N104" s="339"/>
      <c r="O104" s="339"/>
      <c r="P104" s="339"/>
      <c r="Q104" s="339"/>
      <c r="R104" s="339"/>
      <c r="S104" s="339"/>
      <c r="T104" s="340"/>
      <c r="AT104" s="281" t="s">
        <v>159</v>
      </c>
      <c r="AU104" s="281" t="s">
        <v>80</v>
      </c>
      <c r="AV104" s="279" t="s">
        <v>80</v>
      </c>
      <c r="AW104" s="279" t="s">
        <v>4</v>
      </c>
      <c r="AX104" s="279" t="s">
        <v>78</v>
      </c>
      <c r="AY104" s="281" t="s">
        <v>141</v>
      </c>
    </row>
    <row r="105" spans="1:65" s="296" customFormat="1" ht="24">
      <c r="A105" s="219"/>
      <c r="B105" s="220"/>
      <c r="C105" s="271" t="s">
        <v>170</v>
      </c>
      <c r="D105" s="271" t="s">
        <v>143</v>
      </c>
      <c r="E105" s="272" t="s">
        <v>1006</v>
      </c>
      <c r="F105" s="273" t="s">
        <v>1007</v>
      </c>
      <c r="G105" s="274" t="s">
        <v>333</v>
      </c>
      <c r="H105" s="275">
        <v>10.4</v>
      </c>
      <c r="I105" s="212"/>
      <c r="J105" s="276">
        <f>ROUND(I105*H105,2)</f>
        <v>0</v>
      </c>
      <c r="K105" s="273" t="s">
        <v>147</v>
      </c>
      <c r="L105" s="220"/>
      <c r="M105" s="315" t="s">
        <v>3</v>
      </c>
      <c r="N105" s="316" t="s">
        <v>41</v>
      </c>
      <c r="O105" s="317">
        <v>8.9999999999999993E-3</v>
      </c>
      <c r="P105" s="317">
        <f>O105*H105</f>
        <v>9.3600000000000003E-2</v>
      </c>
      <c r="Q105" s="317">
        <v>0</v>
      </c>
      <c r="R105" s="317">
        <f>Q105*H105</f>
        <v>0</v>
      </c>
      <c r="S105" s="317">
        <v>0</v>
      </c>
      <c r="T105" s="318">
        <f>S105*H105</f>
        <v>0</v>
      </c>
      <c r="U105" s="219"/>
      <c r="V105" s="219"/>
      <c r="W105" s="219"/>
      <c r="X105" s="219"/>
      <c r="Y105" s="219"/>
      <c r="Z105" s="219"/>
      <c r="AA105" s="219"/>
      <c r="AB105" s="219"/>
      <c r="AC105" s="219"/>
      <c r="AD105" s="219"/>
      <c r="AE105" s="219"/>
      <c r="AR105" s="319" t="s">
        <v>148</v>
      </c>
      <c r="AT105" s="319" t="s">
        <v>143</v>
      </c>
      <c r="AU105" s="319" t="s">
        <v>80</v>
      </c>
      <c r="AY105" s="293" t="s">
        <v>141</v>
      </c>
      <c r="BE105" s="320">
        <f>IF(N105="základní",J105,0)</f>
        <v>0</v>
      </c>
      <c r="BF105" s="320">
        <f>IF(N105="snížená",J105,0)</f>
        <v>0</v>
      </c>
      <c r="BG105" s="320">
        <f>IF(N105="zákl. přenesená",J105,0)</f>
        <v>0</v>
      </c>
      <c r="BH105" s="320">
        <f>IF(N105="sníž. přenesená",J105,0)</f>
        <v>0</v>
      </c>
      <c r="BI105" s="320">
        <f>IF(N105="nulová",J105,0)</f>
        <v>0</v>
      </c>
      <c r="BJ105" s="293" t="s">
        <v>78</v>
      </c>
      <c r="BK105" s="320">
        <f>ROUND(I105*H105,2)</f>
        <v>0</v>
      </c>
      <c r="BL105" s="293" t="s">
        <v>148</v>
      </c>
      <c r="BM105" s="319" t="s">
        <v>1742</v>
      </c>
    </row>
    <row r="106" spans="1:65" s="296" customFormat="1" ht="97.5">
      <c r="A106" s="219"/>
      <c r="B106" s="220"/>
      <c r="C106" s="219"/>
      <c r="D106" s="277" t="s">
        <v>150</v>
      </c>
      <c r="E106" s="219"/>
      <c r="F106" s="278" t="s">
        <v>1743</v>
      </c>
      <c r="G106" s="219"/>
      <c r="H106" s="219"/>
      <c r="I106" s="219"/>
      <c r="J106" s="219"/>
      <c r="K106" s="219"/>
      <c r="L106" s="220"/>
      <c r="M106" s="334"/>
      <c r="N106" s="335"/>
      <c r="O106" s="336"/>
      <c r="P106" s="336"/>
      <c r="Q106" s="336"/>
      <c r="R106" s="336"/>
      <c r="S106" s="336"/>
      <c r="T106" s="337"/>
      <c r="U106" s="219"/>
      <c r="V106" s="219"/>
      <c r="W106" s="219"/>
      <c r="X106" s="219"/>
      <c r="Y106" s="219"/>
      <c r="Z106" s="219"/>
      <c r="AA106" s="219"/>
      <c r="AB106" s="219"/>
      <c r="AC106" s="219"/>
      <c r="AD106" s="219"/>
      <c r="AE106" s="219"/>
      <c r="AT106" s="293" t="s">
        <v>150</v>
      </c>
      <c r="AU106" s="293" t="s">
        <v>80</v>
      </c>
    </row>
    <row r="107" spans="1:65" s="296" customFormat="1" ht="24">
      <c r="A107" s="219"/>
      <c r="B107" s="220"/>
      <c r="C107" s="271" t="s">
        <v>177</v>
      </c>
      <c r="D107" s="271" t="s">
        <v>143</v>
      </c>
      <c r="E107" s="272" t="s">
        <v>1014</v>
      </c>
      <c r="F107" s="273" t="s">
        <v>1015</v>
      </c>
      <c r="G107" s="274" t="s">
        <v>333</v>
      </c>
      <c r="H107" s="275">
        <v>18.7</v>
      </c>
      <c r="I107" s="212"/>
      <c r="J107" s="276">
        <f>ROUND(I107*H107,2)</f>
        <v>0</v>
      </c>
      <c r="K107" s="273" t="s">
        <v>147</v>
      </c>
      <c r="L107" s="220"/>
      <c r="M107" s="315" t="s">
        <v>3</v>
      </c>
      <c r="N107" s="316" t="s">
        <v>41</v>
      </c>
      <c r="O107" s="317">
        <v>0.32800000000000001</v>
      </c>
      <c r="P107" s="317">
        <f>O107*H107</f>
        <v>6.1336000000000004</v>
      </c>
      <c r="Q107" s="317">
        <v>0</v>
      </c>
      <c r="R107" s="317">
        <f>Q107*H107</f>
        <v>0</v>
      </c>
      <c r="S107" s="317">
        <v>0</v>
      </c>
      <c r="T107" s="318">
        <f>S107*H107</f>
        <v>0</v>
      </c>
      <c r="U107" s="219"/>
      <c r="V107" s="219"/>
      <c r="W107" s="219"/>
      <c r="X107" s="219"/>
      <c r="Y107" s="219"/>
      <c r="Z107" s="219"/>
      <c r="AA107" s="219"/>
      <c r="AB107" s="219"/>
      <c r="AC107" s="219"/>
      <c r="AD107" s="219"/>
      <c r="AE107" s="219"/>
      <c r="AR107" s="319" t="s">
        <v>148</v>
      </c>
      <c r="AT107" s="319" t="s">
        <v>143</v>
      </c>
      <c r="AU107" s="319" t="s">
        <v>80</v>
      </c>
      <c r="AY107" s="293" t="s">
        <v>141</v>
      </c>
      <c r="BE107" s="320">
        <f>IF(N107="základní",J107,0)</f>
        <v>0</v>
      </c>
      <c r="BF107" s="320">
        <f>IF(N107="snížená",J107,0)</f>
        <v>0</v>
      </c>
      <c r="BG107" s="320">
        <f>IF(N107="zákl. přenesená",J107,0)</f>
        <v>0</v>
      </c>
      <c r="BH107" s="320">
        <f>IF(N107="sníž. přenesená",J107,0)</f>
        <v>0</v>
      </c>
      <c r="BI107" s="320">
        <f>IF(N107="nulová",J107,0)</f>
        <v>0</v>
      </c>
      <c r="BJ107" s="293" t="s">
        <v>78</v>
      </c>
      <c r="BK107" s="320">
        <f>ROUND(I107*H107,2)</f>
        <v>0</v>
      </c>
      <c r="BL107" s="293" t="s">
        <v>148</v>
      </c>
      <c r="BM107" s="319" t="s">
        <v>1744</v>
      </c>
    </row>
    <row r="108" spans="1:65" s="296" customFormat="1" ht="126.75">
      <c r="A108" s="219"/>
      <c r="B108" s="220"/>
      <c r="C108" s="219"/>
      <c r="D108" s="277" t="s">
        <v>150</v>
      </c>
      <c r="E108" s="219"/>
      <c r="F108" s="278" t="s">
        <v>1745</v>
      </c>
      <c r="G108" s="219"/>
      <c r="H108" s="219"/>
      <c r="I108" s="219"/>
      <c r="J108" s="219"/>
      <c r="K108" s="219"/>
      <c r="L108" s="220"/>
      <c r="M108" s="334"/>
      <c r="N108" s="335"/>
      <c r="O108" s="336"/>
      <c r="P108" s="336"/>
      <c r="Q108" s="336"/>
      <c r="R108" s="336"/>
      <c r="S108" s="336"/>
      <c r="T108" s="337"/>
      <c r="U108" s="219"/>
      <c r="V108" s="219"/>
      <c r="W108" s="219"/>
      <c r="X108" s="219"/>
      <c r="Y108" s="219"/>
      <c r="Z108" s="219"/>
      <c r="AA108" s="219"/>
      <c r="AB108" s="219"/>
      <c r="AC108" s="219"/>
      <c r="AD108" s="219"/>
      <c r="AE108" s="219"/>
      <c r="AT108" s="293" t="s">
        <v>150</v>
      </c>
      <c r="AU108" s="293" t="s">
        <v>80</v>
      </c>
    </row>
    <row r="109" spans="1:65" s="296" customFormat="1" ht="36">
      <c r="A109" s="219"/>
      <c r="B109" s="220"/>
      <c r="C109" s="271" t="s">
        <v>183</v>
      </c>
      <c r="D109" s="271" t="s">
        <v>143</v>
      </c>
      <c r="E109" s="272" t="s">
        <v>1746</v>
      </c>
      <c r="F109" s="273" t="s">
        <v>1747</v>
      </c>
      <c r="G109" s="274" t="s">
        <v>333</v>
      </c>
      <c r="H109" s="275">
        <v>4.8</v>
      </c>
      <c r="I109" s="212"/>
      <c r="J109" s="276">
        <f>ROUND(I109*H109,2)</f>
        <v>0</v>
      </c>
      <c r="K109" s="273" t="s">
        <v>147</v>
      </c>
      <c r="L109" s="220"/>
      <c r="M109" s="315" t="s">
        <v>3</v>
      </c>
      <c r="N109" s="316" t="s">
        <v>41</v>
      </c>
      <c r="O109" s="317">
        <v>0.435</v>
      </c>
      <c r="P109" s="317">
        <f>O109*H109</f>
        <v>2.0880000000000001</v>
      </c>
      <c r="Q109" s="317">
        <v>0</v>
      </c>
      <c r="R109" s="317">
        <f>Q109*H109</f>
        <v>0</v>
      </c>
      <c r="S109" s="317">
        <v>0</v>
      </c>
      <c r="T109" s="318">
        <f>S109*H109</f>
        <v>0</v>
      </c>
      <c r="U109" s="219"/>
      <c r="V109" s="219"/>
      <c r="W109" s="219"/>
      <c r="X109" s="219"/>
      <c r="Y109" s="219"/>
      <c r="Z109" s="219"/>
      <c r="AA109" s="219"/>
      <c r="AB109" s="219"/>
      <c r="AC109" s="219"/>
      <c r="AD109" s="219"/>
      <c r="AE109" s="219"/>
      <c r="AR109" s="319" t="s">
        <v>148</v>
      </c>
      <c r="AT109" s="319" t="s">
        <v>143</v>
      </c>
      <c r="AU109" s="319" t="s">
        <v>80</v>
      </c>
      <c r="AY109" s="293" t="s">
        <v>141</v>
      </c>
      <c r="BE109" s="320">
        <f>IF(N109="základní",J109,0)</f>
        <v>0</v>
      </c>
      <c r="BF109" s="320">
        <f>IF(N109="snížená",J109,0)</f>
        <v>0</v>
      </c>
      <c r="BG109" s="320">
        <f>IF(N109="zákl. přenesená",J109,0)</f>
        <v>0</v>
      </c>
      <c r="BH109" s="320">
        <f>IF(N109="sníž. přenesená",J109,0)</f>
        <v>0</v>
      </c>
      <c r="BI109" s="320">
        <f>IF(N109="nulová",J109,0)</f>
        <v>0</v>
      </c>
      <c r="BJ109" s="293" t="s">
        <v>78</v>
      </c>
      <c r="BK109" s="320">
        <f>ROUND(I109*H109,2)</f>
        <v>0</v>
      </c>
      <c r="BL109" s="293" t="s">
        <v>148</v>
      </c>
      <c r="BM109" s="319" t="s">
        <v>1748</v>
      </c>
    </row>
    <row r="110" spans="1:65" s="296" customFormat="1" ht="87.75">
      <c r="A110" s="219"/>
      <c r="B110" s="220"/>
      <c r="C110" s="219"/>
      <c r="D110" s="277" t="s">
        <v>150</v>
      </c>
      <c r="E110" s="219"/>
      <c r="F110" s="278" t="s">
        <v>1749</v>
      </c>
      <c r="G110" s="219"/>
      <c r="H110" s="219"/>
      <c r="I110" s="219"/>
      <c r="J110" s="219"/>
      <c r="K110" s="219"/>
      <c r="L110" s="220"/>
      <c r="M110" s="334"/>
      <c r="N110" s="335"/>
      <c r="O110" s="336"/>
      <c r="P110" s="336"/>
      <c r="Q110" s="336"/>
      <c r="R110" s="336"/>
      <c r="S110" s="336"/>
      <c r="T110" s="337"/>
      <c r="U110" s="219"/>
      <c r="V110" s="219"/>
      <c r="W110" s="219"/>
      <c r="X110" s="219"/>
      <c r="Y110" s="219"/>
      <c r="Z110" s="219"/>
      <c r="AA110" s="219"/>
      <c r="AB110" s="219"/>
      <c r="AC110" s="219"/>
      <c r="AD110" s="219"/>
      <c r="AE110" s="219"/>
      <c r="AT110" s="293" t="s">
        <v>150</v>
      </c>
      <c r="AU110" s="293" t="s">
        <v>80</v>
      </c>
    </row>
    <row r="111" spans="1:65" s="296" customFormat="1" ht="16.5" customHeight="1">
      <c r="A111" s="219"/>
      <c r="B111" s="220"/>
      <c r="C111" s="321" t="s">
        <v>188</v>
      </c>
      <c r="D111" s="321" t="s">
        <v>371</v>
      </c>
      <c r="E111" s="322" t="s">
        <v>1750</v>
      </c>
      <c r="F111" s="323" t="s">
        <v>1751</v>
      </c>
      <c r="G111" s="324" t="s">
        <v>180</v>
      </c>
      <c r="H111" s="325">
        <v>9.6</v>
      </c>
      <c r="I111" s="213"/>
      <c r="J111" s="326">
        <f>ROUND(I111*H111,2)</f>
        <v>0</v>
      </c>
      <c r="K111" s="323" t="s">
        <v>147</v>
      </c>
      <c r="L111" s="327"/>
      <c r="M111" s="328" t="s">
        <v>3</v>
      </c>
      <c r="N111" s="329" t="s">
        <v>41</v>
      </c>
      <c r="O111" s="317">
        <v>0</v>
      </c>
      <c r="P111" s="317">
        <f>O111*H111</f>
        <v>0</v>
      </c>
      <c r="Q111" s="317">
        <v>1</v>
      </c>
      <c r="R111" s="317">
        <f>Q111*H111</f>
        <v>9.6</v>
      </c>
      <c r="S111" s="317">
        <v>0</v>
      </c>
      <c r="T111" s="318">
        <f>S111*H111</f>
        <v>0</v>
      </c>
      <c r="U111" s="219"/>
      <c r="V111" s="219"/>
      <c r="W111" s="219"/>
      <c r="X111" s="219"/>
      <c r="Y111" s="219"/>
      <c r="Z111" s="219"/>
      <c r="AA111" s="219"/>
      <c r="AB111" s="219"/>
      <c r="AC111" s="219"/>
      <c r="AD111" s="219"/>
      <c r="AE111" s="219"/>
      <c r="AR111" s="319" t="s">
        <v>188</v>
      </c>
      <c r="AT111" s="319" t="s">
        <v>371</v>
      </c>
      <c r="AU111" s="319" t="s">
        <v>80</v>
      </c>
      <c r="AY111" s="293" t="s">
        <v>141</v>
      </c>
      <c r="BE111" s="320">
        <f>IF(N111="základní",J111,0)</f>
        <v>0</v>
      </c>
      <c r="BF111" s="320">
        <f>IF(N111="snížená",J111,0)</f>
        <v>0</v>
      </c>
      <c r="BG111" s="320">
        <f>IF(N111="zákl. přenesená",J111,0)</f>
        <v>0</v>
      </c>
      <c r="BH111" s="320">
        <f>IF(N111="sníž. přenesená",J111,0)</f>
        <v>0</v>
      </c>
      <c r="BI111" s="320">
        <f>IF(N111="nulová",J111,0)</f>
        <v>0</v>
      </c>
      <c r="BJ111" s="293" t="s">
        <v>78</v>
      </c>
      <c r="BK111" s="320">
        <f>ROUND(I111*H111,2)</f>
        <v>0</v>
      </c>
      <c r="BL111" s="293" t="s">
        <v>148</v>
      </c>
      <c r="BM111" s="319" t="s">
        <v>1752</v>
      </c>
    </row>
    <row r="112" spans="1:65" s="279" customFormat="1">
      <c r="B112" s="280"/>
      <c r="D112" s="277" t="s">
        <v>159</v>
      </c>
      <c r="F112" s="282" t="s">
        <v>1753</v>
      </c>
      <c r="H112" s="283">
        <v>9.6</v>
      </c>
      <c r="L112" s="280"/>
      <c r="M112" s="338"/>
      <c r="N112" s="339"/>
      <c r="O112" s="339"/>
      <c r="P112" s="339"/>
      <c r="Q112" s="339"/>
      <c r="R112" s="339"/>
      <c r="S112" s="339"/>
      <c r="T112" s="340"/>
      <c r="AT112" s="281" t="s">
        <v>159</v>
      </c>
      <c r="AU112" s="281" t="s">
        <v>80</v>
      </c>
      <c r="AV112" s="279" t="s">
        <v>80</v>
      </c>
      <c r="AW112" s="279" t="s">
        <v>4</v>
      </c>
      <c r="AX112" s="279" t="s">
        <v>78</v>
      </c>
      <c r="AY112" s="281" t="s">
        <v>141</v>
      </c>
    </row>
    <row r="113" spans="1:65" s="264" customFormat="1" ht="22.9" customHeight="1">
      <c r="B113" s="265"/>
      <c r="D113" s="266" t="s">
        <v>69</v>
      </c>
      <c r="E113" s="269" t="s">
        <v>148</v>
      </c>
      <c r="F113" s="269" t="s">
        <v>681</v>
      </c>
      <c r="J113" s="270">
        <f>BK113</f>
        <v>0</v>
      </c>
      <c r="L113" s="265"/>
      <c r="M113" s="309"/>
      <c r="N113" s="310"/>
      <c r="O113" s="310"/>
      <c r="P113" s="311">
        <f>SUM(P114:P117)</f>
        <v>3.5129999999999999</v>
      </c>
      <c r="Q113" s="310"/>
      <c r="R113" s="311">
        <f>SUM(R114:R117)</f>
        <v>0</v>
      </c>
      <c r="S113" s="310"/>
      <c r="T113" s="312">
        <f>SUM(T114:T117)</f>
        <v>0</v>
      </c>
      <c r="AR113" s="266" t="s">
        <v>78</v>
      </c>
      <c r="AT113" s="313" t="s">
        <v>69</v>
      </c>
      <c r="AU113" s="313" t="s">
        <v>78</v>
      </c>
      <c r="AY113" s="266" t="s">
        <v>141</v>
      </c>
      <c r="BK113" s="314">
        <f>SUM(BK114:BK117)</f>
        <v>0</v>
      </c>
    </row>
    <row r="114" spans="1:65" s="296" customFormat="1" ht="16.5" customHeight="1">
      <c r="A114" s="219"/>
      <c r="B114" s="220"/>
      <c r="C114" s="271" t="s">
        <v>152</v>
      </c>
      <c r="D114" s="271" t="s">
        <v>143</v>
      </c>
      <c r="E114" s="272" t="s">
        <v>1754</v>
      </c>
      <c r="F114" s="273" t="s">
        <v>1755</v>
      </c>
      <c r="G114" s="274" t="s">
        <v>333</v>
      </c>
      <c r="H114" s="275">
        <v>2</v>
      </c>
      <c r="I114" s="212"/>
      <c r="J114" s="276">
        <f>ROUND(I114*H114,2)</f>
        <v>0</v>
      </c>
      <c r="K114" s="273" t="s">
        <v>147</v>
      </c>
      <c r="L114" s="220"/>
      <c r="M114" s="315" t="s">
        <v>3</v>
      </c>
      <c r="N114" s="316" t="s">
        <v>41</v>
      </c>
      <c r="O114" s="317">
        <v>1.3169999999999999</v>
      </c>
      <c r="P114" s="317">
        <f>O114*H114</f>
        <v>2.6339999999999999</v>
      </c>
      <c r="Q114" s="317">
        <v>0</v>
      </c>
      <c r="R114" s="317">
        <f>Q114*H114</f>
        <v>0</v>
      </c>
      <c r="S114" s="317">
        <v>0</v>
      </c>
      <c r="T114" s="318">
        <f>S114*H114</f>
        <v>0</v>
      </c>
      <c r="U114" s="219"/>
      <c r="V114" s="219"/>
      <c r="W114" s="219"/>
      <c r="X114" s="219"/>
      <c r="Y114" s="219"/>
      <c r="Z114" s="219"/>
      <c r="AA114" s="219"/>
      <c r="AB114" s="219"/>
      <c r="AC114" s="219"/>
      <c r="AD114" s="219"/>
      <c r="AE114" s="219"/>
      <c r="AR114" s="319" t="s">
        <v>148</v>
      </c>
      <c r="AT114" s="319" t="s">
        <v>143</v>
      </c>
      <c r="AU114" s="319" t="s">
        <v>80</v>
      </c>
      <c r="AY114" s="293" t="s">
        <v>141</v>
      </c>
      <c r="BE114" s="320">
        <f>IF(N114="základní",J114,0)</f>
        <v>0</v>
      </c>
      <c r="BF114" s="320">
        <f>IF(N114="snížená",J114,0)</f>
        <v>0</v>
      </c>
      <c r="BG114" s="320">
        <f>IF(N114="zákl. přenesená",J114,0)</f>
        <v>0</v>
      </c>
      <c r="BH114" s="320">
        <f>IF(N114="sníž. přenesená",J114,0)</f>
        <v>0</v>
      </c>
      <c r="BI114" s="320">
        <f>IF(N114="nulová",J114,0)</f>
        <v>0</v>
      </c>
      <c r="BJ114" s="293" t="s">
        <v>78</v>
      </c>
      <c r="BK114" s="320">
        <f>ROUND(I114*H114,2)</f>
        <v>0</v>
      </c>
      <c r="BL114" s="293" t="s">
        <v>148</v>
      </c>
      <c r="BM114" s="319" t="s">
        <v>1756</v>
      </c>
    </row>
    <row r="115" spans="1:65" s="296" customFormat="1" ht="39">
      <c r="A115" s="219"/>
      <c r="B115" s="220"/>
      <c r="C115" s="219"/>
      <c r="D115" s="277" t="s">
        <v>150</v>
      </c>
      <c r="E115" s="219"/>
      <c r="F115" s="278" t="s">
        <v>1757</v>
      </c>
      <c r="G115" s="219"/>
      <c r="H115" s="219"/>
      <c r="I115" s="219"/>
      <c r="J115" s="219"/>
      <c r="K115" s="219"/>
      <c r="L115" s="220"/>
      <c r="M115" s="334"/>
      <c r="N115" s="335"/>
      <c r="O115" s="336"/>
      <c r="P115" s="336"/>
      <c r="Q115" s="336"/>
      <c r="R115" s="336"/>
      <c r="S115" s="336"/>
      <c r="T115" s="337"/>
      <c r="U115" s="219"/>
      <c r="V115" s="219"/>
      <c r="W115" s="219"/>
      <c r="X115" s="219"/>
      <c r="Y115" s="219"/>
      <c r="Z115" s="219"/>
      <c r="AA115" s="219"/>
      <c r="AB115" s="219"/>
      <c r="AC115" s="219"/>
      <c r="AD115" s="219"/>
      <c r="AE115" s="219"/>
      <c r="AT115" s="293" t="s">
        <v>150</v>
      </c>
      <c r="AU115" s="293" t="s">
        <v>80</v>
      </c>
    </row>
    <row r="116" spans="1:65" s="296" customFormat="1" ht="24">
      <c r="A116" s="219"/>
      <c r="B116" s="220"/>
      <c r="C116" s="271" t="s">
        <v>203</v>
      </c>
      <c r="D116" s="271" t="s">
        <v>143</v>
      </c>
      <c r="E116" s="272" t="s">
        <v>1758</v>
      </c>
      <c r="F116" s="273" t="s">
        <v>1759</v>
      </c>
      <c r="G116" s="274" t="s">
        <v>333</v>
      </c>
      <c r="H116" s="275">
        <v>0.6</v>
      </c>
      <c r="I116" s="212"/>
      <c r="J116" s="276">
        <f>ROUND(I116*H116,2)</f>
        <v>0</v>
      </c>
      <c r="K116" s="273" t="s">
        <v>147</v>
      </c>
      <c r="L116" s="220"/>
      <c r="M116" s="315" t="s">
        <v>3</v>
      </c>
      <c r="N116" s="316" t="s">
        <v>41</v>
      </c>
      <c r="O116" s="317">
        <v>1.4650000000000001</v>
      </c>
      <c r="P116" s="317">
        <f>O116*H116</f>
        <v>0.879</v>
      </c>
      <c r="Q116" s="317">
        <v>0</v>
      </c>
      <c r="R116" s="317">
        <f>Q116*H116</f>
        <v>0</v>
      </c>
      <c r="S116" s="317">
        <v>0</v>
      </c>
      <c r="T116" s="318">
        <f>S116*H116</f>
        <v>0</v>
      </c>
      <c r="U116" s="219"/>
      <c r="V116" s="219"/>
      <c r="W116" s="219"/>
      <c r="X116" s="219"/>
      <c r="Y116" s="219"/>
      <c r="Z116" s="219"/>
      <c r="AA116" s="219"/>
      <c r="AB116" s="219"/>
      <c r="AC116" s="219"/>
      <c r="AD116" s="219"/>
      <c r="AE116" s="219"/>
      <c r="AR116" s="319" t="s">
        <v>148</v>
      </c>
      <c r="AT116" s="319" t="s">
        <v>143</v>
      </c>
      <c r="AU116" s="319" t="s">
        <v>80</v>
      </c>
      <c r="AY116" s="293" t="s">
        <v>141</v>
      </c>
      <c r="BE116" s="320">
        <f>IF(N116="základní",J116,0)</f>
        <v>0</v>
      </c>
      <c r="BF116" s="320">
        <f>IF(N116="snížená",J116,0)</f>
        <v>0</v>
      </c>
      <c r="BG116" s="320">
        <f>IF(N116="zákl. přenesená",J116,0)</f>
        <v>0</v>
      </c>
      <c r="BH116" s="320">
        <f>IF(N116="sníž. přenesená",J116,0)</f>
        <v>0</v>
      </c>
      <c r="BI116" s="320">
        <f>IF(N116="nulová",J116,0)</f>
        <v>0</v>
      </c>
      <c r="BJ116" s="293" t="s">
        <v>78</v>
      </c>
      <c r="BK116" s="320">
        <f>ROUND(I116*H116,2)</f>
        <v>0</v>
      </c>
      <c r="BL116" s="293" t="s">
        <v>148</v>
      </c>
      <c r="BM116" s="319" t="s">
        <v>1760</v>
      </c>
    </row>
    <row r="117" spans="1:65" s="296" customFormat="1" ht="39">
      <c r="A117" s="219"/>
      <c r="B117" s="220"/>
      <c r="C117" s="219"/>
      <c r="D117" s="277" t="s">
        <v>150</v>
      </c>
      <c r="E117" s="219"/>
      <c r="F117" s="278" t="s">
        <v>1761</v>
      </c>
      <c r="G117" s="219"/>
      <c r="H117" s="219"/>
      <c r="I117" s="219"/>
      <c r="J117" s="219"/>
      <c r="K117" s="219"/>
      <c r="L117" s="220"/>
      <c r="M117" s="334"/>
      <c r="N117" s="335"/>
      <c r="O117" s="336"/>
      <c r="P117" s="336"/>
      <c r="Q117" s="336"/>
      <c r="R117" s="336"/>
      <c r="S117" s="336"/>
      <c r="T117" s="337"/>
      <c r="U117" s="219"/>
      <c r="V117" s="219"/>
      <c r="W117" s="219"/>
      <c r="X117" s="219"/>
      <c r="Y117" s="219"/>
      <c r="Z117" s="219"/>
      <c r="AA117" s="219"/>
      <c r="AB117" s="219"/>
      <c r="AC117" s="219"/>
      <c r="AD117" s="219"/>
      <c r="AE117" s="219"/>
      <c r="AT117" s="293" t="s">
        <v>150</v>
      </c>
      <c r="AU117" s="293" t="s">
        <v>80</v>
      </c>
    </row>
    <row r="118" spans="1:65" s="264" customFormat="1" ht="22.9" customHeight="1">
      <c r="B118" s="265"/>
      <c r="D118" s="266" t="s">
        <v>69</v>
      </c>
      <c r="E118" s="269" t="s">
        <v>188</v>
      </c>
      <c r="F118" s="269" t="s">
        <v>789</v>
      </c>
      <c r="J118" s="270">
        <f>BK118</f>
        <v>0</v>
      </c>
      <c r="L118" s="265"/>
      <c r="M118" s="309"/>
      <c r="N118" s="310"/>
      <c r="O118" s="310"/>
      <c r="P118" s="311">
        <f>SUM(P119:P150)</f>
        <v>63.586000000000006</v>
      </c>
      <c r="Q118" s="310"/>
      <c r="R118" s="311">
        <f>SUM(R119:R150)</f>
        <v>13.143671449999999</v>
      </c>
      <c r="S118" s="310"/>
      <c r="T118" s="312">
        <f>SUM(T119:T150)</f>
        <v>0</v>
      </c>
      <c r="AR118" s="266" t="s">
        <v>78</v>
      </c>
      <c r="AT118" s="313" t="s">
        <v>69</v>
      </c>
      <c r="AU118" s="313" t="s">
        <v>78</v>
      </c>
      <c r="AY118" s="266" t="s">
        <v>141</v>
      </c>
      <c r="BK118" s="314">
        <f>SUM(BK119:BK150)</f>
        <v>0</v>
      </c>
    </row>
    <row r="119" spans="1:65" s="296" customFormat="1" ht="24">
      <c r="A119" s="219"/>
      <c r="B119" s="220"/>
      <c r="C119" s="271" t="s">
        <v>208</v>
      </c>
      <c r="D119" s="271" t="s">
        <v>143</v>
      </c>
      <c r="E119" s="272" t="s">
        <v>1762</v>
      </c>
      <c r="F119" s="273" t="s">
        <v>1763</v>
      </c>
      <c r="G119" s="274" t="s">
        <v>199</v>
      </c>
      <c r="H119" s="275">
        <v>24</v>
      </c>
      <c r="I119" s="212"/>
      <c r="J119" s="276">
        <f>ROUND(I119*H119,2)</f>
        <v>0</v>
      </c>
      <c r="K119" s="273" t="s">
        <v>147</v>
      </c>
      <c r="L119" s="220"/>
      <c r="M119" s="315" t="s">
        <v>3</v>
      </c>
      <c r="N119" s="316" t="s">
        <v>41</v>
      </c>
      <c r="O119" s="317">
        <v>0.124</v>
      </c>
      <c r="P119" s="317">
        <f>O119*H119</f>
        <v>2.976</v>
      </c>
      <c r="Q119" s="317">
        <v>0</v>
      </c>
      <c r="R119" s="317">
        <f>Q119*H119</f>
        <v>0</v>
      </c>
      <c r="S119" s="317">
        <v>0</v>
      </c>
      <c r="T119" s="318">
        <f>S119*H119</f>
        <v>0</v>
      </c>
      <c r="U119" s="219"/>
      <c r="V119" s="219"/>
      <c r="W119" s="219"/>
      <c r="X119" s="219"/>
      <c r="Y119" s="219"/>
      <c r="Z119" s="219"/>
      <c r="AA119" s="219"/>
      <c r="AB119" s="219"/>
      <c r="AC119" s="219"/>
      <c r="AD119" s="219"/>
      <c r="AE119" s="219"/>
      <c r="AR119" s="319" t="s">
        <v>148</v>
      </c>
      <c r="AT119" s="319" t="s">
        <v>143</v>
      </c>
      <c r="AU119" s="319" t="s">
        <v>80</v>
      </c>
      <c r="AY119" s="293" t="s">
        <v>141</v>
      </c>
      <c r="BE119" s="320">
        <f>IF(N119="základní",J119,0)</f>
        <v>0</v>
      </c>
      <c r="BF119" s="320">
        <f>IF(N119="snížená",J119,0)</f>
        <v>0</v>
      </c>
      <c r="BG119" s="320">
        <f>IF(N119="zákl. přenesená",J119,0)</f>
        <v>0</v>
      </c>
      <c r="BH119" s="320">
        <f>IF(N119="sníž. přenesená",J119,0)</f>
        <v>0</v>
      </c>
      <c r="BI119" s="320">
        <f>IF(N119="nulová",J119,0)</f>
        <v>0</v>
      </c>
      <c r="BJ119" s="293" t="s">
        <v>78</v>
      </c>
      <c r="BK119" s="320">
        <f>ROUND(I119*H119,2)</f>
        <v>0</v>
      </c>
      <c r="BL119" s="293" t="s">
        <v>148</v>
      </c>
      <c r="BM119" s="319" t="s">
        <v>1764</v>
      </c>
    </row>
    <row r="120" spans="1:65" s="296" customFormat="1" ht="68.25">
      <c r="A120" s="219"/>
      <c r="B120" s="220"/>
      <c r="C120" s="219"/>
      <c r="D120" s="277" t="s">
        <v>150</v>
      </c>
      <c r="E120" s="219"/>
      <c r="F120" s="278" t="s">
        <v>1765</v>
      </c>
      <c r="G120" s="219"/>
      <c r="H120" s="219"/>
      <c r="I120" s="219"/>
      <c r="J120" s="219"/>
      <c r="K120" s="219"/>
      <c r="L120" s="220"/>
      <c r="M120" s="334"/>
      <c r="N120" s="335"/>
      <c r="O120" s="336"/>
      <c r="P120" s="336"/>
      <c r="Q120" s="336"/>
      <c r="R120" s="336"/>
      <c r="S120" s="336"/>
      <c r="T120" s="337"/>
      <c r="U120" s="219"/>
      <c r="V120" s="219"/>
      <c r="W120" s="219"/>
      <c r="X120" s="219"/>
      <c r="Y120" s="219"/>
      <c r="Z120" s="219"/>
      <c r="AA120" s="219"/>
      <c r="AB120" s="219"/>
      <c r="AC120" s="219"/>
      <c r="AD120" s="219"/>
      <c r="AE120" s="219"/>
      <c r="AT120" s="293" t="s">
        <v>150</v>
      </c>
      <c r="AU120" s="293" t="s">
        <v>80</v>
      </c>
    </row>
    <row r="121" spans="1:65" s="296" customFormat="1" ht="16.5" customHeight="1">
      <c r="A121" s="219"/>
      <c r="B121" s="220"/>
      <c r="C121" s="321" t="s">
        <v>220</v>
      </c>
      <c r="D121" s="321" t="s">
        <v>371</v>
      </c>
      <c r="E121" s="322" t="s">
        <v>1766</v>
      </c>
      <c r="F121" s="323" t="s">
        <v>1767</v>
      </c>
      <c r="G121" s="324" t="s">
        <v>199</v>
      </c>
      <c r="H121" s="325">
        <v>24.36</v>
      </c>
      <c r="I121" s="213"/>
      <c r="J121" s="326">
        <f>ROUND(I121*H121,2)</f>
        <v>0</v>
      </c>
      <c r="K121" s="323" t="s">
        <v>147</v>
      </c>
      <c r="L121" s="327"/>
      <c r="M121" s="328" t="s">
        <v>3</v>
      </c>
      <c r="N121" s="329" t="s">
        <v>41</v>
      </c>
      <c r="O121" s="317">
        <v>0</v>
      </c>
      <c r="P121" s="317">
        <f>O121*H121</f>
        <v>0</v>
      </c>
      <c r="Q121" s="317">
        <v>1.7000000000000001E-4</v>
      </c>
      <c r="R121" s="317">
        <f>Q121*H121</f>
        <v>4.1412000000000003E-3</v>
      </c>
      <c r="S121" s="317">
        <v>0</v>
      </c>
      <c r="T121" s="318">
        <f>S121*H121</f>
        <v>0</v>
      </c>
      <c r="U121" s="219"/>
      <c r="V121" s="219"/>
      <c r="W121" s="219"/>
      <c r="X121" s="219"/>
      <c r="Y121" s="219"/>
      <c r="Z121" s="219"/>
      <c r="AA121" s="219"/>
      <c r="AB121" s="219"/>
      <c r="AC121" s="219"/>
      <c r="AD121" s="219"/>
      <c r="AE121" s="219"/>
      <c r="AR121" s="319" t="s">
        <v>188</v>
      </c>
      <c r="AT121" s="319" t="s">
        <v>371</v>
      </c>
      <c r="AU121" s="319" t="s">
        <v>80</v>
      </c>
      <c r="AY121" s="293" t="s">
        <v>141</v>
      </c>
      <c r="BE121" s="320">
        <f>IF(N121="základní",J121,0)</f>
        <v>0</v>
      </c>
      <c r="BF121" s="320">
        <f>IF(N121="snížená",J121,0)</f>
        <v>0</v>
      </c>
      <c r="BG121" s="320">
        <f>IF(N121="zákl. přenesená",J121,0)</f>
        <v>0</v>
      </c>
      <c r="BH121" s="320">
        <f>IF(N121="sníž. přenesená",J121,0)</f>
        <v>0</v>
      </c>
      <c r="BI121" s="320">
        <f>IF(N121="nulová",J121,0)</f>
        <v>0</v>
      </c>
      <c r="BJ121" s="293" t="s">
        <v>78</v>
      </c>
      <c r="BK121" s="320">
        <f>ROUND(I121*H121,2)</f>
        <v>0</v>
      </c>
      <c r="BL121" s="293" t="s">
        <v>148</v>
      </c>
      <c r="BM121" s="319" t="s">
        <v>1768</v>
      </c>
    </row>
    <row r="122" spans="1:65" s="279" customFormat="1">
      <c r="B122" s="280"/>
      <c r="D122" s="277" t="s">
        <v>159</v>
      </c>
      <c r="F122" s="282" t="s">
        <v>1769</v>
      </c>
      <c r="H122" s="283">
        <v>24.36</v>
      </c>
      <c r="L122" s="280"/>
      <c r="M122" s="338"/>
      <c r="N122" s="339"/>
      <c r="O122" s="339"/>
      <c r="P122" s="339"/>
      <c r="Q122" s="339"/>
      <c r="R122" s="339"/>
      <c r="S122" s="339"/>
      <c r="T122" s="340"/>
      <c r="AT122" s="281" t="s">
        <v>159</v>
      </c>
      <c r="AU122" s="281" t="s">
        <v>80</v>
      </c>
      <c r="AV122" s="279" t="s">
        <v>80</v>
      </c>
      <c r="AW122" s="279" t="s">
        <v>4</v>
      </c>
      <c r="AX122" s="279" t="s">
        <v>78</v>
      </c>
      <c r="AY122" s="281" t="s">
        <v>141</v>
      </c>
    </row>
    <row r="123" spans="1:65" s="296" customFormat="1" ht="24">
      <c r="A123" s="219"/>
      <c r="B123" s="220"/>
      <c r="C123" s="271" t="s">
        <v>233</v>
      </c>
      <c r="D123" s="271" t="s">
        <v>143</v>
      </c>
      <c r="E123" s="272" t="s">
        <v>1770</v>
      </c>
      <c r="F123" s="273" t="s">
        <v>1771</v>
      </c>
      <c r="G123" s="274" t="s">
        <v>199</v>
      </c>
      <c r="H123" s="275">
        <v>5</v>
      </c>
      <c r="I123" s="212"/>
      <c r="J123" s="276">
        <f>ROUND(I123*H123,2)</f>
        <v>0</v>
      </c>
      <c r="K123" s="273" t="s">
        <v>147</v>
      </c>
      <c r="L123" s="220"/>
      <c r="M123" s="315" t="s">
        <v>3</v>
      </c>
      <c r="N123" s="316" t="s">
        <v>41</v>
      </c>
      <c r="O123" s="317">
        <v>0.19400000000000001</v>
      </c>
      <c r="P123" s="317">
        <f>O123*H123</f>
        <v>0.97</v>
      </c>
      <c r="Q123" s="317">
        <v>0</v>
      </c>
      <c r="R123" s="317">
        <f>Q123*H123</f>
        <v>0</v>
      </c>
      <c r="S123" s="317">
        <v>0</v>
      </c>
      <c r="T123" s="318">
        <f>S123*H123</f>
        <v>0</v>
      </c>
      <c r="U123" s="219"/>
      <c r="V123" s="219"/>
      <c r="W123" s="219"/>
      <c r="X123" s="219"/>
      <c r="Y123" s="219"/>
      <c r="Z123" s="219"/>
      <c r="AA123" s="219"/>
      <c r="AB123" s="219"/>
      <c r="AC123" s="219"/>
      <c r="AD123" s="219"/>
      <c r="AE123" s="219"/>
      <c r="AR123" s="319" t="s">
        <v>148</v>
      </c>
      <c r="AT123" s="319" t="s">
        <v>143</v>
      </c>
      <c r="AU123" s="319" t="s">
        <v>80</v>
      </c>
      <c r="AY123" s="293" t="s">
        <v>141</v>
      </c>
      <c r="BE123" s="320">
        <f>IF(N123="základní",J123,0)</f>
        <v>0</v>
      </c>
      <c r="BF123" s="320">
        <f>IF(N123="snížená",J123,0)</f>
        <v>0</v>
      </c>
      <c r="BG123" s="320">
        <f>IF(N123="zákl. přenesená",J123,0)</f>
        <v>0</v>
      </c>
      <c r="BH123" s="320">
        <f>IF(N123="sníž. přenesená",J123,0)</f>
        <v>0</v>
      </c>
      <c r="BI123" s="320">
        <f>IF(N123="nulová",J123,0)</f>
        <v>0</v>
      </c>
      <c r="BJ123" s="293" t="s">
        <v>78</v>
      </c>
      <c r="BK123" s="320">
        <f>ROUND(I123*H123,2)</f>
        <v>0</v>
      </c>
      <c r="BL123" s="293" t="s">
        <v>148</v>
      </c>
      <c r="BM123" s="319" t="s">
        <v>1772</v>
      </c>
    </row>
    <row r="124" spans="1:65" s="296" customFormat="1" ht="68.25">
      <c r="A124" s="219"/>
      <c r="B124" s="220"/>
      <c r="C124" s="219"/>
      <c r="D124" s="277" t="s">
        <v>150</v>
      </c>
      <c r="E124" s="219"/>
      <c r="F124" s="278" t="s">
        <v>1765</v>
      </c>
      <c r="G124" s="219"/>
      <c r="H124" s="219"/>
      <c r="I124" s="219"/>
      <c r="J124" s="219"/>
      <c r="K124" s="219"/>
      <c r="L124" s="220"/>
      <c r="M124" s="334"/>
      <c r="N124" s="335"/>
      <c r="O124" s="336"/>
      <c r="P124" s="336"/>
      <c r="Q124" s="336"/>
      <c r="R124" s="336"/>
      <c r="S124" s="336"/>
      <c r="T124" s="337"/>
      <c r="U124" s="219"/>
      <c r="V124" s="219"/>
      <c r="W124" s="219"/>
      <c r="X124" s="219"/>
      <c r="Y124" s="219"/>
      <c r="Z124" s="219"/>
      <c r="AA124" s="219"/>
      <c r="AB124" s="219"/>
      <c r="AC124" s="219"/>
      <c r="AD124" s="219"/>
      <c r="AE124" s="219"/>
      <c r="AT124" s="293" t="s">
        <v>150</v>
      </c>
      <c r="AU124" s="293" t="s">
        <v>80</v>
      </c>
    </row>
    <row r="125" spans="1:65" s="296" customFormat="1" ht="16.5" customHeight="1">
      <c r="A125" s="219"/>
      <c r="B125" s="220"/>
      <c r="C125" s="321" t="s">
        <v>241</v>
      </c>
      <c r="D125" s="321" t="s">
        <v>371</v>
      </c>
      <c r="E125" s="322" t="s">
        <v>1773</v>
      </c>
      <c r="F125" s="323" t="s">
        <v>1774</v>
      </c>
      <c r="G125" s="324" t="s">
        <v>199</v>
      </c>
      <c r="H125" s="325">
        <v>5.0750000000000002</v>
      </c>
      <c r="I125" s="213"/>
      <c r="J125" s="326">
        <f>ROUND(I125*H125,2)</f>
        <v>0</v>
      </c>
      <c r="K125" s="323" t="s">
        <v>147</v>
      </c>
      <c r="L125" s="327"/>
      <c r="M125" s="328" t="s">
        <v>3</v>
      </c>
      <c r="N125" s="329" t="s">
        <v>41</v>
      </c>
      <c r="O125" s="317">
        <v>0</v>
      </c>
      <c r="P125" s="317">
        <f>O125*H125</f>
        <v>0</v>
      </c>
      <c r="Q125" s="317">
        <v>6.7000000000000002E-4</v>
      </c>
      <c r="R125" s="317">
        <f>Q125*H125</f>
        <v>3.4002500000000001E-3</v>
      </c>
      <c r="S125" s="317">
        <v>0</v>
      </c>
      <c r="T125" s="318">
        <f>S125*H125</f>
        <v>0</v>
      </c>
      <c r="U125" s="219"/>
      <c r="V125" s="219"/>
      <c r="W125" s="219"/>
      <c r="X125" s="219"/>
      <c r="Y125" s="219"/>
      <c r="Z125" s="219"/>
      <c r="AA125" s="219"/>
      <c r="AB125" s="219"/>
      <c r="AC125" s="219"/>
      <c r="AD125" s="219"/>
      <c r="AE125" s="219"/>
      <c r="AR125" s="319" t="s">
        <v>188</v>
      </c>
      <c r="AT125" s="319" t="s">
        <v>371</v>
      </c>
      <c r="AU125" s="319" t="s">
        <v>80</v>
      </c>
      <c r="AY125" s="293" t="s">
        <v>141</v>
      </c>
      <c r="BE125" s="320">
        <f>IF(N125="základní",J125,0)</f>
        <v>0</v>
      </c>
      <c r="BF125" s="320">
        <f>IF(N125="snížená",J125,0)</f>
        <v>0</v>
      </c>
      <c r="BG125" s="320">
        <f>IF(N125="zákl. přenesená",J125,0)</f>
        <v>0</v>
      </c>
      <c r="BH125" s="320">
        <f>IF(N125="sníž. přenesená",J125,0)</f>
        <v>0</v>
      </c>
      <c r="BI125" s="320">
        <f>IF(N125="nulová",J125,0)</f>
        <v>0</v>
      </c>
      <c r="BJ125" s="293" t="s">
        <v>78</v>
      </c>
      <c r="BK125" s="320">
        <f>ROUND(I125*H125,2)</f>
        <v>0</v>
      </c>
      <c r="BL125" s="293" t="s">
        <v>148</v>
      </c>
      <c r="BM125" s="319" t="s">
        <v>1775</v>
      </c>
    </row>
    <row r="126" spans="1:65" s="279" customFormat="1">
      <c r="B126" s="280"/>
      <c r="D126" s="277" t="s">
        <v>159</v>
      </c>
      <c r="F126" s="282" t="s">
        <v>1776</v>
      </c>
      <c r="H126" s="283">
        <v>5.0750000000000002</v>
      </c>
      <c r="L126" s="280"/>
      <c r="M126" s="338"/>
      <c r="N126" s="339"/>
      <c r="O126" s="339"/>
      <c r="P126" s="339"/>
      <c r="Q126" s="339"/>
      <c r="R126" s="339"/>
      <c r="S126" s="339"/>
      <c r="T126" s="340"/>
      <c r="AT126" s="281" t="s">
        <v>159</v>
      </c>
      <c r="AU126" s="281" t="s">
        <v>80</v>
      </c>
      <c r="AV126" s="279" t="s">
        <v>80</v>
      </c>
      <c r="AW126" s="279" t="s">
        <v>4</v>
      </c>
      <c r="AX126" s="279" t="s">
        <v>78</v>
      </c>
      <c r="AY126" s="281" t="s">
        <v>141</v>
      </c>
    </row>
    <row r="127" spans="1:65" s="296" customFormat="1" ht="16.5" customHeight="1">
      <c r="A127" s="219"/>
      <c r="B127" s="220"/>
      <c r="C127" s="271" t="s">
        <v>9</v>
      </c>
      <c r="D127" s="271" t="s">
        <v>143</v>
      </c>
      <c r="E127" s="272" t="s">
        <v>1777</v>
      </c>
      <c r="F127" s="273" t="s">
        <v>1778</v>
      </c>
      <c r="G127" s="274" t="s">
        <v>156</v>
      </c>
      <c r="H127" s="275">
        <v>1</v>
      </c>
      <c r="I127" s="212"/>
      <c r="J127" s="276">
        <f>ROUND(I127*H127,2)</f>
        <v>0</v>
      </c>
      <c r="K127" s="273" t="s">
        <v>147</v>
      </c>
      <c r="L127" s="220"/>
      <c r="M127" s="315" t="s">
        <v>3</v>
      </c>
      <c r="N127" s="316" t="s">
        <v>41</v>
      </c>
      <c r="O127" s="317">
        <v>0.66</v>
      </c>
      <c r="P127" s="317">
        <f>O127*H127</f>
        <v>0.66</v>
      </c>
      <c r="Q127" s="317">
        <v>8.8999999999999995E-4</v>
      </c>
      <c r="R127" s="317">
        <f>Q127*H127</f>
        <v>8.8999999999999995E-4</v>
      </c>
      <c r="S127" s="317">
        <v>0</v>
      </c>
      <c r="T127" s="318">
        <f>S127*H127</f>
        <v>0</v>
      </c>
      <c r="U127" s="219"/>
      <c r="V127" s="219"/>
      <c r="W127" s="219"/>
      <c r="X127" s="219"/>
      <c r="Y127" s="219"/>
      <c r="Z127" s="219"/>
      <c r="AA127" s="219"/>
      <c r="AB127" s="219"/>
      <c r="AC127" s="219"/>
      <c r="AD127" s="219"/>
      <c r="AE127" s="219"/>
      <c r="AR127" s="319" t="s">
        <v>148</v>
      </c>
      <c r="AT127" s="319" t="s">
        <v>143</v>
      </c>
      <c r="AU127" s="319" t="s">
        <v>80</v>
      </c>
      <c r="AY127" s="293" t="s">
        <v>141</v>
      </c>
      <c r="BE127" s="320">
        <f>IF(N127="základní",J127,0)</f>
        <v>0</v>
      </c>
      <c r="BF127" s="320">
        <f>IF(N127="snížená",J127,0)</f>
        <v>0</v>
      </c>
      <c r="BG127" s="320">
        <f>IF(N127="zákl. přenesená",J127,0)</f>
        <v>0</v>
      </c>
      <c r="BH127" s="320">
        <f>IF(N127="sníž. přenesená",J127,0)</f>
        <v>0</v>
      </c>
      <c r="BI127" s="320">
        <f>IF(N127="nulová",J127,0)</f>
        <v>0</v>
      </c>
      <c r="BJ127" s="293" t="s">
        <v>78</v>
      </c>
      <c r="BK127" s="320">
        <f>ROUND(I127*H127,2)</f>
        <v>0</v>
      </c>
      <c r="BL127" s="293" t="s">
        <v>148</v>
      </c>
      <c r="BM127" s="319" t="s">
        <v>1779</v>
      </c>
    </row>
    <row r="128" spans="1:65" s="296" customFormat="1" ht="39">
      <c r="A128" s="219"/>
      <c r="B128" s="220"/>
      <c r="C128" s="219"/>
      <c r="D128" s="277" t="s">
        <v>150</v>
      </c>
      <c r="E128" s="219"/>
      <c r="F128" s="278" t="s">
        <v>1780</v>
      </c>
      <c r="G128" s="219"/>
      <c r="H128" s="219"/>
      <c r="I128" s="219"/>
      <c r="J128" s="219"/>
      <c r="K128" s="219"/>
      <c r="L128" s="220"/>
      <c r="M128" s="334"/>
      <c r="N128" s="335"/>
      <c r="O128" s="336"/>
      <c r="P128" s="336"/>
      <c r="Q128" s="336"/>
      <c r="R128" s="336"/>
      <c r="S128" s="336"/>
      <c r="T128" s="337"/>
      <c r="U128" s="219"/>
      <c r="V128" s="219"/>
      <c r="W128" s="219"/>
      <c r="X128" s="219"/>
      <c r="Y128" s="219"/>
      <c r="Z128" s="219"/>
      <c r="AA128" s="219"/>
      <c r="AB128" s="219"/>
      <c r="AC128" s="219"/>
      <c r="AD128" s="219"/>
      <c r="AE128" s="219"/>
      <c r="AT128" s="293" t="s">
        <v>150</v>
      </c>
      <c r="AU128" s="293" t="s">
        <v>80</v>
      </c>
    </row>
    <row r="129" spans="1:65" s="296" customFormat="1" ht="24">
      <c r="A129" s="219"/>
      <c r="B129" s="220"/>
      <c r="C129" s="271" t="s">
        <v>200</v>
      </c>
      <c r="D129" s="271" t="s">
        <v>143</v>
      </c>
      <c r="E129" s="272" t="s">
        <v>1781</v>
      </c>
      <c r="F129" s="273" t="s">
        <v>1782</v>
      </c>
      <c r="G129" s="274" t="s">
        <v>156</v>
      </c>
      <c r="H129" s="275">
        <v>1</v>
      </c>
      <c r="I129" s="212"/>
      <c r="J129" s="276">
        <f>ROUND(I129*H129,2)</f>
        <v>0</v>
      </c>
      <c r="K129" s="273" t="s">
        <v>147</v>
      </c>
      <c r="L129" s="220"/>
      <c r="M129" s="315" t="s">
        <v>3</v>
      </c>
      <c r="N129" s="316" t="s">
        <v>41</v>
      </c>
      <c r="O129" s="317">
        <v>1.1819999999999999</v>
      </c>
      <c r="P129" s="317">
        <f>O129*H129</f>
        <v>1.1819999999999999</v>
      </c>
      <c r="Q129" s="317">
        <v>7.2000000000000005E-4</v>
      </c>
      <c r="R129" s="317">
        <f>Q129*H129</f>
        <v>7.2000000000000005E-4</v>
      </c>
      <c r="S129" s="317">
        <v>0</v>
      </c>
      <c r="T129" s="318">
        <f>S129*H129</f>
        <v>0</v>
      </c>
      <c r="U129" s="219"/>
      <c r="V129" s="219"/>
      <c r="W129" s="219"/>
      <c r="X129" s="219"/>
      <c r="Y129" s="219"/>
      <c r="Z129" s="219"/>
      <c r="AA129" s="219"/>
      <c r="AB129" s="219"/>
      <c r="AC129" s="219"/>
      <c r="AD129" s="219"/>
      <c r="AE129" s="219"/>
      <c r="AR129" s="319" t="s">
        <v>148</v>
      </c>
      <c r="AT129" s="319" t="s">
        <v>143</v>
      </c>
      <c r="AU129" s="319" t="s">
        <v>80</v>
      </c>
      <c r="AY129" s="293" t="s">
        <v>141</v>
      </c>
      <c r="BE129" s="320">
        <f>IF(N129="základní",J129,0)</f>
        <v>0</v>
      </c>
      <c r="BF129" s="320">
        <f>IF(N129="snížená",J129,0)</f>
        <v>0</v>
      </c>
      <c r="BG129" s="320">
        <f>IF(N129="zákl. přenesená",J129,0)</f>
        <v>0</v>
      </c>
      <c r="BH129" s="320">
        <f>IF(N129="sníž. přenesená",J129,0)</f>
        <v>0</v>
      </c>
      <c r="BI129" s="320">
        <f>IF(N129="nulová",J129,0)</f>
        <v>0</v>
      </c>
      <c r="BJ129" s="293" t="s">
        <v>78</v>
      </c>
      <c r="BK129" s="320">
        <f>ROUND(I129*H129,2)</f>
        <v>0</v>
      </c>
      <c r="BL129" s="293" t="s">
        <v>148</v>
      </c>
      <c r="BM129" s="319" t="s">
        <v>1783</v>
      </c>
    </row>
    <row r="130" spans="1:65" s="296" customFormat="1" ht="195">
      <c r="A130" s="219"/>
      <c r="B130" s="220"/>
      <c r="C130" s="219"/>
      <c r="D130" s="277" t="s">
        <v>150</v>
      </c>
      <c r="E130" s="219"/>
      <c r="F130" s="278" t="s">
        <v>1784</v>
      </c>
      <c r="G130" s="219"/>
      <c r="H130" s="219"/>
      <c r="I130" s="219"/>
      <c r="J130" s="219"/>
      <c r="K130" s="219"/>
      <c r="L130" s="220"/>
      <c r="M130" s="334"/>
      <c r="N130" s="335"/>
      <c r="O130" s="336"/>
      <c r="P130" s="336"/>
      <c r="Q130" s="336"/>
      <c r="R130" s="336"/>
      <c r="S130" s="336"/>
      <c r="T130" s="337"/>
      <c r="U130" s="219"/>
      <c r="V130" s="219"/>
      <c r="W130" s="219"/>
      <c r="X130" s="219"/>
      <c r="Y130" s="219"/>
      <c r="Z130" s="219"/>
      <c r="AA130" s="219"/>
      <c r="AB130" s="219"/>
      <c r="AC130" s="219"/>
      <c r="AD130" s="219"/>
      <c r="AE130" s="219"/>
      <c r="AT130" s="293" t="s">
        <v>150</v>
      </c>
      <c r="AU130" s="293" t="s">
        <v>80</v>
      </c>
    </row>
    <row r="131" spans="1:65" s="296" customFormat="1" ht="16.5" customHeight="1">
      <c r="A131" s="219"/>
      <c r="B131" s="220"/>
      <c r="C131" s="321" t="s">
        <v>313</v>
      </c>
      <c r="D131" s="321" t="s">
        <v>371</v>
      </c>
      <c r="E131" s="322" t="s">
        <v>1785</v>
      </c>
      <c r="F131" s="323" t="s">
        <v>1786</v>
      </c>
      <c r="G131" s="324" t="s">
        <v>156</v>
      </c>
      <c r="H131" s="325">
        <v>1</v>
      </c>
      <c r="I131" s="213"/>
      <c r="J131" s="326">
        <f>ROUND(I131*H131,2)</f>
        <v>0</v>
      </c>
      <c r="K131" s="323" t="s">
        <v>147</v>
      </c>
      <c r="L131" s="327"/>
      <c r="M131" s="328" t="s">
        <v>3</v>
      </c>
      <c r="N131" s="329" t="s">
        <v>41</v>
      </c>
      <c r="O131" s="317">
        <v>0</v>
      </c>
      <c r="P131" s="317">
        <f>O131*H131</f>
        <v>0</v>
      </c>
      <c r="Q131" s="317">
        <v>7.3000000000000001E-3</v>
      </c>
      <c r="R131" s="317">
        <f>Q131*H131</f>
        <v>7.3000000000000001E-3</v>
      </c>
      <c r="S131" s="317">
        <v>0</v>
      </c>
      <c r="T131" s="318">
        <f>S131*H131</f>
        <v>0</v>
      </c>
      <c r="U131" s="219"/>
      <c r="V131" s="219"/>
      <c r="W131" s="219"/>
      <c r="X131" s="219"/>
      <c r="Y131" s="219"/>
      <c r="Z131" s="219"/>
      <c r="AA131" s="219"/>
      <c r="AB131" s="219"/>
      <c r="AC131" s="219"/>
      <c r="AD131" s="219"/>
      <c r="AE131" s="219"/>
      <c r="AR131" s="319" t="s">
        <v>188</v>
      </c>
      <c r="AT131" s="319" t="s">
        <v>371</v>
      </c>
      <c r="AU131" s="319" t="s">
        <v>80</v>
      </c>
      <c r="AY131" s="293" t="s">
        <v>141</v>
      </c>
      <c r="BE131" s="320">
        <f>IF(N131="základní",J131,0)</f>
        <v>0</v>
      </c>
      <c r="BF131" s="320">
        <f>IF(N131="snížená",J131,0)</f>
        <v>0</v>
      </c>
      <c r="BG131" s="320">
        <f>IF(N131="zákl. přenesená",J131,0)</f>
        <v>0</v>
      </c>
      <c r="BH131" s="320">
        <f>IF(N131="sníž. přenesená",J131,0)</f>
        <v>0</v>
      </c>
      <c r="BI131" s="320">
        <f>IF(N131="nulová",J131,0)</f>
        <v>0</v>
      </c>
      <c r="BJ131" s="293" t="s">
        <v>78</v>
      </c>
      <c r="BK131" s="320">
        <f>ROUND(I131*H131,2)</f>
        <v>0</v>
      </c>
      <c r="BL131" s="293" t="s">
        <v>148</v>
      </c>
      <c r="BM131" s="319" t="s">
        <v>1787</v>
      </c>
    </row>
    <row r="132" spans="1:65" s="296" customFormat="1" ht="16.5" customHeight="1">
      <c r="A132" s="219"/>
      <c r="B132" s="220"/>
      <c r="C132" s="321" t="s">
        <v>319</v>
      </c>
      <c r="D132" s="321" t="s">
        <v>371</v>
      </c>
      <c r="E132" s="322" t="s">
        <v>1788</v>
      </c>
      <c r="F132" s="323" t="s">
        <v>1789</v>
      </c>
      <c r="G132" s="324" t="s">
        <v>156</v>
      </c>
      <c r="H132" s="325">
        <v>1</v>
      </c>
      <c r="I132" s="213"/>
      <c r="J132" s="326">
        <f>ROUND(I132*H132,2)</f>
        <v>0</v>
      </c>
      <c r="K132" s="323" t="s">
        <v>147</v>
      </c>
      <c r="L132" s="327"/>
      <c r="M132" s="328" t="s">
        <v>3</v>
      </c>
      <c r="N132" s="329" t="s">
        <v>41</v>
      </c>
      <c r="O132" s="317">
        <v>0</v>
      </c>
      <c r="P132" s="317">
        <f>O132*H132</f>
        <v>0</v>
      </c>
      <c r="Q132" s="317">
        <v>3.5000000000000001E-3</v>
      </c>
      <c r="R132" s="317">
        <f>Q132*H132</f>
        <v>3.5000000000000001E-3</v>
      </c>
      <c r="S132" s="317">
        <v>0</v>
      </c>
      <c r="T132" s="318">
        <f>S132*H132</f>
        <v>0</v>
      </c>
      <c r="U132" s="219"/>
      <c r="V132" s="219"/>
      <c r="W132" s="219"/>
      <c r="X132" s="219"/>
      <c r="Y132" s="219"/>
      <c r="Z132" s="219"/>
      <c r="AA132" s="219"/>
      <c r="AB132" s="219"/>
      <c r="AC132" s="219"/>
      <c r="AD132" s="219"/>
      <c r="AE132" s="219"/>
      <c r="AR132" s="319" t="s">
        <v>188</v>
      </c>
      <c r="AT132" s="319" t="s">
        <v>371</v>
      </c>
      <c r="AU132" s="319" t="s">
        <v>80</v>
      </c>
      <c r="AY132" s="293" t="s">
        <v>141</v>
      </c>
      <c r="BE132" s="320">
        <f>IF(N132="základní",J132,0)</f>
        <v>0</v>
      </c>
      <c r="BF132" s="320">
        <f>IF(N132="snížená",J132,0)</f>
        <v>0</v>
      </c>
      <c r="BG132" s="320">
        <f>IF(N132="zákl. přenesená",J132,0)</f>
        <v>0</v>
      </c>
      <c r="BH132" s="320">
        <f>IF(N132="sníž. přenesená",J132,0)</f>
        <v>0</v>
      </c>
      <c r="BI132" s="320">
        <f>IF(N132="nulová",J132,0)</f>
        <v>0</v>
      </c>
      <c r="BJ132" s="293" t="s">
        <v>78</v>
      </c>
      <c r="BK132" s="320">
        <f>ROUND(I132*H132,2)</f>
        <v>0</v>
      </c>
      <c r="BL132" s="293" t="s">
        <v>148</v>
      </c>
      <c r="BM132" s="319" t="s">
        <v>1790</v>
      </c>
    </row>
    <row r="133" spans="1:65" s="296" customFormat="1" ht="16.5" customHeight="1">
      <c r="A133" s="219"/>
      <c r="B133" s="220"/>
      <c r="C133" s="321" t="s">
        <v>323</v>
      </c>
      <c r="D133" s="321" t="s">
        <v>371</v>
      </c>
      <c r="E133" s="322" t="s">
        <v>1791</v>
      </c>
      <c r="F133" s="323" t="s">
        <v>1792</v>
      </c>
      <c r="G133" s="324" t="s">
        <v>156</v>
      </c>
      <c r="H133" s="325">
        <v>1</v>
      </c>
      <c r="I133" s="213"/>
      <c r="J133" s="326">
        <f>ROUND(I133*H133,2)</f>
        <v>0</v>
      </c>
      <c r="K133" s="323" t="s">
        <v>147</v>
      </c>
      <c r="L133" s="327"/>
      <c r="M133" s="328" t="s">
        <v>3</v>
      </c>
      <c r="N133" s="329" t="s">
        <v>41</v>
      </c>
      <c r="O133" s="317">
        <v>0</v>
      </c>
      <c r="P133" s="317">
        <f>O133*H133</f>
        <v>0</v>
      </c>
      <c r="Q133" s="317">
        <v>8.9999999999999998E-4</v>
      </c>
      <c r="R133" s="317">
        <f>Q133*H133</f>
        <v>8.9999999999999998E-4</v>
      </c>
      <c r="S133" s="317">
        <v>0</v>
      </c>
      <c r="T133" s="318">
        <f>S133*H133</f>
        <v>0</v>
      </c>
      <c r="U133" s="219"/>
      <c r="V133" s="219"/>
      <c r="W133" s="219"/>
      <c r="X133" s="219"/>
      <c r="Y133" s="219"/>
      <c r="Z133" s="219"/>
      <c r="AA133" s="219"/>
      <c r="AB133" s="219"/>
      <c r="AC133" s="219"/>
      <c r="AD133" s="219"/>
      <c r="AE133" s="219"/>
      <c r="AR133" s="319" t="s">
        <v>188</v>
      </c>
      <c r="AT133" s="319" t="s">
        <v>371</v>
      </c>
      <c r="AU133" s="319" t="s">
        <v>80</v>
      </c>
      <c r="AY133" s="293" t="s">
        <v>141</v>
      </c>
      <c r="BE133" s="320">
        <f>IF(N133="základní",J133,0)</f>
        <v>0</v>
      </c>
      <c r="BF133" s="320">
        <f>IF(N133="snížená",J133,0)</f>
        <v>0</v>
      </c>
      <c r="BG133" s="320">
        <f>IF(N133="zákl. přenesená",J133,0)</f>
        <v>0</v>
      </c>
      <c r="BH133" s="320">
        <f>IF(N133="sníž. přenesená",J133,0)</f>
        <v>0</v>
      </c>
      <c r="BI133" s="320">
        <f>IF(N133="nulová",J133,0)</f>
        <v>0</v>
      </c>
      <c r="BJ133" s="293" t="s">
        <v>78</v>
      </c>
      <c r="BK133" s="320">
        <f>ROUND(I133*H133,2)</f>
        <v>0</v>
      </c>
      <c r="BL133" s="293" t="s">
        <v>148</v>
      </c>
      <c r="BM133" s="319" t="s">
        <v>1793</v>
      </c>
    </row>
    <row r="134" spans="1:65" s="296" customFormat="1" ht="16.5" customHeight="1">
      <c r="A134" s="219"/>
      <c r="B134" s="220"/>
      <c r="C134" s="321" t="s">
        <v>327</v>
      </c>
      <c r="D134" s="321" t="s">
        <v>371</v>
      </c>
      <c r="E134" s="322" t="s">
        <v>1794</v>
      </c>
      <c r="F134" s="323" t="s">
        <v>1795</v>
      </c>
      <c r="G134" s="324" t="s">
        <v>156</v>
      </c>
      <c r="H134" s="325">
        <v>1</v>
      </c>
      <c r="I134" s="213"/>
      <c r="J134" s="326">
        <f>ROUND(I134*H134,2)</f>
        <v>0</v>
      </c>
      <c r="K134" s="323" t="s">
        <v>147</v>
      </c>
      <c r="L134" s="327"/>
      <c r="M134" s="328" t="s">
        <v>3</v>
      </c>
      <c r="N134" s="329" t="s">
        <v>41</v>
      </c>
      <c r="O134" s="317">
        <v>0</v>
      </c>
      <c r="P134" s="317">
        <f>O134*H134</f>
        <v>0</v>
      </c>
      <c r="Q134" s="317">
        <v>6.8999999999999999E-3</v>
      </c>
      <c r="R134" s="317">
        <f>Q134*H134</f>
        <v>6.8999999999999999E-3</v>
      </c>
      <c r="S134" s="317">
        <v>0</v>
      </c>
      <c r="T134" s="318">
        <f>S134*H134</f>
        <v>0</v>
      </c>
      <c r="U134" s="219"/>
      <c r="V134" s="219"/>
      <c r="W134" s="219"/>
      <c r="X134" s="219"/>
      <c r="Y134" s="219"/>
      <c r="Z134" s="219"/>
      <c r="AA134" s="219"/>
      <c r="AB134" s="219"/>
      <c r="AC134" s="219"/>
      <c r="AD134" s="219"/>
      <c r="AE134" s="219"/>
      <c r="AR134" s="319" t="s">
        <v>188</v>
      </c>
      <c r="AT134" s="319" t="s">
        <v>371</v>
      </c>
      <c r="AU134" s="319" t="s">
        <v>80</v>
      </c>
      <c r="AY134" s="293" t="s">
        <v>141</v>
      </c>
      <c r="BE134" s="320">
        <f>IF(N134="základní",J134,0)</f>
        <v>0</v>
      </c>
      <c r="BF134" s="320">
        <f>IF(N134="snížená",J134,0)</f>
        <v>0</v>
      </c>
      <c r="BG134" s="320">
        <f>IF(N134="zákl. přenesená",J134,0)</f>
        <v>0</v>
      </c>
      <c r="BH134" s="320">
        <f>IF(N134="sníž. přenesená",J134,0)</f>
        <v>0</v>
      </c>
      <c r="BI134" s="320">
        <f>IF(N134="nulová",J134,0)</f>
        <v>0</v>
      </c>
      <c r="BJ134" s="293" t="s">
        <v>78</v>
      </c>
      <c r="BK134" s="320">
        <f>ROUND(I134*H134,2)</f>
        <v>0</v>
      </c>
      <c r="BL134" s="293" t="s">
        <v>148</v>
      </c>
      <c r="BM134" s="319" t="s">
        <v>1796</v>
      </c>
    </row>
    <row r="135" spans="1:65" s="296" customFormat="1" ht="24">
      <c r="A135" s="219"/>
      <c r="B135" s="220"/>
      <c r="C135" s="271" t="s">
        <v>8</v>
      </c>
      <c r="D135" s="271" t="s">
        <v>143</v>
      </c>
      <c r="E135" s="272" t="s">
        <v>1797</v>
      </c>
      <c r="F135" s="273" t="s">
        <v>1798</v>
      </c>
      <c r="G135" s="274" t="s">
        <v>156</v>
      </c>
      <c r="H135" s="275">
        <v>1</v>
      </c>
      <c r="I135" s="212"/>
      <c r="J135" s="276">
        <f>ROUND(I135*H135,2)</f>
        <v>0</v>
      </c>
      <c r="K135" s="273" t="s">
        <v>147</v>
      </c>
      <c r="L135" s="220"/>
      <c r="M135" s="315" t="s">
        <v>3</v>
      </c>
      <c r="N135" s="316" t="s">
        <v>41</v>
      </c>
      <c r="O135" s="317">
        <v>3.82</v>
      </c>
      <c r="P135" s="317">
        <f>O135*H135</f>
        <v>3.82</v>
      </c>
      <c r="Q135" s="317">
        <v>0</v>
      </c>
      <c r="R135" s="317">
        <f>Q135*H135</f>
        <v>0</v>
      </c>
      <c r="S135" s="317">
        <v>0</v>
      </c>
      <c r="T135" s="318">
        <f>S135*H135</f>
        <v>0</v>
      </c>
      <c r="U135" s="219"/>
      <c r="V135" s="219"/>
      <c r="W135" s="219"/>
      <c r="X135" s="219"/>
      <c r="Y135" s="219"/>
      <c r="Z135" s="219"/>
      <c r="AA135" s="219"/>
      <c r="AB135" s="219"/>
      <c r="AC135" s="219"/>
      <c r="AD135" s="219"/>
      <c r="AE135" s="219"/>
      <c r="AR135" s="319" t="s">
        <v>148</v>
      </c>
      <c r="AT135" s="319" t="s">
        <v>143</v>
      </c>
      <c r="AU135" s="319" t="s">
        <v>80</v>
      </c>
      <c r="AY135" s="293" t="s">
        <v>141</v>
      </c>
      <c r="BE135" s="320">
        <f>IF(N135="základní",J135,0)</f>
        <v>0</v>
      </c>
      <c r="BF135" s="320">
        <f>IF(N135="snížená",J135,0)</f>
        <v>0</v>
      </c>
      <c r="BG135" s="320">
        <f>IF(N135="zákl. přenesená",J135,0)</f>
        <v>0</v>
      </c>
      <c r="BH135" s="320">
        <f>IF(N135="sníž. přenesená",J135,0)</f>
        <v>0</v>
      </c>
      <c r="BI135" s="320">
        <f>IF(N135="nulová",J135,0)</f>
        <v>0</v>
      </c>
      <c r="BJ135" s="293" t="s">
        <v>78</v>
      </c>
      <c r="BK135" s="320">
        <f>ROUND(I135*H135,2)</f>
        <v>0</v>
      </c>
      <c r="BL135" s="293" t="s">
        <v>148</v>
      </c>
      <c r="BM135" s="319" t="s">
        <v>1799</v>
      </c>
    </row>
    <row r="136" spans="1:65" s="296" customFormat="1" ht="195">
      <c r="A136" s="219"/>
      <c r="B136" s="220"/>
      <c r="C136" s="219"/>
      <c r="D136" s="277" t="s">
        <v>150</v>
      </c>
      <c r="E136" s="219"/>
      <c r="F136" s="278" t="s">
        <v>1784</v>
      </c>
      <c r="G136" s="219"/>
      <c r="H136" s="219"/>
      <c r="I136" s="219"/>
      <c r="J136" s="219"/>
      <c r="K136" s="219"/>
      <c r="L136" s="220"/>
      <c r="M136" s="334"/>
      <c r="N136" s="335"/>
      <c r="O136" s="336"/>
      <c r="P136" s="336"/>
      <c r="Q136" s="336"/>
      <c r="R136" s="336"/>
      <c r="S136" s="336"/>
      <c r="T136" s="337"/>
      <c r="U136" s="219"/>
      <c r="V136" s="219"/>
      <c r="W136" s="219"/>
      <c r="X136" s="219"/>
      <c r="Y136" s="219"/>
      <c r="Z136" s="219"/>
      <c r="AA136" s="219"/>
      <c r="AB136" s="219"/>
      <c r="AC136" s="219"/>
      <c r="AD136" s="219"/>
      <c r="AE136" s="219"/>
      <c r="AT136" s="293" t="s">
        <v>150</v>
      </c>
      <c r="AU136" s="293" t="s">
        <v>80</v>
      </c>
    </row>
    <row r="137" spans="1:65" s="296" customFormat="1" ht="16.5" customHeight="1">
      <c r="A137" s="219"/>
      <c r="B137" s="220"/>
      <c r="C137" s="321" t="s">
        <v>335</v>
      </c>
      <c r="D137" s="321" t="s">
        <v>371</v>
      </c>
      <c r="E137" s="322" t="s">
        <v>1800</v>
      </c>
      <c r="F137" s="323" t="s">
        <v>1801</v>
      </c>
      <c r="G137" s="324" t="s">
        <v>156</v>
      </c>
      <c r="H137" s="325">
        <v>1</v>
      </c>
      <c r="I137" s="213"/>
      <c r="J137" s="326">
        <f>ROUND(I137*H137,2)</f>
        <v>0</v>
      </c>
      <c r="K137" s="323" t="s">
        <v>147</v>
      </c>
      <c r="L137" s="327"/>
      <c r="M137" s="328" t="s">
        <v>3</v>
      </c>
      <c r="N137" s="329" t="s">
        <v>41</v>
      </c>
      <c r="O137" s="317">
        <v>0</v>
      </c>
      <c r="P137" s="317">
        <f>O137*H137</f>
        <v>0</v>
      </c>
      <c r="Q137" s="317">
        <v>2.5000000000000001E-3</v>
      </c>
      <c r="R137" s="317">
        <f>Q137*H137</f>
        <v>2.5000000000000001E-3</v>
      </c>
      <c r="S137" s="317">
        <v>0</v>
      </c>
      <c r="T137" s="318">
        <f>S137*H137</f>
        <v>0</v>
      </c>
      <c r="U137" s="219"/>
      <c r="V137" s="219"/>
      <c r="W137" s="219"/>
      <c r="X137" s="219"/>
      <c r="Y137" s="219"/>
      <c r="Z137" s="219"/>
      <c r="AA137" s="219"/>
      <c r="AB137" s="219"/>
      <c r="AC137" s="219"/>
      <c r="AD137" s="219"/>
      <c r="AE137" s="219"/>
      <c r="AR137" s="319" t="s">
        <v>188</v>
      </c>
      <c r="AT137" s="319" t="s">
        <v>371</v>
      </c>
      <c r="AU137" s="319" t="s">
        <v>80</v>
      </c>
      <c r="AY137" s="293" t="s">
        <v>141</v>
      </c>
      <c r="BE137" s="320">
        <f>IF(N137="základní",J137,0)</f>
        <v>0</v>
      </c>
      <c r="BF137" s="320">
        <f>IF(N137="snížená",J137,0)</f>
        <v>0</v>
      </c>
      <c r="BG137" s="320">
        <f>IF(N137="zákl. přenesená",J137,0)</f>
        <v>0</v>
      </c>
      <c r="BH137" s="320">
        <f>IF(N137="sníž. přenesená",J137,0)</f>
        <v>0</v>
      </c>
      <c r="BI137" s="320">
        <f>IF(N137="nulová",J137,0)</f>
        <v>0</v>
      </c>
      <c r="BJ137" s="293" t="s">
        <v>78</v>
      </c>
      <c r="BK137" s="320">
        <f>ROUND(I137*H137,2)</f>
        <v>0</v>
      </c>
      <c r="BL137" s="293" t="s">
        <v>148</v>
      </c>
      <c r="BM137" s="319" t="s">
        <v>1802</v>
      </c>
    </row>
    <row r="138" spans="1:65" s="296" customFormat="1" ht="16.5" customHeight="1">
      <c r="A138" s="219"/>
      <c r="B138" s="220"/>
      <c r="C138" s="271" t="s">
        <v>339</v>
      </c>
      <c r="D138" s="271" t="s">
        <v>143</v>
      </c>
      <c r="E138" s="272" t="s">
        <v>1803</v>
      </c>
      <c r="F138" s="273" t="s">
        <v>1804</v>
      </c>
      <c r="G138" s="274" t="s">
        <v>199</v>
      </c>
      <c r="H138" s="275">
        <v>28</v>
      </c>
      <c r="I138" s="212"/>
      <c r="J138" s="276">
        <f>ROUND(I138*H138,2)</f>
        <v>0</v>
      </c>
      <c r="K138" s="273" t="s">
        <v>147</v>
      </c>
      <c r="L138" s="220"/>
      <c r="M138" s="315" t="s">
        <v>3</v>
      </c>
      <c r="N138" s="316" t="s">
        <v>41</v>
      </c>
      <c r="O138" s="317">
        <v>6.2E-2</v>
      </c>
      <c r="P138" s="317">
        <f>O138*H138</f>
        <v>1.736</v>
      </c>
      <c r="Q138" s="317">
        <v>0</v>
      </c>
      <c r="R138" s="317">
        <f>Q138*H138</f>
        <v>0</v>
      </c>
      <c r="S138" s="317">
        <v>0</v>
      </c>
      <c r="T138" s="318">
        <f>S138*H138</f>
        <v>0</v>
      </c>
      <c r="U138" s="219"/>
      <c r="V138" s="219"/>
      <c r="W138" s="219"/>
      <c r="X138" s="219"/>
      <c r="Y138" s="219"/>
      <c r="Z138" s="219"/>
      <c r="AA138" s="219"/>
      <c r="AB138" s="219"/>
      <c r="AC138" s="219"/>
      <c r="AD138" s="219"/>
      <c r="AE138" s="219"/>
      <c r="AR138" s="319" t="s">
        <v>148</v>
      </c>
      <c r="AT138" s="319" t="s">
        <v>143</v>
      </c>
      <c r="AU138" s="319" t="s">
        <v>80</v>
      </c>
      <c r="AY138" s="293" t="s">
        <v>141</v>
      </c>
      <c r="BE138" s="320">
        <f>IF(N138="základní",J138,0)</f>
        <v>0</v>
      </c>
      <c r="BF138" s="320">
        <f>IF(N138="snížená",J138,0)</f>
        <v>0</v>
      </c>
      <c r="BG138" s="320">
        <f>IF(N138="zákl. přenesená",J138,0)</f>
        <v>0</v>
      </c>
      <c r="BH138" s="320">
        <f>IF(N138="sníž. přenesená",J138,0)</f>
        <v>0</v>
      </c>
      <c r="BI138" s="320">
        <f>IF(N138="nulová",J138,0)</f>
        <v>0</v>
      </c>
      <c r="BJ138" s="293" t="s">
        <v>78</v>
      </c>
      <c r="BK138" s="320">
        <f>ROUND(I138*H138,2)</f>
        <v>0</v>
      </c>
      <c r="BL138" s="293" t="s">
        <v>148</v>
      </c>
      <c r="BM138" s="319" t="s">
        <v>1805</v>
      </c>
    </row>
    <row r="139" spans="1:65" s="296" customFormat="1" ht="29.25">
      <c r="A139" s="219"/>
      <c r="B139" s="220"/>
      <c r="C139" s="219"/>
      <c r="D139" s="277" t="s">
        <v>150</v>
      </c>
      <c r="E139" s="219"/>
      <c r="F139" s="278" t="s">
        <v>1806</v>
      </c>
      <c r="G139" s="219"/>
      <c r="H139" s="219"/>
      <c r="I139" s="219"/>
      <c r="J139" s="219"/>
      <c r="K139" s="219"/>
      <c r="L139" s="220"/>
      <c r="M139" s="334"/>
      <c r="N139" s="335"/>
      <c r="O139" s="336"/>
      <c r="P139" s="336"/>
      <c r="Q139" s="336"/>
      <c r="R139" s="336"/>
      <c r="S139" s="336"/>
      <c r="T139" s="337"/>
      <c r="U139" s="219"/>
      <c r="V139" s="219"/>
      <c r="W139" s="219"/>
      <c r="X139" s="219"/>
      <c r="Y139" s="219"/>
      <c r="Z139" s="219"/>
      <c r="AA139" s="219"/>
      <c r="AB139" s="219"/>
      <c r="AC139" s="219"/>
      <c r="AD139" s="219"/>
      <c r="AE139" s="219"/>
      <c r="AT139" s="293" t="s">
        <v>150</v>
      </c>
      <c r="AU139" s="293" t="s">
        <v>80</v>
      </c>
    </row>
    <row r="140" spans="1:65" s="296" customFormat="1" ht="16.5" customHeight="1">
      <c r="A140" s="219"/>
      <c r="B140" s="220"/>
      <c r="C140" s="271" t="s">
        <v>343</v>
      </c>
      <c r="D140" s="271" t="s">
        <v>143</v>
      </c>
      <c r="E140" s="272" t="s">
        <v>1807</v>
      </c>
      <c r="F140" s="273" t="s">
        <v>1808</v>
      </c>
      <c r="G140" s="274" t="s">
        <v>199</v>
      </c>
      <c r="H140" s="275">
        <v>28</v>
      </c>
      <c r="I140" s="212"/>
      <c r="J140" s="276">
        <f>ROUND(I140*H140,2)</f>
        <v>0</v>
      </c>
      <c r="K140" s="273" t="s">
        <v>147</v>
      </c>
      <c r="L140" s="220"/>
      <c r="M140" s="315" t="s">
        <v>3</v>
      </c>
      <c r="N140" s="316" t="s">
        <v>41</v>
      </c>
      <c r="O140" s="317">
        <v>4.3999999999999997E-2</v>
      </c>
      <c r="P140" s="317">
        <f>O140*H140</f>
        <v>1.232</v>
      </c>
      <c r="Q140" s="317">
        <v>0</v>
      </c>
      <c r="R140" s="317">
        <f>Q140*H140</f>
        <v>0</v>
      </c>
      <c r="S140" s="317">
        <v>0</v>
      </c>
      <c r="T140" s="318">
        <f>S140*H140</f>
        <v>0</v>
      </c>
      <c r="U140" s="219"/>
      <c r="V140" s="219"/>
      <c r="W140" s="219"/>
      <c r="X140" s="219"/>
      <c r="Y140" s="219"/>
      <c r="Z140" s="219"/>
      <c r="AA140" s="219"/>
      <c r="AB140" s="219"/>
      <c r="AC140" s="219"/>
      <c r="AD140" s="219"/>
      <c r="AE140" s="219"/>
      <c r="AR140" s="319" t="s">
        <v>148</v>
      </c>
      <c r="AT140" s="319" t="s">
        <v>143</v>
      </c>
      <c r="AU140" s="319" t="s">
        <v>80</v>
      </c>
      <c r="AY140" s="293" t="s">
        <v>141</v>
      </c>
      <c r="BE140" s="320">
        <f>IF(N140="základní",J140,0)</f>
        <v>0</v>
      </c>
      <c r="BF140" s="320">
        <f>IF(N140="snížená",J140,0)</f>
        <v>0</v>
      </c>
      <c r="BG140" s="320">
        <f>IF(N140="zákl. přenesená",J140,0)</f>
        <v>0</v>
      </c>
      <c r="BH140" s="320">
        <f>IF(N140="sníž. přenesená",J140,0)</f>
        <v>0</v>
      </c>
      <c r="BI140" s="320">
        <f>IF(N140="nulová",J140,0)</f>
        <v>0</v>
      </c>
      <c r="BJ140" s="293" t="s">
        <v>78</v>
      </c>
      <c r="BK140" s="320">
        <f>ROUND(I140*H140,2)</f>
        <v>0</v>
      </c>
      <c r="BL140" s="293" t="s">
        <v>148</v>
      </c>
      <c r="BM140" s="319" t="s">
        <v>1809</v>
      </c>
    </row>
    <row r="141" spans="1:65" s="296" customFormat="1" ht="87.75">
      <c r="A141" s="219"/>
      <c r="B141" s="220"/>
      <c r="C141" s="219"/>
      <c r="D141" s="277" t="s">
        <v>150</v>
      </c>
      <c r="E141" s="219"/>
      <c r="F141" s="278" t="s">
        <v>1810</v>
      </c>
      <c r="G141" s="219"/>
      <c r="H141" s="219"/>
      <c r="I141" s="219"/>
      <c r="J141" s="219"/>
      <c r="K141" s="219"/>
      <c r="L141" s="220"/>
      <c r="M141" s="334"/>
      <c r="N141" s="335"/>
      <c r="O141" s="336"/>
      <c r="P141" s="336"/>
      <c r="Q141" s="336"/>
      <c r="R141" s="336"/>
      <c r="S141" s="336"/>
      <c r="T141" s="337"/>
      <c r="U141" s="219"/>
      <c r="V141" s="219"/>
      <c r="W141" s="219"/>
      <c r="X141" s="219"/>
      <c r="Y141" s="219"/>
      <c r="Z141" s="219"/>
      <c r="AA141" s="219"/>
      <c r="AB141" s="219"/>
      <c r="AC141" s="219"/>
      <c r="AD141" s="219"/>
      <c r="AE141" s="219"/>
      <c r="AT141" s="293" t="s">
        <v>150</v>
      </c>
      <c r="AU141" s="293" t="s">
        <v>80</v>
      </c>
    </row>
    <row r="142" spans="1:65" s="296" customFormat="1" ht="16.5" customHeight="1">
      <c r="A142" s="219"/>
      <c r="B142" s="220"/>
      <c r="C142" s="271" t="s">
        <v>349</v>
      </c>
      <c r="D142" s="271" t="s">
        <v>143</v>
      </c>
      <c r="E142" s="272" t="s">
        <v>1811</v>
      </c>
      <c r="F142" s="273" t="s">
        <v>1812</v>
      </c>
      <c r="G142" s="274" t="s">
        <v>156</v>
      </c>
      <c r="H142" s="275">
        <v>1</v>
      </c>
      <c r="I142" s="212"/>
      <c r="J142" s="276">
        <f>ROUND(I142*H142,2)</f>
        <v>0</v>
      </c>
      <c r="K142" s="273" t="s">
        <v>147</v>
      </c>
      <c r="L142" s="220"/>
      <c r="M142" s="315" t="s">
        <v>3</v>
      </c>
      <c r="N142" s="316" t="s">
        <v>41</v>
      </c>
      <c r="O142" s="317">
        <v>10.3</v>
      </c>
      <c r="P142" s="317">
        <f>O142*H142</f>
        <v>10.3</v>
      </c>
      <c r="Q142" s="317">
        <v>0.45937</v>
      </c>
      <c r="R142" s="317">
        <f>Q142*H142</f>
        <v>0.45937</v>
      </c>
      <c r="S142" s="317">
        <v>0</v>
      </c>
      <c r="T142" s="318">
        <f>S142*H142</f>
        <v>0</v>
      </c>
      <c r="U142" s="219"/>
      <c r="V142" s="219"/>
      <c r="W142" s="219"/>
      <c r="X142" s="219"/>
      <c r="Y142" s="219"/>
      <c r="Z142" s="219"/>
      <c r="AA142" s="219"/>
      <c r="AB142" s="219"/>
      <c r="AC142" s="219"/>
      <c r="AD142" s="219"/>
      <c r="AE142" s="219"/>
      <c r="AR142" s="319" t="s">
        <v>148</v>
      </c>
      <c r="AT142" s="319" t="s">
        <v>143</v>
      </c>
      <c r="AU142" s="319" t="s">
        <v>80</v>
      </c>
      <c r="AY142" s="293" t="s">
        <v>141</v>
      </c>
      <c r="BE142" s="320">
        <f>IF(N142="základní",J142,0)</f>
        <v>0</v>
      </c>
      <c r="BF142" s="320">
        <f>IF(N142="snížená",J142,0)</f>
        <v>0</v>
      </c>
      <c r="BG142" s="320">
        <f>IF(N142="zákl. přenesená",J142,0)</f>
        <v>0</v>
      </c>
      <c r="BH142" s="320">
        <f>IF(N142="sníž. přenesená",J142,0)</f>
        <v>0</v>
      </c>
      <c r="BI142" s="320">
        <f>IF(N142="nulová",J142,0)</f>
        <v>0</v>
      </c>
      <c r="BJ142" s="293" t="s">
        <v>78</v>
      </c>
      <c r="BK142" s="320">
        <f>ROUND(I142*H142,2)</f>
        <v>0</v>
      </c>
      <c r="BL142" s="293" t="s">
        <v>148</v>
      </c>
      <c r="BM142" s="319" t="s">
        <v>1813</v>
      </c>
    </row>
    <row r="143" spans="1:65" s="296" customFormat="1" ht="87.75">
      <c r="A143" s="219"/>
      <c r="B143" s="220"/>
      <c r="C143" s="219"/>
      <c r="D143" s="277" t="s">
        <v>150</v>
      </c>
      <c r="E143" s="219"/>
      <c r="F143" s="278" t="s">
        <v>1810</v>
      </c>
      <c r="G143" s="219"/>
      <c r="H143" s="219"/>
      <c r="I143" s="219"/>
      <c r="J143" s="219"/>
      <c r="K143" s="219"/>
      <c r="L143" s="220"/>
      <c r="M143" s="334"/>
      <c r="N143" s="335"/>
      <c r="O143" s="336"/>
      <c r="P143" s="336"/>
      <c r="Q143" s="336"/>
      <c r="R143" s="336"/>
      <c r="S143" s="336"/>
      <c r="T143" s="337"/>
      <c r="U143" s="219"/>
      <c r="V143" s="219"/>
      <c r="W143" s="219"/>
      <c r="X143" s="219"/>
      <c r="Y143" s="219"/>
      <c r="Z143" s="219"/>
      <c r="AA143" s="219"/>
      <c r="AB143" s="219"/>
      <c r="AC143" s="219"/>
      <c r="AD143" s="219"/>
      <c r="AE143" s="219"/>
      <c r="AT143" s="293" t="s">
        <v>150</v>
      </c>
      <c r="AU143" s="293" t="s">
        <v>80</v>
      </c>
    </row>
    <row r="144" spans="1:65" s="296" customFormat="1" ht="16.5" customHeight="1">
      <c r="A144" s="219"/>
      <c r="B144" s="220"/>
      <c r="C144" s="271" t="s">
        <v>353</v>
      </c>
      <c r="D144" s="271" t="s">
        <v>143</v>
      </c>
      <c r="E144" s="272" t="s">
        <v>1814</v>
      </c>
      <c r="F144" s="273" t="s">
        <v>1815</v>
      </c>
      <c r="G144" s="274" t="s">
        <v>156</v>
      </c>
      <c r="H144" s="275">
        <v>1</v>
      </c>
      <c r="I144" s="212"/>
      <c r="J144" s="276">
        <f>ROUND(I144*H144,2)</f>
        <v>0</v>
      </c>
      <c r="K144" s="273" t="s">
        <v>147</v>
      </c>
      <c r="L144" s="220"/>
      <c r="M144" s="315" t="s">
        <v>3</v>
      </c>
      <c r="N144" s="316" t="s">
        <v>41</v>
      </c>
      <c r="O144" s="317">
        <v>37.706000000000003</v>
      </c>
      <c r="P144" s="317">
        <f>O144*H144</f>
        <v>37.706000000000003</v>
      </c>
      <c r="Q144" s="317">
        <v>12.28439</v>
      </c>
      <c r="R144" s="317">
        <f>Q144*H144</f>
        <v>12.28439</v>
      </c>
      <c r="S144" s="317">
        <v>0</v>
      </c>
      <c r="T144" s="318">
        <f>S144*H144</f>
        <v>0</v>
      </c>
      <c r="U144" s="219"/>
      <c r="V144" s="219"/>
      <c r="W144" s="219"/>
      <c r="X144" s="219"/>
      <c r="Y144" s="219"/>
      <c r="Z144" s="219"/>
      <c r="AA144" s="219"/>
      <c r="AB144" s="219"/>
      <c r="AC144" s="219"/>
      <c r="AD144" s="219"/>
      <c r="AE144" s="219"/>
      <c r="AR144" s="319" t="s">
        <v>148</v>
      </c>
      <c r="AT144" s="319" t="s">
        <v>143</v>
      </c>
      <c r="AU144" s="319" t="s">
        <v>80</v>
      </c>
      <c r="AY144" s="293" t="s">
        <v>141</v>
      </c>
      <c r="BE144" s="320">
        <f>IF(N144="základní",J144,0)</f>
        <v>0</v>
      </c>
      <c r="BF144" s="320">
        <f>IF(N144="snížená",J144,0)</f>
        <v>0</v>
      </c>
      <c r="BG144" s="320">
        <f>IF(N144="zákl. přenesená",J144,0)</f>
        <v>0</v>
      </c>
      <c r="BH144" s="320">
        <f>IF(N144="sníž. přenesená",J144,0)</f>
        <v>0</v>
      </c>
      <c r="BI144" s="320">
        <f>IF(N144="nulová",J144,0)</f>
        <v>0</v>
      </c>
      <c r="BJ144" s="293" t="s">
        <v>78</v>
      </c>
      <c r="BK144" s="320">
        <f>ROUND(I144*H144,2)</f>
        <v>0</v>
      </c>
      <c r="BL144" s="293" t="s">
        <v>148</v>
      </c>
      <c r="BM144" s="319" t="s">
        <v>1816</v>
      </c>
    </row>
    <row r="145" spans="1:65" s="296" customFormat="1" ht="68.25">
      <c r="A145" s="219"/>
      <c r="B145" s="220"/>
      <c r="C145" s="219"/>
      <c r="D145" s="277" t="s">
        <v>150</v>
      </c>
      <c r="E145" s="219"/>
      <c r="F145" s="278" t="s">
        <v>1817</v>
      </c>
      <c r="G145" s="219"/>
      <c r="H145" s="219"/>
      <c r="I145" s="219"/>
      <c r="J145" s="219"/>
      <c r="K145" s="219"/>
      <c r="L145" s="220"/>
      <c r="M145" s="334"/>
      <c r="N145" s="335"/>
      <c r="O145" s="336"/>
      <c r="P145" s="336"/>
      <c r="Q145" s="336"/>
      <c r="R145" s="336"/>
      <c r="S145" s="336"/>
      <c r="T145" s="337"/>
      <c r="U145" s="219"/>
      <c r="V145" s="219"/>
      <c r="W145" s="219"/>
      <c r="X145" s="219"/>
      <c r="Y145" s="219"/>
      <c r="Z145" s="219"/>
      <c r="AA145" s="219"/>
      <c r="AB145" s="219"/>
      <c r="AC145" s="219"/>
      <c r="AD145" s="219"/>
      <c r="AE145" s="219"/>
      <c r="AT145" s="293" t="s">
        <v>150</v>
      </c>
      <c r="AU145" s="293" t="s">
        <v>80</v>
      </c>
    </row>
    <row r="146" spans="1:65" s="296" customFormat="1" ht="16.5" customHeight="1">
      <c r="A146" s="219"/>
      <c r="B146" s="220"/>
      <c r="C146" s="321" t="s">
        <v>357</v>
      </c>
      <c r="D146" s="321" t="s">
        <v>371</v>
      </c>
      <c r="E146" s="322" t="s">
        <v>1818</v>
      </c>
      <c r="F146" s="323" t="s">
        <v>1819</v>
      </c>
      <c r="G146" s="324" t="s">
        <v>156</v>
      </c>
      <c r="H146" s="325">
        <v>1</v>
      </c>
      <c r="I146" s="213"/>
      <c r="J146" s="326">
        <f>ROUND(I146*H146,2)</f>
        <v>0</v>
      </c>
      <c r="K146" s="323" t="s">
        <v>3</v>
      </c>
      <c r="L146" s="327"/>
      <c r="M146" s="328" t="s">
        <v>3</v>
      </c>
      <c r="N146" s="329" t="s">
        <v>41</v>
      </c>
      <c r="O146" s="317">
        <v>0</v>
      </c>
      <c r="P146" s="317">
        <f>O146*H146</f>
        <v>0</v>
      </c>
      <c r="Q146" s="317">
        <v>0.125</v>
      </c>
      <c r="R146" s="317">
        <f>Q146*H146</f>
        <v>0.125</v>
      </c>
      <c r="S146" s="317">
        <v>0</v>
      </c>
      <c r="T146" s="318">
        <f>S146*H146</f>
        <v>0</v>
      </c>
      <c r="U146" s="219"/>
      <c r="V146" s="219"/>
      <c r="W146" s="219"/>
      <c r="X146" s="219"/>
      <c r="Y146" s="219"/>
      <c r="Z146" s="219"/>
      <c r="AA146" s="219"/>
      <c r="AB146" s="219"/>
      <c r="AC146" s="219"/>
      <c r="AD146" s="219"/>
      <c r="AE146" s="219"/>
      <c r="AR146" s="319" t="s">
        <v>188</v>
      </c>
      <c r="AT146" s="319" t="s">
        <v>371</v>
      </c>
      <c r="AU146" s="319" t="s">
        <v>80</v>
      </c>
      <c r="AY146" s="293" t="s">
        <v>141</v>
      </c>
      <c r="BE146" s="320">
        <f>IF(N146="základní",J146,0)</f>
        <v>0</v>
      </c>
      <c r="BF146" s="320">
        <f>IF(N146="snížená",J146,0)</f>
        <v>0</v>
      </c>
      <c r="BG146" s="320">
        <f>IF(N146="zákl. přenesená",J146,0)</f>
        <v>0</v>
      </c>
      <c r="BH146" s="320">
        <f>IF(N146="sníž. přenesená",J146,0)</f>
        <v>0</v>
      </c>
      <c r="BI146" s="320">
        <f>IF(N146="nulová",J146,0)</f>
        <v>0</v>
      </c>
      <c r="BJ146" s="293" t="s">
        <v>78</v>
      </c>
      <c r="BK146" s="320">
        <f>ROUND(I146*H146,2)</f>
        <v>0</v>
      </c>
      <c r="BL146" s="293" t="s">
        <v>148</v>
      </c>
      <c r="BM146" s="319" t="s">
        <v>1820</v>
      </c>
    </row>
    <row r="147" spans="1:65" s="296" customFormat="1" ht="16.5" customHeight="1">
      <c r="A147" s="219"/>
      <c r="B147" s="220"/>
      <c r="C147" s="271" t="s">
        <v>361</v>
      </c>
      <c r="D147" s="271" t="s">
        <v>143</v>
      </c>
      <c r="E147" s="272" t="s">
        <v>1821</v>
      </c>
      <c r="F147" s="273" t="s">
        <v>1822</v>
      </c>
      <c r="G147" s="274" t="s">
        <v>156</v>
      </c>
      <c r="H147" s="275">
        <v>1</v>
      </c>
      <c r="I147" s="212"/>
      <c r="J147" s="276">
        <f>ROUND(I147*H147,2)</f>
        <v>0</v>
      </c>
      <c r="K147" s="273" t="s">
        <v>147</v>
      </c>
      <c r="L147" s="220"/>
      <c r="M147" s="315" t="s">
        <v>3</v>
      </c>
      <c r="N147" s="316" t="s">
        <v>41</v>
      </c>
      <c r="O147" s="317">
        <v>1.492</v>
      </c>
      <c r="P147" s="317">
        <f>O147*H147</f>
        <v>1.492</v>
      </c>
      <c r="Q147" s="317">
        <v>0.21734000000000001</v>
      </c>
      <c r="R147" s="317">
        <f>Q147*H147</f>
        <v>0.21734000000000001</v>
      </c>
      <c r="S147" s="317">
        <v>0</v>
      </c>
      <c r="T147" s="318">
        <f>S147*H147</f>
        <v>0</v>
      </c>
      <c r="U147" s="219"/>
      <c r="V147" s="219"/>
      <c r="W147" s="219"/>
      <c r="X147" s="219"/>
      <c r="Y147" s="219"/>
      <c r="Z147" s="219"/>
      <c r="AA147" s="219"/>
      <c r="AB147" s="219"/>
      <c r="AC147" s="219"/>
      <c r="AD147" s="219"/>
      <c r="AE147" s="219"/>
      <c r="AR147" s="319" t="s">
        <v>148</v>
      </c>
      <c r="AT147" s="319" t="s">
        <v>143</v>
      </c>
      <c r="AU147" s="319" t="s">
        <v>80</v>
      </c>
      <c r="AY147" s="293" t="s">
        <v>141</v>
      </c>
      <c r="BE147" s="320">
        <f>IF(N147="základní",J147,0)</f>
        <v>0</v>
      </c>
      <c r="BF147" s="320">
        <f>IF(N147="snížená",J147,0)</f>
        <v>0</v>
      </c>
      <c r="BG147" s="320">
        <f>IF(N147="zákl. přenesená",J147,0)</f>
        <v>0</v>
      </c>
      <c r="BH147" s="320">
        <f>IF(N147="sníž. přenesená",J147,0)</f>
        <v>0</v>
      </c>
      <c r="BI147" s="320">
        <f>IF(N147="nulová",J147,0)</f>
        <v>0</v>
      </c>
      <c r="BJ147" s="293" t="s">
        <v>78</v>
      </c>
      <c r="BK147" s="320">
        <f>ROUND(I147*H147,2)</f>
        <v>0</v>
      </c>
      <c r="BL147" s="293" t="s">
        <v>148</v>
      </c>
      <c r="BM147" s="319" t="s">
        <v>1823</v>
      </c>
    </row>
    <row r="148" spans="1:65" s="296" customFormat="1" ht="136.5">
      <c r="A148" s="219"/>
      <c r="B148" s="220"/>
      <c r="C148" s="219"/>
      <c r="D148" s="277" t="s">
        <v>150</v>
      </c>
      <c r="E148" s="219"/>
      <c r="F148" s="278" t="s">
        <v>1824</v>
      </c>
      <c r="G148" s="219"/>
      <c r="H148" s="219"/>
      <c r="I148" s="219"/>
      <c r="J148" s="219"/>
      <c r="K148" s="219"/>
      <c r="L148" s="220"/>
      <c r="M148" s="334"/>
      <c r="N148" s="335"/>
      <c r="O148" s="336"/>
      <c r="P148" s="336"/>
      <c r="Q148" s="336"/>
      <c r="R148" s="336"/>
      <c r="S148" s="336"/>
      <c r="T148" s="337"/>
      <c r="U148" s="219"/>
      <c r="V148" s="219"/>
      <c r="W148" s="219"/>
      <c r="X148" s="219"/>
      <c r="Y148" s="219"/>
      <c r="Z148" s="219"/>
      <c r="AA148" s="219"/>
      <c r="AB148" s="219"/>
      <c r="AC148" s="219"/>
      <c r="AD148" s="219"/>
      <c r="AE148" s="219"/>
      <c r="AT148" s="293" t="s">
        <v>150</v>
      </c>
      <c r="AU148" s="293" t="s">
        <v>80</v>
      </c>
    </row>
    <row r="149" spans="1:65" s="296" customFormat="1" ht="16.5" customHeight="1">
      <c r="A149" s="219"/>
      <c r="B149" s="220"/>
      <c r="C149" s="321" t="s">
        <v>365</v>
      </c>
      <c r="D149" s="321" t="s">
        <v>371</v>
      </c>
      <c r="E149" s="322" t="s">
        <v>1825</v>
      </c>
      <c r="F149" s="323" t="s">
        <v>1826</v>
      </c>
      <c r="G149" s="324" t="s">
        <v>156</v>
      </c>
      <c r="H149" s="325">
        <v>1</v>
      </c>
      <c r="I149" s="213"/>
      <c r="J149" s="326">
        <f>ROUND(I149*H149,2)</f>
        <v>0</v>
      </c>
      <c r="K149" s="323" t="s">
        <v>147</v>
      </c>
      <c r="L149" s="327"/>
      <c r="M149" s="328" t="s">
        <v>3</v>
      </c>
      <c r="N149" s="329" t="s">
        <v>41</v>
      </c>
      <c r="O149" s="317">
        <v>0</v>
      </c>
      <c r="P149" s="317">
        <f>O149*H149</f>
        <v>0</v>
      </c>
      <c r="Q149" s="317">
        <v>2.1999999999999999E-2</v>
      </c>
      <c r="R149" s="317">
        <f>Q149*H149</f>
        <v>2.1999999999999999E-2</v>
      </c>
      <c r="S149" s="317">
        <v>0</v>
      </c>
      <c r="T149" s="318">
        <f>S149*H149</f>
        <v>0</v>
      </c>
      <c r="U149" s="219"/>
      <c r="V149" s="219"/>
      <c r="W149" s="219"/>
      <c r="X149" s="219"/>
      <c r="Y149" s="219"/>
      <c r="Z149" s="219"/>
      <c r="AA149" s="219"/>
      <c r="AB149" s="219"/>
      <c r="AC149" s="219"/>
      <c r="AD149" s="219"/>
      <c r="AE149" s="219"/>
      <c r="AR149" s="319" t="s">
        <v>188</v>
      </c>
      <c r="AT149" s="319" t="s">
        <v>371</v>
      </c>
      <c r="AU149" s="319" t="s">
        <v>80</v>
      </c>
      <c r="AY149" s="293" t="s">
        <v>141</v>
      </c>
      <c r="BE149" s="320">
        <f>IF(N149="základní",J149,0)</f>
        <v>0</v>
      </c>
      <c r="BF149" s="320">
        <f>IF(N149="snížená",J149,0)</f>
        <v>0</v>
      </c>
      <c r="BG149" s="320">
        <f>IF(N149="zákl. přenesená",J149,0)</f>
        <v>0</v>
      </c>
      <c r="BH149" s="320">
        <f>IF(N149="sníž. přenesená",J149,0)</f>
        <v>0</v>
      </c>
      <c r="BI149" s="320">
        <f>IF(N149="nulová",J149,0)</f>
        <v>0</v>
      </c>
      <c r="BJ149" s="293" t="s">
        <v>78</v>
      </c>
      <c r="BK149" s="320">
        <f>ROUND(I149*H149,2)</f>
        <v>0</v>
      </c>
      <c r="BL149" s="293" t="s">
        <v>148</v>
      </c>
      <c r="BM149" s="319" t="s">
        <v>1827</v>
      </c>
    </row>
    <row r="150" spans="1:65" s="296" customFormat="1" ht="16.5" customHeight="1">
      <c r="A150" s="219"/>
      <c r="B150" s="220"/>
      <c r="C150" s="271" t="s">
        <v>370</v>
      </c>
      <c r="D150" s="271" t="s">
        <v>143</v>
      </c>
      <c r="E150" s="272" t="s">
        <v>1828</v>
      </c>
      <c r="F150" s="273" t="s">
        <v>1829</v>
      </c>
      <c r="G150" s="274" t="s">
        <v>199</v>
      </c>
      <c r="H150" s="275">
        <v>28</v>
      </c>
      <c r="I150" s="212"/>
      <c r="J150" s="276">
        <f>ROUND(I150*H150,2)</f>
        <v>0</v>
      </c>
      <c r="K150" s="273" t="s">
        <v>147</v>
      </c>
      <c r="L150" s="220"/>
      <c r="M150" s="315" t="s">
        <v>3</v>
      </c>
      <c r="N150" s="316" t="s">
        <v>41</v>
      </c>
      <c r="O150" s="317">
        <v>5.3999999999999999E-2</v>
      </c>
      <c r="P150" s="317">
        <f>O150*H150</f>
        <v>1.512</v>
      </c>
      <c r="Q150" s="317">
        <v>1.9000000000000001E-4</v>
      </c>
      <c r="R150" s="317">
        <f>Q150*H150</f>
        <v>5.3200000000000001E-3</v>
      </c>
      <c r="S150" s="317">
        <v>0</v>
      </c>
      <c r="T150" s="318">
        <f>S150*H150</f>
        <v>0</v>
      </c>
      <c r="U150" s="219"/>
      <c r="V150" s="219"/>
      <c r="W150" s="219"/>
      <c r="X150" s="219"/>
      <c r="Y150" s="219"/>
      <c r="Z150" s="219"/>
      <c r="AA150" s="219"/>
      <c r="AB150" s="219"/>
      <c r="AC150" s="219"/>
      <c r="AD150" s="219"/>
      <c r="AE150" s="219"/>
      <c r="AR150" s="319" t="s">
        <v>148</v>
      </c>
      <c r="AT150" s="319" t="s">
        <v>143</v>
      </c>
      <c r="AU150" s="319" t="s">
        <v>80</v>
      </c>
      <c r="AY150" s="293" t="s">
        <v>141</v>
      </c>
      <c r="BE150" s="320">
        <f>IF(N150="základní",J150,0)</f>
        <v>0</v>
      </c>
      <c r="BF150" s="320">
        <f>IF(N150="snížená",J150,0)</f>
        <v>0</v>
      </c>
      <c r="BG150" s="320">
        <f>IF(N150="zákl. přenesená",J150,0)</f>
        <v>0</v>
      </c>
      <c r="BH150" s="320">
        <f>IF(N150="sníž. přenesená",J150,0)</f>
        <v>0</v>
      </c>
      <c r="BI150" s="320">
        <f>IF(N150="nulová",J150,0)</f>
        <v>0</v>
      </c>
      <c r="BJ150" s="293" t="s">
        <v>78</v>
      </c>
      <c r="BK150" s="320">
        <f>ROUND(I150*H150,2)</f>
        <v>0</v>
      </c>
      <c r="BL150" s="293" t="s">
        <v>148</v>
      </c>
      <c r="BM150" s="319" t="s">
        <v>1830</v>
      </c>
    </row>
    <row r="151" spans="1:65" s="264" customFormat="1" ht="22.9" customHeight="1">
      <c r="B151" s="265"/>
      <c r="D151" s="266" t="s">
        <v>69</v>
      </c>
      <c r="E151" s="269" t="s">
        <v>924</v>
      </c>
      <c r="F151" s="269" t="s">
        <v>925</v>
      </c>
      <c r="J151" s="270">
        <f>BK151</f>
        <v>0</v>
      </c>
      <c r="L151" s="265"/>
      <c r="M151" s="309"/>
      <c r="N151" s="310"/>
      <c r="O151" s="310"/>
      <c r="P151" s="311">
        <f>SUM(P152:P153)</f>
        <v>33.661119999999997</v>
      </c>
      <c r="Q151" s="310"/>
      <c r="R151" s="311">
        <f>SUM(R152:R153)</f>
        <v>0</v>
      </c>
      <c r="S151" s="310"/>
      <c r="T151" s="312">
        <f>SUM(T152:T153)</f>
        <v>0</v>
      </c>
      <c r="AR151" s="266" t="s">
        <v>78</v>
      </c>
      <c r="AT151" s="313" t="s">
        <v>69</v>
      </c>
      <c r="AU151" s="313" t="s">
        <v>78</v>
      </c>
      <c r="AY151" s="266" t="s">
        <v>141</v>
      </c>
      <c r="BK151" s="314">
        <f>SUM(BK152:BK153)</f>
        <v>0</v>
      </c>
    </row>
    <row r="152" spans="1:65" s="296" customFormat="1" ht="24">
      <c r="A152" s="219"/>
      <c r="B152" s="220"/>
      <c r="C152" s="271" t="s">
        <v>375</v>
      </c>
      <c r="D152" s="271" t="s">
        <v>143</v>
      </c>
      <c r="E152" s="272" t="s">
        <v>1831</v>
      </c>
      <c r="F152" s="273" t="s">
        <v>1832</v>
      </c>
      <c r="G152" s="274" t="s">
        <v>180</v>
      </c>
      <c r="H152" s="275">
        <v>22.744</v>
      </c>
      <c r="I152" s="212"/>
      <c r="J152" s="276">
        <f>ROUND(I152*H152,2)</f>
        <v>0</v>
      </c>
      <c r="K152" s="273" t="s">
        <v>147</v>
      </c>
      <c r="L152" s="220"/>
      <c r="M152" s="315" t="s">
        <v>3</v>
      </c>
      <c r="N152" s="316" t="s">
        <v>41</v>
      </c>
      <c r="O152" s="317">
        <v>1.48</v>
      </c>
      <c r="P152" s="317">
        <f>O152*H152</f>
        <v>33.661119999999997</v>
      </c>
      <c r="Q152" s="317">
        <v>0</v>
      </c>
      <c r="R152" s="317">
        <f>Q152*H152</f>
        <v>0</v>
      </c>
      <c r="S152" s="317">
        <v>0</v>
      </c>
      <c r="T152" s="318">
        <f>S152*H152</f>
        <v>0</v>
      </c>
      <c r="U152" s="219"/>
      <c r="V152" s="219"/>
      <c r="W152" s="219"/>
      <c r="X152" s="219"/>
      <c r="Y152" s="219"/>
      <c r="Z152" s="219"/>
      <c r="AA152" s="219"/>
      <c r="AB152" s="219"/>
      <c r="AC152" s="219"/>
      <c r="AD152" s="219"/>
      <c r="AE152" s="219"/>
      <c r="AR152" s="319" t="s">
        <v>148</v>
      </c>
      <c r="AT152" s="319" t="s">
        <v>143</v>
      </c>
      <c r="AU152" s="319" t="s">
        <v>80</v>
      </c>
      <c r="AY152" s="293" t="s">
        <v>141</v>
      </c>
      <c r="BE152" s="320">
        <f>IF(N152="základní",J152,0)</f>
        <v>0</v>
      </c>
      <c r="BF152" s="320">
        <f>IF(N152="snížená",J152,0)</f>
        <v>0</v>
      </c>
      <c r="BG152" s="320">
        <f>IF(N152="zákl. přenesená",J152,0)</f>
        <v>0</v>
      </c>
      <c r="BH152" s="320">
        <f>IF(N152="sníž. přenesená",J152,0)</f>
        <v>0</v>
      </c>
      <c r="BI152" s="320">
        <f>IF(N152="nulová",J152,0)</f>
        <v>0</v>
      </c>
      <c r="BJ152" s="293" t="s">
        <v>78</v>
      </c>
      <c r="BK152" s="320">
        <f>ROUND(I152*H152,2)</f>
        <v>0</v>
      </c>
      <c r="BL152" s="293" t="s">
        <v>148</v>
      </c>
      <c r="BM152" s="319" t="s">
        <v>1833</v>
      </c>
    </row>
    <row r="153" spans="1:65" s="296" customFormat="1" ht="39">
      <c r="A153" s="219"/>
      <c r="B153" s="220"/>
      <c r="C153" s="219"/>
      <c r="D153" s="277" t="s">
        <v>150</v>
      </c>
      <c r="E153" s="219"/>
      <c r="F153" s="278" t="s">
        <v>1834</v>
      </c>
      <c r="G153" s="219"/>
      <c r="H153" s="219"/>
      <c r="I153" s="219"/>
      <c r="J153" s="219"/>
      <c r="K153" s="219"/>
      <c r="L153" s="220"/>
      <c r="M153" s="334"/>
      <c r="N153" s="335"/>
      <c r="O153" s="336"/>
      <c r="P153" s="336"/>
      <c r="Q153" s="336"/>
      <c r="R153" s="336"/>
      <c r="S153" s="336"/>
      <c r="T153" s="337"/>
      <c r="U153" s="219"/>
      <c r="V153" s="219"/>
      <c r="W153" s="219"/>
      <c r="X153" s="219"/>
      <c r="Y153" s="219"/>
      <c r="Z153" s="219"/>
      <c r="AA153" s="219"/>
      <c r="AB153" s="219"/>
      <c r="AC153" s="219"/>
      <c r="AD153" s="219"/>
      <c r="AE153" s="219"/>
      <c r="AT153" s="293" t="s">
        <v>150</v>
      </c>
      <c r="AU153" s="293" t="s">
        <v>80</v>
      </c>
    </row>
    <row r="154" spans="1:65" s="264" customFormat="1" ht="25.9" customHeight="1">
      <c r="B154" s="265"/>
      <c r="D154" s="266" t="s">
        <v>69</v>
      </c>
      <c r="E154" s="267" t="s">
        <v>193</v>
      </c>
      <c r="F154" s="267" t="s">
        <v>194</v>
      </c>
      <c r="J154" s="268">
        <f>BK154</f>
        <v>0</v>
      </c>
      <c r="L154" s="265"/>
      <c r="M154" s="309"/>
      <c r="N154" s="310"/>
      <c r="O154" s="310"/>
      <c r="P154" s="311">
        <f>P155+P162</f>
        <v>3.1596270000000004</v>
      </c>
      <c r="Q154" s="310"/>
      <c r="R154" s="311">
        <f>R155+R162</f>
        <v>2.154E-2</v>
      </c>
      <c r="S154" s="310"/>
      <c r="T154" s="312">
        <f>T155+T162</f>
        <v>0</v>
      </c>
      <c r="AR154" s="266" t="s">
        <v>80</v>
      </c>
      <c r="AT154" s="313" t="s">
        <v>69</v>
      </c>
      <c r="AU154" s="313" t="s">
        <v>70</v>
      </c>
      <c r="AY154" s="266" t="s">
        <v>141</v>
      </c>
      <c r="BK154" s="314">
        <f>BK155+BK162</f>
        <v>0</v>
      </c>
    </row>
    <row r="155" spans="1:65" s="264" customFormat="1" ht="22.9" customHeight="1">
      <c r="B155" s="265"/>
      <c r="D155" s="266" t="s">
        <v>69</v>
      </c>
      <c r="E155" s="269" t="s">
        <v>1835</v>
      </c>
      <c r="F155" s="269" t="s">
        <v>1836</v>
      </c>
      <c r="J155" s="270">
        <f>BK155</f>
        <v>0</v>
      </c>
      <c r="L155" s="265"/>
      <c r="M155" s="309"/>
      <c r="N155" s="310"/>
      <c r="O155" s="310"/>
      <c r="P155" s="311">
        <f>SUM(P156:P161)</f>
        <v>2.2225590000000004</v>
      </c>
      <c r="Q155" s="310"/>
      <c r="R155" s="311">
        <f>SUM(R156:R161)</f>
        <v>1.729E-2</v>
      </c>
      <c r="S155" s="310"/>
      <c r="T155" s="312">
        <f>SUM(T156:T161)</f>
        <v>0</v>
      </c>
      <c r="AR155" s="266" t="s">
        <v>80</v>
      </c>
      <c r="AT155" s="313" t="s">
        <v>69</v>
      </c>
      <c r="AU155" s="313" t="s">
        <v>78</v>
      </c>
      <c r="AY155" s="266" t="s">
        <v>141</v>
      </c>
      <c r="BK155" s="314">
        <f>SUM(BK156:BK161)</f>
        <v>0</v>
      </c>
    </row>
    <row r="156" spans="1:65" s="296" customFormat="1" ht="16.5" customHeight="1">
      <c r="A156" s="219"/>
      <c r="B156" s="220"/>
      <c r="C156" s="271" t="s">
        <v>379</v>
      </c>
      <c r="D156" s="271" t="s">
        <v>143</v>
      </c>
      <c r="E156" s="272" t="s">
        <v>1837</v>
      </c>
      <c r="F156" s="273" t="s">
        <v>1838</v>
      </c>
      <c r="G156" s="274" t="s">
        <v>156</v>
      </c>
      <c r="H156" s="275">
        <v>1</v>
      </c>
      <c r="I156" s="212"/>
      <c r="J156" s="276">
        <f>ROUND(I156*H156,2)</f>
        <v>0</v>
      </c>
      <c r="K156" s="273" t="s">
        <v>147</v>
      </c>
      <c r="L156" s="220"/>
      <c r="M156" s="315" t="s">
        <v>3</v>
      </c>
      <c r="N156" s="316" t="s">
        <v>41</v>
      </c>
      <c r="O156" s="317">
        <v>0.5</v>
      </c>
      <c r="P156" s="317">
        <f>O156*H156</f>
        <v>0.5</v>
      </c>
      <c r="Q156" s="317">
        <v>9.2800000000000001E-3</v>
      </c>
      <c r="R156" s="317">
        <f>Q156*H156</f>
        <v>9.2800000000000001E-3</v>
      </c>
      <c r="S156" s="317">
        <v>0</v>
      </c>
      <c r="T156" s="318">
        <f>S156*H156</f>
        <v>0</v>
      </c>
      <c r="U156" s="219"/>
      <c r="V156" s="219"/>
      <c r="W156" s="219"/>
      <c r="X156" s="219"/>
      <c r="Y156" s="219"/>
      <c r="Z156" s="219"/>
      <c r="AA156" s="219"/>
      <c r="AB156" s="219"/>
      <c r="AC156" s="219"/>
      <c r="AD156" s="219"/>
      <c r="AE156" s="219"/>
      <c r="AR156" s="319" t="s">
        <v>200</v>
      </c>
      <c r="AT156" s="319" t="s">
        <v>143</v>
      </c>
      <c r="AU156" s="319" t="s">
        <v>80</v>
      </c>
      <c r="AY156" s="293" t="s">
        <v>141</v>
      </c>
      <c r="BE156" s="320">
        <f>IF(N156="základní",J156,0)</f>
        <v>0</v>
      </c>
      <c r="BF156" s="320">
        <f>IF(N156="snížená",J156,0)</f>
        <v>0</v>
      </c>
      <c r="BG156" s="320">
        <f>IF(N156="zákl. přenesená",J156,0)</f>
        <v>0</v>
      </c>
      <c r="BH156" s="320">
        <f>IF(N156="sníž. přenesená",J156,0)</f>
        <v>0</v>
      </c>
      <c r="BI156" s="320">
        <f>IF(N156="nulová",J156,0)</f>
        <v>0</v>
      </c>
      <c r="BJ156" s="293" t="s">
        <v>78</v>
      </c>
      <c r="BK156" s="320">
        <f>ROUND(I156*H156,2)</f>
        <v>0</v>
      </c>
      <c r="BL156" s="293" t="s">
        <v>200</v>
      </c>
      <c r="BM156" s="319" t="s">
        <v>1839</v>
      </c>
    </row>
    <row r="157" spans="1:65" s="296" customFormat="1" ht="39">
      <c r="A157" s="219"/>
      <c r="B157" s="220"/>
      <c r="C157" s="219"/>
      <c r="D157" s="277" t="s">
        <v>150</v>
      </c>
      <c r="E157" s="219"/>
      <c r="F157" s="278" t="s">
        <v>1840</v>
      </c>
      <c r="G157" s="219"/>
      <c r="H157" s="219"/>
      <c r="I157" s="219"/>
      <c r="J157" s="219"/>
      <c r="K157" s="219"/>
      <c r="L157" s="220"/>
      <c r="M157" s="334"/>
      <c r="N157" s="335"/>
      <c r="O157" s="336"/>
      <c r="P157" s="336"/>
      <c r="Q157" s="336"/>
      <c r="R157" s="336"/>
      <c r="S157" s="336"/>
      <c r="T157" s="337"/>
      <c r="U157" s="219"/>
      <c r="V157" s="219"/>
      <c r="W157" s="219"/>
      <c r="X157" s="219"/>
      <c r="Y157" s="219"/>
      <c r="Z157" s="219"/>
      <c r="AA157" s="219"/>
      <c r="AB157" s="219"/>
      <c r="AC157" s="219"/>
      <c r="AD157" s="219"/>
      <c r="AE157" s="219"/>
      <c r="AT157" s="293" t="s">
        <v>150</v>
      </c>
      <c r="AU157" s="293" t="s">
        <v>80</v>
      </c>
    </row>
    <row r="158" spans="1:65" s="296" customFormat="1" ht="16.5" customHeight="1">
      <c r="A158" s="219"/>
      <c r="B158" s="220"/>
      <c r="C158" s="271" t="s">
        <v>385</v>
      </c>
      <c r="D158" s="271" t="s">
        <v>143</v>
      </c>
      <c r="E158" s="272" t="s">
        <v>1841</v>
      </c>
      <c r="F158" s="273" t="s">
        <v>1842</v>
      </c>
      <c r="G158" s="274" t="s">
        <v>1843</v>
      </c>
      <c r="H158" s="275">
        <v>1</v>
      </c>
      <c r="I158" s="212"/>
      <c r="J158" s="276">
        <f>ROUND(I158*H158,2)</f>
        <v>0</v>
      </c>
      <c r="K158" s="273" t="s">
        <v>147</v>
      </c>
      <c r="L158" s="220"/>
      <c r="M158" s="315" t="s">
        <v>3</v>
      </c>
      <c r="N158" s="316" t="s">
        <v>41</v>
      </c>
      <c r="O158" s="317">
        <v>1.7</v>
      </c>
      <c r="P158" s="317">
        <f>O158*H158</f>
        <v>1.7</v>
      </c>
      <c r="Q158" s="317">
        <v>8.0099999999999998E-3</v>
      </c>
      <c r="R158" s="317">
        <f>Q158*H158</f>
        <v>8.0099999999999998E-3</v>
      </c>
      <c r="S158" s="317">
        <v>0</v>
      </c>
      <c r="T158" s="318">
        <f>S158*H158</f>
        <v>0</v>
      </c>
      <c r="U158" s="219"/>
      <c r="V158" s="219"/>
      <c r="W158" s="219"/>
      <c r="X158" s="219"/>
      <c r="Y158" s="219"/>
      <c r="Z158" s="219"/>
      <c r="AA158" s="219"/>
      <c r="AB158" s="219"/>
      <c r="AC158" s="219"/>
      <c r="AD158" s="219"/>
      <c r="AE158" s="219"/>
      <c r="AR158" s="319" t="s">
        <v>200</v>
      </c>
      <c r="AT158" s="319" t="s">
        <v>143</v>
      </c>
      <c r="AU158" s="319" t="s">
        <v>80</v>
      </c>
      <c r="AY158" s="293" t="s">
        <v>141</v>
      </c>
      <c r="BE158" s="320">
        <f>IF(N158="základní",J158,0)</f>
        <v>0</v>
      </c>
      <c r="BF158" s="320">
        <f>IF(N158="snížená",J158,0)</f>
        <v>0</v>
      </c>
      <c r="BG158" s="320">
        <f>IF(N158="zákl. přenesená",J158,0)</f>
        <v>0</v>
      </c>
      <c r="BH158" s="320">
        <f>IF(N158="sníž. přenesená",J158,0)</f>
        <v>0</v>
      </c>
      <c r="BI158" s="320">
        <f>IF(N158="nulová",J158,0)</f>
        <v>0</v>
      </c>
      <c r="BJ158" s="293" t="s">
        <v>78</v>
      </c>
      <c r="BK158" s="320">
        <f>ROUND(I158*H158,2)</f>
        <v>0</v>
      </c>
      <c r="BL158" s="293" t="s">
        <v>200</v>
      </c>
      <c r="BM158" s="319" t="s">
        <v>1844</v>
      </c>
    </row>
    <row r="159" spans="1:65" s="296" customFormat="1" ht="39">
      <c r="A159" s="219"/>
      <c r="B159" s="220"/>
      <c r="C159" s="219"/>
      <c r="D159" s="277" t="s">
        <v>150</v>
      </c>
      <c r="E159" s="219"/>
      <c r="F159" s="278" t="s">
        <v>1840</v>
      </c>
      <c r="G159" s="219"/>
      <c r="H159" s="219"/>
      <c r="I159" s="219"/>
      <c r="J159" s="219"/>
      <c r="K159" s="219"/>
      <c r="L159" s="220"/>
      <c r="M159" s="334"/>
      <c r="N159" s="335"/>
      <c r="O159" s="336"/>
      <c r="P159" s="336"/>
      <c r="Q159" s="336"/>
      <c r="R159" s="336"/>
      <c r="S159" s="336"/>
      <c r="T159" s="337"/>
      <c r="U159" s="219"/>
      <c r="V159" s="219"/>
      <c r="W159" s="219"/>
      <c r="X159" s="219"/>
      <c r="Y159" s="219"/>
      <c r="Z159" s="219"/>
      <c r="AA159" s="219"/>
      <c r="AB159" s="219"/>
      <c r="AC159" s="219"/>
      <c r="AD159" s="219"/>
      <c r="AE159" s="219"/>
      <c r="AT159" s="293" t="s">
        <v>150</v>
      </c>
      <c r="AU159" s="293" t="s">
        <v>80</v>
      </c>
    </row>
    <row r="160" spans="1:65" s="296" customFormat="1" ht="24">
      <c r="A160" s="219"/>
      <c r="B160" s="220"/>
      <c r="C160" s="271" t="s">
        <v>389</v>
      </c>
      <c r="D160" s="271" t="s">
        <v>143</v>
      </c>
      <c r="E160" s="272" t="s">
        <v>1845</v>
      </c>
      <c r="F160" s="273" t="s">
        <v>1846</v>
      </c>
      <c r="G160" s="274" t="s">
        <v>180</v>
      </c>
      <c r="H160" s="275">
        <v>1.7000000000000001E-2</v>
      </c>
      <c r="I160" s="212"/>
      <c r="J160" s="276">
        <f>ROUND(I160*H160,2)</f>
        <v>0</v>
      </c>
      <c r="K160" s="273" t="s">
        <v>147</v>
      </c>
      <c r="L160" s="220"/>
      <c r="M160" s="315" t="s">
        <v>3</v>
      </c>
      <c r="N160" s="316" t="s">
        <v>41</v>
      </c>
      <c r="O160" s="317">
        <v>1.327</v>
      </c>
      <c r="P160" s="317">
        <f>O160*H160</f>
        <v>2.2558999999999999E-2</v>
      </c>
      <c r="Q160" s="317">
        <v>0</v>
      </c>
      <c r="R160" s="317">
        <f>Q160*H160</f>
        <v>0</v>
      </c>
      <c r="S160" s="317">
        <v>0</v>
      </c>
      <c r="T160" s="318">
        <f>S160*H160</f>
        <v>0</v>
      </c>
      <c r="U160" s="219"/>
      <c r="V160" s="219"/>
      <c r="W160" s="219"/>
      <c r="X160" s="219"/>
      <c r="Y160" s="219"/>
      <c r="Z160" s="219"/>
      <c r="AA160" s="219"/>
      <c r="AB160" s="219"/>
      <c r="AC160" s="219"/>
      <c r="AD160" s="219"/>
      <c r="AE160" s="219"/>
      <c r="AR160" s="319" t="s">
        <v>200</v>
      </c>
      <c r="AT160" s="319" t="s">
        <v>143</v>
      </c>
      <c r="AU160" s="319" t="s">
        <v>80</v>
      </c>
      <c r="AY160" s="293" t="s">
        <v>141</v>
      </c>
      <c r="BE160" s="320">
        <f>IF(N160="základní",J160,0)</f>
        <v>0</v>
      </c>
      <c r="BF160" s="320">
        <f>IF(N160="snížená",J160,0)</f>
        <v>0</v>
      </c>
      <c r="BG160" s="320">
        <f>IF(N160="zákl. přenesená",J160,0)</f>
        <v>0</v>
      </c>
      <c r="BH160" s="320">
        <f>IF(N160="sníž. přenesená",J160,0)</f>
        <v>0</v>
      </c>
      <c r="BI160" s="320">
        <f>IF(N160="nulová",J160,0)</f>
        <v>0</v>
      </c>
      <c r="BJ160" s="293" t="s">
        <v>78</v>
      </c>
      <c r="BK160" s="320">
        <f>ROUND(I160*H160,2)</f>
        <v>0</v>
      </c>
      <c r="BL160" s="293" t="s">
        <v>200</v>
      </c>
      <c r="BM160" s="319" t="s">
        <v>1847</v>
      </c>
    </row>
    <row r="161" spans="1:65" s="296" customFormat="1" ht="78">
      <c r="A161" s="219"/>
      <c r="B161" s="220"/>
      <c r="C161" s="219"/>
      <c r="D161" s="277" t="s">
        <v>150</v>
      </c>
      <c r="E161" s="219"/>
      <c r="F161" s="278" t="s">
        <v>1848</v>
      </c>
      <c r="G161" s="219"/>
      <c r="H161" s="219"/>
      <c r="I161" s="219"/>
      <c r="J161" s="219"/>
      <c r="K161" s="219"/>
      <c r="L161" s="220"/>
      <c r="M161" s="334"/>
      <c r="N161" s="335"/>
      <c r="O161" s="336"/>
      <c r="P161" s="336"/>
      <c r="Q161" s="336"/>
      <c r="R161" s="336"/>
      <c r="S161" s="336"/>
      <c r="T161" s="337"/>
      <c r="U161" s="219"/>
      <c r="V161" s="219"/>
      <c r="W161" s="219"/>
      <c r="X161" s="219"/>
      <c r="Y161" s="219"/>
      <c r="Z161" s="219"/>
      <c r="AA161" s="219"/>
      <c r="AB161" s="219"/>
      <c r="AC161" s="219"/>
      <c r="AD161" s="219"/>
      <c r="AE161" s="219"/>
      <c r="AT161" s="293" t="s">
        <v>150</v>
      </c>
      <c r="AU161" s="293" t="s">
        <v>80</v>
      </c>
    </row>
    <row r="162" spans="1:65" s="264" customFormat="1" ht="22.9" customHeight="1">
      <c r="B162" s="265"/>
      <c r="D162" s="266" t="s">
        <v>69</v>
      </c>
      <c r="E162" s="269" t="s">
        <v>1849</v>
      </c>
      <c r="F162" s="269" t="s">
        <v>1850</v>
      </c>
      <c r="J162" s="270">
        <f>BK162</f>
        <v>0</v>
      </c>
      <c r="L162" s="265"/>
      <c r="M162" s="309"/>
      <c r="N162" s="310"/>
      <c r="O162" s="310"/>
      <c r="P162" s="311">
        <f>SUM(P163:P165)</f>
        <v>0.93706800000000001</v>
      </c>
      <c r="Q162" s="310"/>
      <c r="R162" s="311">
        <f>SUM(R163:R165)</f>
        <v>4.2500000000000003E-3</v>
      </c>
      <c r="S162" s="310"/>
      <c r="T162" s="312">
        <f>SUM(T163:T165)</f>
        <v>0</v>
      </c>
      <c r="AR162" s="266" t="s">
        <v>80</v>
      </c>
      <c r="AT162" s="313" t="s">
        <v>69</v>
      </c>
      <c r="AU162" s="313" t="s">
        <v>78</v>
      </c>
      <c r="AY162" s="266" t="s">
        <v>141</v>
      </c>
      <c r="BK162" s="314">
        <f>SUM(BK163:BK165)</f>
        <v>0</v>
      </c>
    </row>
    <row r="163" spans="1:65" s="296" customFormat="1" ht="27" customHeight="1">
      <c r="A163" s="219"/>
      <c r="B163" s="220"/>
      <c r="C163" s="271" t="s">
        <v>393</v>
      </c>
      <c r="D163" s="271" t="s">
        <v>143</v>
      </c>
      <c r="E163" s="272" t="s">
        <v>1851</v>
      </c>
      <c r="F163" s="273" t="s">
        <v>2348</v>
      </c>
      <c r="G163" s="274" t="s">
        <v>1843</v>
      </c>
      <c r="H163" s="275">
        <v>1</v>
      </c>
      <c r="I163" s="212"/>
      <c r="J163" s="276">
        <f>ROUND(I163*H163,2)</f>
        <v>0</v>
      </c>
      <c r="K163" s="273" t="s">
        <v>147</v>
      </c>
      <c r="L163" s="220"/>
      <c r="M163" s="315" t="s">
        <v>3</v>
      </c>
      <c r="N163" s="316" t="s">
        <v>41</v>
      </c>
      <c r="O163" s="317">
        <v>0.93100000000000005</v>
      </c>
      <c r="P163" s="317">
        <f>O163*H163</f>
        <v>0.93100000000000005</v>
      </c>
      <c r="Q163" s="317">
        <v>4.2500000000000003E-3</v>
      </c>
      <c r="R163" s="317">
        <f>Q163*H163</f>
        <v>4.2500000000000003E-3</v>
      </c>
      <c r="S163" s="317">
        <v>0</v>
      </c>
      <c r="T163" s="318">
        <f>S163*H163</f>
        <v>0</v>
      </c>
      <c r="U163" s="219"/>
      <c r="V163" s="219"/>
      <c r="W163" s="219"/>
      <c r="X163" s="219"/>
      <c r="Y163" s="219"/>
      <c r="Z163" s="219"/>
      <c r="AA163" s="219"/>
      <c r="AB163" s="219"/>
      <c r="AC163" s="219"/>
      <c r="AD163" s="219"/>
      <c r="AE163" s="219"/>
      <c r="AR163" s="319" t="s">
        <v>200</v>
      </c>
      <c r="AT163" s="319" t="s">
        <v>143</v>
      </c>
      <c r="AU163" s="319" t="s">
        <v>80</v>
      </c>
      <c r="AY163" s="293" t="s">
        <v>141</v>
      </c>
      <c r="BE163" s="320">
        <f>IF(N163="základní",J163,0)</f>
        <v>0</v>
      </c>
      <c r="BF163" s="320">
        <f>IF(N163="snížená",J163,0)</f>
        <v>0</v>
      </c>
      <c r="BG163" s="320">
        <f>IF(N163="zákl. přenesená",J163,0)</f>
        <v>0</v>
      </c>
      <c r="BH163" s="320">
        <f>IF(N163="sníž. přenesená",J163,0)</f>
        <v>0</v>
      </c>
      <c r="BI163" s="320">
        <f>IF(N163="nulová",J163,0)</f>
        <v>0</v>
      </c>
      <c r="BJ163" s="293" t="s">
        <v>78</v>
      </c>
      <c r="BK163" s="320">
        <f>ROUND(I163*H163,2)</f>
        <v>0</v>
      </c>
      <c r="BL163" s="293" t="s">
        <v>200</v>
      </c>
      <c r="BM163" s="319" t="s">
        <v>1852</v>
      </c>
    </row>
    <row r="164" spans="1:65" s="296" customFormat="1" ht="24">
      <c r="A164" s="219"/>
      <c r="B164" s="220"/>
      <c r="C164" s="271" t="s">
        <v>397</v>
      </c>
      <c r="D164" s="271" t="s">
        <v>143</v>
      </c>
      <c r="E164" s="272" t="s">
        <v>1853</v>
      </c>
      <c r="F164" s="273" t="s">
        <v>1854</v>
      </c>
      <c r="G164" s="274" t="s">
        <v>180</v>
      </c>
      <c r="H164" s="275">
        <v>4.0000000000000001E-3</v>
      </c>
      <c r="I164" s="212"/>
      <c r="J164" s="276">
        <f>ROUND(I164*H164,2)</f>
        <v>0</v>
      </c>
      <c r="K164" s="273" t="s">
        <v>147</v>
      </c>
      <c r="L164" s="220"/>
      <c r="M164" s="315" t="s">
        <v>3</v>
      </c>
      <c r="N164" s="316" t="s">
        <v>41</v>
      </c>
      <c r="O164" s="317">
        <v>1.5169999999999999</v>
      </c>
      <c r="P164" s="317">
        <f>O164*H164</f>
        <v>6.0679999999999996E-3</v>
      </c>
      <c r="Q164" s="317">
        <v>0</v>
      </c>
      <c r="R164" s="317">
        <f>Q164*H164</f>
        <v>0</v>
      </c>
      <c r="S164" s="317">
        <v>0</v>
      </c>
      <c r="T164" s="318">
        <f>S164*H164</f>
        <v>0</v>
      </c>
      <c r="U164" s="219"/>
      <c r="V164" s="219"/>
      <c r="W164" s="219"/>
      <c r="X164" s="219"/>
      <c r="Y164" s="219"/>
      <c r="Z164" s="219"/>
      <c r="AA164" s="219"/>
      <c r="AB164" s="219"/>
      <c r="AC164" s="219"/>
      <c r="AD164" s="219"/>
      <c r="AE164" s="219"/>
      <c r="AR164" s="319" t="s">
        <v>200</v>
      </c>
      <c r="AT164" s="319" t="s">
        <v>143</v>
      </c>
      <c r="AU164" s="319" t="s">
        <v>80</v>
      </c>
      <c r="AY164" s="293" t="s">
        <v>141</v>
      </c>
      <c r="BE164" s="320">
        <f>IF(N164="základní",J164,0)</f>
        <v>0</v>
      </c>
      <c r="BF164" s="320">
        <f>IF(N164="snížená",J164,0)</f>
        <v>0</v>
      </c>
      <c r="BG164" s="320">
        <f>IF(N164="zákl. přenesená",J164,0)</f>
        <v>0</v>
      </c>
      <c r="BH164" s="320">
        <f>IF(N164="sníž. přenesená",J164,0)</f>
        <v>0</v>
      </c>
      <c r="BI164" s="320">
        <f>IF(N164="nulová",J164,0)</f>
        <v>0</v>
      </c>
      <c r="BJ164" s="293" t="s">
        <v>78</v>
      </c>
      <c r="BK164" s="320">
        <f>ROUND(I164*H164,2)</f>
        <v>0</v>
      </c>
      <c r="BL164" s="293" t="s">
        <v>200</v>
      </c>
      <c r="BM164" s="319" t="s">
        <v>1855</v>
      </c>
    </row>
    <row r="165" spans="1:65" s="296" customFormat="1" ht="78">
      <c r="A165" s="219"/>
      <c r="B165" s="220"/>
      <c r="C165" s="219"/>
      <c r="D165" s="277" t="s">
        <v>150</v>
      </c>
      <c r="E165" s="219"/>
      <c r="F165" s="278" t="s">
        <v>1856</v>
      </c>
      <c r="G165" s="219"/>
      <c r="H165" s="219"/>
      <c r="I165" s="219"/>
      <c r="J165" s="219"/>
      <c r="K165" s="219"/>
      <c r="L165" s="220"/>
      <c r="M165" s="334"/>
      <c r="N165" s="335"/>
      <c r="O165" s="336"/>
      <c r="P165" s="336"/>
      <c r="Q165" s="336"/>
      <c r="R165" s="336"/>
      <c r="S165" s="336"/>
      <c r="T165" s="337"/>
      <c r="U165" s="219"/>
      <c r="V165" s="219"/>
      <c r="W165" s="219"/>
      <c r="X165" s="219"/>
      <c r="Y165" s="219"/>
      <c r="Z165" s="219"/>
      <c r="AA165" s="219"/>
      <c r="AB165" s="219"/>
      <c r="AC165" s="219"/>
      <c r="AD165" s="219"/>
      <c r="AE165" s="219"/>
      <c r="AT165" s="293" t="s">
        <v>150</v>
      </c>
      <c r="AU165" s="293" t="s">
        <v>80</v>
      </c>
    </row>
    <row r="166" spans="1:65" s="264" customFormat="1" ht="25.9" customHeight="1">
      <c r="B166" s="265"/>
      <c r="D166" s="266" t="s">
        <v>69</v>
      </c>
      <c r="E166" s="267" t="s">
        <v>216</v>
      </c>
      <c r="F166" s="267" t="s">
        <v>217</v>
      </c>
      <c r="J166" s="268">
        <f>BK166</f>
        <v>0</v>
      </c>
      <c r="L166" s="265"/>
      <c r="M166" s="309"/>
      <c r="N166" s="310"/>
      <c r="O166" s="310"/>
      <c r="P166" s="311">
        <f>P167</f>
        <v>0</v>
      </c>
      <c r="Q166" s="310"/>
      <c r="R166" s="311">
        <f>R167</f>
        <v>0</v>
      </c>
      <c r="S166" s="310"/>
      <c r="T166" s="312">
        <f>T167</f>
        <v>0</v>
      </c>
      <c r="AR166" s="266" t="s">
        <v>170</v>
      </c>
      <c r="AT166" s="313" t="s">
        <v>69</v>
      </c>
      <c r="AU166" s="313" t="s">
        <v>70</v>
      </c>
      <c r="AY166" s="266" t="s">
        <v>141</v>
      </c>
      <c r="BK166" s="314">
        <f>BK167</f>
        <v>0</v>
      </c>
    </row>
    <row r="167" spans="1:65" s="264" customFormat="1" ht="22.9" customHeight="1">
      <c r="B167" s="265"/>
      <c r="D167" s="266" t="s">
        <v>69</v>
      </c>
      <c r="E167" s="269" t="s">
        <v>1857</v>
      </c>
      <c r="F167" s="269" t="s">
        <v>1858</v>
      </c>
      <c r="J167" s="270">
        <f>BK167</f>
        <v>0</v>
      </c>
      <c r="L167" s="265"/>
      <c r="M167" s="309"/>
      <c r="N167" s="310"/>
      <c r="O167" s="310"/>
      <c r="P167" s="311">
        <f>P168</f>
        <v>0</v>
      </c>
      <c r="Q167" s="310"/>
      <c r="R167" s="311">
        <f>R168</f>
        <v>0</v>
      </c>
      <c r="S167" s="310"/>
      <c r="T167" s="312">
        <f>T168</f>
        <v>0</v>
      </c>
      <c r="AR167" s="266" t="s">
        <v>170</v>
      </c>
      <c r="AT167" s="313" t="s">
        <v>69</v>
      </c>
      <c r="AU167" s="313" t="s">
        <v>78</v>
      </c>
      <c r="AY167" s="266" t="s">
        <v>141</v>
      </c>
      <c r="BK167" s="314">
        <f>BK168</f>
        <v>0</v>
      </c>
    </row>
    <row r="168" spans="1:65" s="296" customFormat="1" ht="16.5" customHeight="1">
      <c r="A168" s="219"/>
      <c r="B168" s="220"/>
      <c r="C168" s="271" t="s">
        <v>401</v>
      </c>
      <c r="D168" s="271" t="s">
        <v>143</v>
      </c>
      <c r="E168" s="272" t="s">
        <v>1859</v>
      </c>
      <c r="F168" s="273" t="s">
        <v>1858</v>
      </c>
      <c r="G168" s="274" t="s">
        <v>236</v>
      </c>
      <c r="H168" s="275">
        <v>1</v>
      </c>
      <c r="I168" s="212"/>
      <c r="J168" s="276">
        <f>ROUND(I168*H168,2)</f>
        <v>0</v>
      </c>
      <c r="K168" s="273" t="s">
        <v>147</v>
      </c>
      <c r="L168" s="220"/>
      <c r="M168" s="330" t="s">
        <v>3</v>
      </c>
      <c r="N168" s="331" t="s">
        <v>41</v>
      </c>
      <c r="O168" s="332">
        <v>0</v>
      </c>
      <c r="P168" s="332">
        <f>O168*H168</f>
        <v>0</v>
      </c>
      <c r="Q168" s="332">
        <v>0</v>
      </c>
      <c r="R168" s="332">
        <f>Q168*H168</f>
        <v>0</v>
      </c>
      <c r="S168" s="332">
        <v>0</v>
      </c>
      <c r="T168" s="333">
        <f>S168*H168</f>
        <v>0</v>
      </c>
      <c r="U168" s="219"/>
      <c r="V168" s="219"/>
      <c r="W168" s="219"/>
      <c r="X168" s="219"/>
      <c r="Y168" s="219"/>
      <c r="Z168" s="219"/>
      <c r="AA168" s="219"/>
      <c r="AB168" s="219"/>
      <c r="AC168" s="219"/>
      <c r="AD168" s="219"/>
      <c r="AE168" s="219"/>
      <c r="AR168" s="319" t="s">
        <v>223</v>
      </c>
      <c r="AT168" s="319" t="s">
        <v>143</v>
      </c>
      <c r="AU168" s="319" t="s">
        <v>80</v>
      </c>
      <c r="AY168" s="293" t="s">
        <v>141</v>
      </c>
      <c r="BE168" s="320">
        <f>IF(N168="základní",J168,0)</f>
        <v>0</v>
      </c>
      <c r="BF168" s="320">
        <f>IF(N168="snížená",J168,0)</f>
        <v>0</v>
      </c>
      <c r="BG168" s="320">
        <f>IF(N168="zákl. přenesená",J168,0)</f>
        <v>0</v>
      </c>
      <c r="BH168" s="320">
        <f>IF(N168="sníž. přenesená",J168,0)</f>
        <v>0</v>
      </c>
      <c r="BI168" s="320">
        <f>IF(N168="nulová",J168,0)</f>
        <v>0</v>
      </c>
      <c r="BJ168" s="293" t="s">
        <v>78</v>
      </c>
      <c r="BK168" s="320">
        <f>ROUND(I168*H168,2)</f>
        <v>0</v>
      </c>
      <c r="BL168" s="293" t="s">
        <v>223</v>
      </c>
      <c r="BM168" s="319" t="s">
        <v>1860</v>
      </c>
    </row>
    <row r="169" spans="1:65" s="296" customFormat="1" ht="6.95" customHeight="1">
      <c r="A169" s="219"/>
      <c r="B169" s="239"/>
      <c r="C169" s="240"/>
      <c r="D169" s="240"/>
      <c r="E169" s="240"/>
      <c r="F169" s="240"/>
      <c r="G169" s="240"/>
      <c r="H169" s="240"/>
      <c r="I169" s="240"/>
      <c r="J169" s="240"/>
      <c r="K169" s="240"/>
      <c r="L169" s="220"/>
      <c r="M169" s="219"/>
      <c r="O169" s="219"/>
      <c r="P169" s="219"/>
      <c r="Q169" s="219"/>
      <c r="R169" s="219"/>
      <c r="S169" s="219"/>
      <c r="T169" s="219"/>
      <c r="U169" s="219"/>
      <c r="V169" s="219"/>
      <c r="W169" s="219"/>
      <c r="X169" s="219"/>
      <c r="Y169" s="219"/>
      <c r="Z169" s="219"/>
      <c r="AA169" s="219"/>
      <c r="AB169" s="219"/>
      <c r="AC169" s="219"/>
      <c r="AD169" s="219"/>
      <c r="AE169" s="219"/>
    </row>
  </sheetData>
  <sheetProtection password="CC12" sheet="1" objects="1" scenarios="1"/>
  <autoFilter ref="C88:K168"/>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3"/>
  <sheetViews>
    <sheetView windowProtection="1" showGridLines="0" topLeftCell="A76" workbookViewId="0">
      <selection activeCell="I106" sqref="I106"/>
    </sheetView>
  </sheetViews>
  <sheetFormatPr defaultRowHeight="11.25"/>
  <cols>
    <col min="1" max="1" width="8.33203125" style="74" customWidth="1"/>
    <col min="2" max="2" width="1.1640625" style="74" customWidth="1"/>
    <col min="3" max="3" width="4.1640625" style="74" customWidth="1"/>
    <col min="4" max="4" width="4.33203125" style="74" customWidth="1"/>
    <col min="5" max="5" width="17.1640625" style="74" customWidth="1"/>
    <col min="6" max="6" width="100.83203125" style="74" customWidth="1"/>
    <col min="7" max="7" width="7.5" style="74" customWidth="1"/>
    <col min="8" max="8" width="14" style="74" customWidth="1"/>
    <col min="9" max="9" width="15.83203125" style="74" customWidth="1"/>
    <col min="10" max="11" width="22.33203125" style="74" customWidth="1"/>
    <col min="12" max="12" width="9.33203125" style="74" customWidth="1"/>
    <col min="13" max="13" width="10.83203125" style="74" hidden="1" customWidth="1"/>
    <col min="14" max="14" width="9.33203125" style="74" hidden="1"/>
    <col min="15" max="20" width="14.1640625" style="74" hidden="1" customWidth="1"/>
    <col min="21" max="21" width="16.33203125" style="74" hidden="1" customWidth="1"/>
    <col min="22" max="22" width="12.33203125" style="74" customWidth="1"/>
    <col min="23" max="23" width="16.33203125" style="74" customWidth="1"/>
    <col min="24" max="24" width="12.33203125" style="74" customWidth="1"/>
    <col min="25" max="25" width="15" style="74" customWidth="1"/>
    <col min="26" max="26" width="11" style="74" customWidth="1"/>
    <col min="27" max="27" width="15" style="74" customWidth="1"/>
    <col min="28" max="28" width="16.33203125" style="74" customWidth="1"/>
    <col min="29" max="29" width="11" style="74" customWidth="1"/>
    <col min="30" max="30" width="15" style="74" customWidth="1"/>
    <col min="31" max="31" width="16.33203125" style="74" customWidth="1"/>
    <col min="32" max="43" width="9.33203125" style="74"/>
    <col min="44" max="65" width="9.33203125" style="74" hidden="1"/>
    <col min="66" max="16384" width="9.33203125" style="74"/>
  </cols>
  <sheetData>
    <row r="2" spans="1:46" ht="36.950000000000003" customHeight="1">
      <c r="L2" s="405" t="s">
        <v>6</v>
      </c>
      <c r="M2" s="406"/>
      <c r="N2" s="406"/>
      <c r="O2" s="406"/>
      <c r="P2" s="406"/>
      <c r="Q2" s="406"/>
      <c r="R2" s="406"/>
      <c r="S2" s="406"/>
      <c r="T2" s="406"/>
      <c r="U2" s="406"/>
      <c r="V2" s="406"/>
      <c r="AT2" s="293" t="s">
        <v>98</v>
      </c>
    </row>
    <row r="3" spans="1:46" ht="6.95" customHeight="1">
      <c r="B3" s="214"/>
      <c r="C3" s="215"/>
      <c r="D3" s="215"/>
      <c r="E3" s="215"/>
      <c r="F3" s="215"/>
      <c r="G3" s="215"/>
      <c r="H3" s="215"/>
      <c r="I3" s="215"/>
      <c r="J3" s="215"/>
      <c r="K3" s="215"/>
      <c r="L3" s="216"/>
      <c r="AT3" s="293" t="s">
        <v>80</v>
      </c>
    </row>
    <row r="4" spans="1:46" ht="24.95" customHeight="1">
      <c r="B4" s="216"/>
      <c r="D4" s="217" t="s">
        <v>108</v>
      </c>
      <c r="L4" s="216"/>
      <c r="M4" s="294" t="s">
        <v>11</v>
      </c>
      <c r="AT4" s="293" t="s">
        <v>4</v>
      </c>
    </row>
    <row r="5" spans="1:46" ht="6.95" customHeight="1">
      <c r="B5" s="216"/>
      <c r="L5" s="216"/>
    </row>
    <row r="6" spans="1:46" ht="12" customHeight="1">
      <c r="B6" s="216"/>
      <c r="D6" s="218" t="s">
        <v>15</v>
      </c>
      <c r="L6" s="216"/>
    </row>
    <row r="7" spans="1:46" ht="16.5" customHeight="1">
      <c r="B7" s="216"/>
      <c r="E7" s="401" t="str">
        <f>'Rekapitulace zakázky'!K6</f>
        <v>Revitalizace Chaplinova náměstí, sídliště Barrandov</v>
      </c>
      <c r="F7" s="402"/>
      <c r="G7" s="402"/>
      <c r="H7" s="402"/>
      <c r="L7" s="216"/>
    </row>
    <row r="8" spans="1:46" s="296" customFormat="1" ht="12" customHeight="1">
      <c r="A8" s="219"/>
      <c r="B8" s="220"/>
      <c r="C8" s="219"/>
      <c r="D8" s="218" t="s">
        <v>109</v>
      </c>
      <c r="E8" s="219"/>
      <c r="F8" s="219"/>
      <c r="G8" s="219"/>
      <c r="H8" s="219"/>
      <c r="I8" s="219"/>
      <c r="J8" s="219"/>
      <c r="K8" s="219"/>
      <c r="L8" s="295"/>
      <c r="S8" s="219"/>
      <c r="T8" s="219"/>
      <c r="U8" s="219"/>
      <c r="V8" s="219"/>
      <c r="W8" s="219"/>
      <c r="X8" s="219"/>
      <c r="Y8" s="219"/>
      <c r="Z8" s="219"/>
      <c r="AA8" s="219"/>
      <c r="AB8" s="219"/>
      <c r="AC8" s="219"/>
      <c r="AD8" s="219"/>
      <c r="AE8" s="219"/>
    </row>
    <row r="9" spans="1:46" s="296" customFormat="1" ht="16.5" customHeight="1">
      <c r="A9" s="219"/>
      <c r="B9" s="220"/>
      <c r="C9" s="219"/>
      <c r="D9" s="219"/>
      <c r="E9" s="399" t="s">
        <v>1861</v>
      </c>
      <c r="F9" s="400"/>
      <c r="G9" s="400"/>
      <c r="H9" s="400"/>
      <c r="I9" s="219"/>
      <c r="J9" s="219"/>
      <c r="K9" s="219"/>
      <c r="L9" s="295"/>
      <c r="S9" s="219"/>
      <c r="T9" s="219"/>
      <c r="U9" s="219"/>
      <c r="V9" s="219"/>
      <c r="W9" s="219"/>
      <c r="X9" s="219"/>
      <c r="Y9" s="219"/>
      <c r="Z9" s="219"/>
      <c r="AA9" s="219"/>
      <c r="AB9" s="219"/>
      <c r="AC9" s="219"/>
      <c r="AD9" s="219"/>
      <c r="AE9" s="219"/>
    </row>
    <row r="10" spans="1:46" s="296" customFormat="1">
      <c r="A10" s="219"/>
      <c r="B10" s="220"/>
      <c r="C10" s="219"/>
      <c r="D10" s="219"/>
      <c r="E10" s="219"/>
      <c r="F10" s="219"/>
      <c r="G10" s="219"/>
      <c r="H10" s="219"/>
      <c r="I10" s="219"/>
      <c r="J10" s="219"/>
      <c r="K10" s="219"/>
      <c r="L10" s="295"/>
      <c r="S10" s="219"/>
      <c r="T10" s="219"/>
      <c r="U10" s="219"/>
      <c r="V10" s="219"/>
      <c r="W10" s="219"/>
      <c r="X10" s="219"/>
      <c r="Y10" s="219"/>
      <c r="Z10" s="219"/>
      <c r="AA10" s="219"/>
      <c r="AB10" s="219"/>
      <c r="AC10" s="219"/>
      <c r="AD10" s="219"/>
      <c r="AE10" s="219"/>
    </row>
    <row r="11" spans="1:46" s="296" customFormat="1" ht="12" customHeight="1">
      <c r="A11" s="219"/>
      <c r="B11" s="220"/>
      <c r="C11" s="219"/>
      <c r="D11" s="218" t="s">
        <v>17</v>
      </c>
      <c r="E11" s="219"/>
      <c r="F11" s="221" t="s">
        <v>3</v>
      </c>
      <c r="G11" s="219"/>
      <c r="H11" s="219"/>
      <c r="I11" s="218" t="s">
        <v>18</v>
      </c>
      <c r="J11" s="221" t="s">
        <v>3</v>
      </c>
      <c r="K11" s="219"/>
      <c r="L11" s="295"/>
      <c r="S11" s="219"/>
      <c r="T11" s="219"/>
      <c r="U11" s="219"/>
      <c r="V11" s="219"/>
      <c r="W11" s="219"/>
      <c r="X11" s="219"/>
      <c r="Y11" s="219"/>
      <c r="Z11" s="219"/>
      <c r="AA11" s="219"/>
      <c r="AB11" s="219"/>
      <c r="AC11" s="219"/>
      <c r="AD11" s="219"/>
      <c r="AE11" s="219"/>
    </row>
    <row r="12" spans="1:46" s="296" customFormat="1" ht="12" customHeight="1">
      <c r="A12" s="219"/>
      <c r="B12" s="220"/>
      <c r="C12" s="219"/>
      <c r="D12" s="218" t="s">
        <v>19</v>
      </c>
      <c r="E12" s="219"/>
      <c r="F12" s="221" t="s">
        <v>20</v>
      </c>
      <c r="G12" s="219"/>
      <c r="H12" s="219"/>
      <c r="I12" s="218" t="s">
        <v>21</v>
      </c>
      <c r="J12" s="222">
        <f>'Rekapitulace zakázky'!AN8</f>
        <v>44391</v>
      </c>
      <c r="K12" s="219"/>
      <c r="L12" s="295"/>
      <c r="S12" s="219"/>
      <c r="T12" s="219"/>
      <c r="U12" s="219"/>
      <c r="V12" s="219"/>
      <c r="W12" s="219"/>
      <c r="X12" s="219"/>
      <c r="Y12" s="219"/>
      <c r="Z12" s="219"/>
      <c r="AA12" s="219"/>
      <c r="AB12" s="219"/>
      <c r="AC12" s="219"/>
      <c r="AD12" s="219"/>
      <c r="AE12" s="219"/>
    </row>
    <row r="13" spans="1:46" s="296" customFormat="1" ht="10.9" customHeight="1">
      <c r="A13" s="219"/>
      <c r="B13" s="220"/>
      <c r="C13" s="219"/>
      <c r="D13" s="219"/>
      <c r="E13" s="219"/>
      <c r="F13" s="219"/>
      <c r="G13" s="219"/>
      <c r="H13" s="219"/>
      <c r="I13" s="219"/>
      <c r="J13" s="219"/>
      <c r="K13" s="219"/>
      <c r="L13" s="295"/>
      <c r="S13" s="219"/>
      <c r="T13" s="219"/>
      <c r="U13" s="219"/>
      <c r="V13" s="219"/>
      <c r="W13" s="219"/>
      <c r="X13" s="219"/>
      <c r="Y13" s="219"/>
      <c r="Z13" s="219"/>
      <c r="AA13" s="219"/>
      <c r="AB13" s="219"/>
      <c r="AC13" s="219"/>
      <c r="AD13" s="219"/>
      <c r="AE13" s="219"/>
    </row>
    <row r="14" spans="1:46" s="296" customFormat="1" ht="12" customHeight="1">
      <c r="A14" s="219"/>
      <c r="B14" s="220"/>
      <c r="C14" s="219"/>
      <c r="D14" s="218" t="s">
        <v>22</v>
      </c>
      <c r="E14" s="219"/>
      <c r="F14" s="219"/>
      <c r="G14" s="219"/>
      <c r="H14" s="219"/>
      <c r="I14" s="218" t="s">
        <v>23</v>
      </c>
      <c r="J14" s="221" t="s">
        <v>3</v>
      </c>
      <c r="K14" s="219"/>
      <c r="L14" s="295"/>
      <c r="S14" s="219"/>
      <c r="T14" s="219"/>
      <c r="U14" s="219"/>
      <c r="V14" s="219"/>
      <c r="W14" s="219"/>
      <c r="X14" s="219"/>
      <c r="Y14" s="219"/>
      <c r="Z14" s="219"/>
      <c r="AA14" s="219"/>
      <c r="AB14" s="219"/>
      <c r="AC14" s="219"/>
      <c r="AD14" s="219"/>
      <c r="AE14" s="219"/>
    </row>
    <row r="15" spans="1:46" s="296" customFormat="1" ht="18" customHeight="1">
      <c r="A15" s="219"/>
      <c r="B15" s="220"/>
      <c r="C15" s="219"/>
      <c r="D15" s="219"/>
      <c r="E15" s="221" t="s">
        <v>24</v>
      </c>
      <c r="F15" s="219"/>
      <c r="G15" s="219"/>
      <c r="H15" s="219"/>
      <c r="I15" s="218" t="s">
        <v>25</v>
      </c>
      <c r="J15" s="221" t="s">
        <v>3</v>
      </c>
      <c r="K15" s="219"/>
      <c r="L15" s="295"/>
      <c r="S15" s="219"/>
      <c r="T15" s="219"/>
      <c r="U15" s="219"/>
      <c r="V15" s="219"/>
      <c r="W15" s="219"/>
      <c r="X15" s="219"/>
      <c r="Y15" s="219"/>
      <c r="Z15" s="219"/>
      <c r="AA15" s="219"/>
      <c r="AB15" s="219"/>
      <c r="AC15" s="219"/>
      <c r="AD15" s="219"/>
      <c r="AE15" s="219"/>
    </row>
    <row r="16" spans="1:46" s="296" customFormat="1" ht="6.95" customHeight="1">
      <c r="A16" s="219"/>
      <c r="B16" s="220"/>
      <c r="C16" s="219"/>
      <c r="D16" s="219"/>
      <c r="E16" s="219"/>
      <c r="F16" s="219"/>
      <c r="G16" s="219"/>
      <c r="H16" s="219"/>
      <c r="I16" s="219"/>
      <c r="J16" s="219"/>
      <c r="K16" s="219"/>
      <c r="L16" s="295"/>
      <c r="S16" s="219"/>
      <c r="T16" s="219"/>
      <c r="U16" s="219"/>
      <c r="V16" s="219"/>
      <c r="W16" s="219"/>
      <c r="X16" s="219"/>
      <c r="Y16" s="219"/>
      <c r="Z16" s="219"/>
      <c r="AA16" s="219"/>
      <c r="AB16" s="219"/>
      <c r="AC16" s="219"/>
      <c r="AD16" s="219"/>
      <c r="AE16" s="219"/>
    </row>
    <row r="17" spans="1:31" s="296" customFormat="1" ht="12" customHeight="1">
      <c r="A17" s="219"/>
      <c r="B17" s="220"/>
      <c r="C17" s="219"/>
      <c r="D17" s="218" t="s">
        <v>26</v>
      </c>
      <c r="E17" s="219"/>
      <c r="F17" s="219"/>
      <c r="G17" s="219"/>
      <c r="H17" s="219"/>
      <c r="I17" s="218" t="s">
        <v>23</v>
      </c>
      <c r="J17" s="221" t="str">
        <f>'Rekapitulace zakázky'!AN13</f>
        <v/>
      </c>
      <c r="K17" s="219"/>
      <c r="L17" s="295"/>
      <c r="S17" s="219"/>
      <c r="T17" s="219"/>
      <c r="U17" s="219"/>
      <c r="V17" s="219"/>
      <c r="W17" s="219"/>
      <c r="X17" s="219"/>
      <c r="Y17" s="219"/>
      <c r="Z17" s="219"/>
      <c r="AA17" s="219"/>
      <c r="AB17" s="219"/>
      <c r="AC17" s="219"/>
      <c r="AD17" s="219"/>
      <c r="AE17" s="219"/>
    </row>
    <row r="18" spans="1:31" s="296" customFormat="1" ht="18" customHeight="1">
      <c r="A18" s="219"/>
      <c r="B18" s="220"/>
      <c r="C18" s="219"/>
      <c r="D18" s="219"/>
      <c r="E18" s="403" t="str">
        <f>'Rekapitulace zakázky'!E14</f>
        <v xml:space="preserve"> </v>
      </c>
      <c r="F18" s="403"/>
      <c r="G18" s="403"/>
      <c r="H18" s="403"/>
      <c r="I18" s="218" t="s">
        <v>25</v>
      </c>
      <c r="J18" s="221" t="str">
        <f>'Rekapitulace zakázky'!AN14</f>
        <v/>
      </c>
      <c r="K18" s="219"/>
      <c r="L18" s="295"/>
      <c r="S18" s="219"/>
      <c r="T18" s="219"/>
      <c r="U18" s="219"/>
      <c r="V18" s="219"/>
      <c r="W18" s="219"/>
      <c r="X18" s="219"/>
      <c r="Y18" s="219"/>
      <c r="Z18" s="219"/>
      <c r="AA18" s="219"/>
      <c r="AB18" s="219"/>
      <c r="AC18" s="219"/>
      <c r="AD18" s="219"/>
      <c r="AE18" s="219"/>
    </row>
    <row r="19" spans="1:31" s="296" customFormat="1" ht="6.95" customHeight="1">
      <c r="A19" s="219"/>
      <c r="B19" s="220"/>
      <c r="C19" s="219"/>
      <c r="D19" s="219"/>
      <c r="E19" s="219"/>
      <c r="F19" s="219"/>
      <c r="G19" s="219"/>
      <c r="H19" s="219"/>
      <c r="I19" s="219"/>
      <c r="J19" s="219"/>
      <c r="K19" s="219"/>
      <c r="L19" s="295"/>
      <c r="S19" s="219"/>
      <c r="T19" s="219"/>
      <c r="U19" s="219"/>
      <c r="V19" s="219"/>
      <c r="W19" s="219"/>
      <c r="X19" s="219"/>
      <c r="Y19" s="219"/>
      <c r="Z19" s="219"/>
      <c r="AA19" s="219"/>
      <c r="AB19" s="219"/>
      <c r="AC19" s="219"/>
      <c r="AD19" s="219"/>
      <c r="AE19" s="219"/>
    </row>
    <row r="20" spans="1:31" s="296" customFormat="1" ht="12" customHeight="1">
      <c r="A20" s="219"/>
      <c r="B20" s="220"/>
      <c r="C20" s="219"/>
      <c r="D20" s="218" t="s">
        <v>28</v>
      </c>
      <c r="E20" s="219"/>
      <c r="F20" s="219"/>
      <c r="G20" s="219"/>
      <c r="H20" s="219"/>
      <c r="I20" s="218" t="s">
        <v>23</v>
      </c>
      <c r="J20" s="221" t="s">
        <v>3</v>
      </c>
      <c r="K20" s="219"/>
      <c r="L20" s="295"/>
      <c r="S20" s="219"/>
      <c r="T20" s="219"/>
      <c r="U20" s="219"/>
      <c r="V20" s="219"/>
      <c r="W20" s="219"/>
      <c r="X20" s="219"/>
      <c r="Y20" s="219"/>
      <c r="Z20" s="219"/>
      <c r="AA20" s="219"/>
      <c r="AB20" s="219"/>
      <c r="AC20" s="219"/>
      <c r="AD20" s="219"/>
      <c r="AE20" s="219"/>
    </row>
    <row r="21" spans="1:31" s="296" customFormat="1" ht="18" customHeight="1">
      <c r="A21" s="219"/>
      <c r="B21" s="220"/>
      <c r="C21" s="219"/>
      <c r="D21" s="219"/>
      <c r="E21" s="221" t="s">
        <v>29</v>
      </c>
      <c r="F21" s="219"/>
      <c r="G21" s="219"/>
      <c r="H21" s="219"/>
      <c r="I21" s="218" t="s">
        <v>25</v>
      </c>
      <c r="J21" s="221" t="s">
        <v>3</v>
      </c>
      <c r="K21" s="219"/>
      <c r="L21" s="295"/>
      <c r="S21" s="219"/>
      <c r="T21" s="219"/>
      <c r="U21" s="219"/>
      <c r="V21" s="219"/>
      <c r="W21" s="219"/>
      <c r="X21" s="219"/>
      <c r="Y21" s="219"/>
      <c r="Z21" s="219"/>
      <c r="AA21" s="219"/>
      <c r="AB21" s="219"/>
      <c r="AC21" s="219"/>
      <c r="AD21" s="219"/>
      <c r="AE21" s="219"/>
    </row>
    <row r="22" spans="1:31" s="296" customFormat="1" ht="6.95" customHeight="1">
      <c r="A22" s="219"/>
      <c r="B22" s="220"/>
      <c r="C22" s="219"/>
      <c r="D22" s="219"/>
      <c r="E22" s="219"/>
      <c r="F22" s="219"/>
      <c r="G22" s="219"/>
      <c r="H22" s="219"/>
      <c r="I22" s="219"/>
      <c r="J22" s="219"/>
      <c r="K22" s="219"/>
      <c r="L22" s="295"/>
      <c r="S22" s="219"/>
      <c r="T22" s="219"/>
      <c r="U22" s="219"/>
      <c r="V22" s="219"/>
      <c r="W22" s="219"/>
      <c r="X22" s="219"/>
      <c r="Y22" s="219"/>
      <c r="Z22" s="219"/>
      <c r="AA22" s="219"/>
      <c r="AB22" s="219"/>
      <c r="AC22" s="219"/>
      <c r="AD22" s="219"/>
      <c r="AE22" s="219"/>
    </row>
    <row r="23" spans="1:31" s="296" customFormat="1" ht="12" customHeight="1">
      <c r="A23" s="219"/>
      <c r="B23" s="220"/>
      <c r="C23" s="219"/>
      <c r="D23" s="218" t="s">
        <v>31</v>
      </c>
      <c r="E23" s="219"/>
      <c r="F23" s="219"/>
      <c r="G23" s="219"/>
      <c r="H23" s="219"/>
      <c r="I23" s="218" t="s">
        <v>23</v>
      </c>
      <c r="J23" s="221" t="s">
        <v>32</v>
      </c>
      <c r="K23" s="219"/>
      <c r="L23" s="295"/>
      <c r="S23" s="219"/>
      <c r="T23" s="219"/>
      <c r="U23" s="219"/>
      <c r="V23" s="219"/>
      <c r="W23" s="219"/>
      <c r="X23" s="219"/>
      <c r="Y23" s="219"/>
      <c r="Z23" s="219"/>
      <c r="AA23" s="219"/>
      <c r="AB23" s="219"/>
      <c r="AC23" s="219"/>
      <c r="AD23" s="219"/>
      <c r="AE23" s="219"/>
    </row>
    <row r="24" spans="1:31" s="296" customFormat="1" ht="18" customHeight="1">
      <c r="A24" s="219"/>
      <c r="B24" s="220"/>
      <c r="C24" s="219"/>
      <c r="D24" s="219"/>
      <c r="E24" s="221" t="s">
        <v>33</v>
      </c>
      <c r="F24" s="219"/>
      <c r="G24" s="219"/>
      <c r="H24" s="219"/>
      <c r="I24" s="218" t="s">
        <v>25</v>
      </c>
      <c r="J24" s="221" t="s">
        <v>34</v>
      </c>
      <c r="K24" s="219"/>
      <c r="L24" s="295"/>
      <c r="S24" s="219"/>
      <c r="T24" s="219"/>
      <c r="U24" s="219"/>
      <c r="V24" s="219"/>
      <c r="W24" s="219"/>
      <c r="X24" s="219"/>
      <c r="Y24" s="219"/>
      <c r="Z24" s="219"/>
      <c r="AA24" s="219"/>
      <c r="AB24" s="219"/>
      <c r="AC24" s="219"/>
      <c r="AD24" s="219"/>
      <c r="AE24" s="219"/>
    </row>
    <row r="25" spans="1:31" s="296" customFormat="1" ht="6.95" customHeight="1">
      <c r="A25" s="219"/>
      <c r="B25" s="220"/>
      <c r="C25" s="219"/>
      <c r="D25" s="219"/>
      <c r="E25" s="219"/>
      <c r="F25" s="219"/>
      <c r="G25" s="219"/>
      <c r="H25" s="219"/>
      <c r="I25" s="219"/>
      <c r="J25" s="219"/>
      <c r="K25" s="219"/>
      <c r="L25" s="295"/>
      <c r="S25" s="219"/>
      <c r="T25" s="219"/>
      <c r="U25" s="219"/>
      <c r="V25" s="219"/>
      <c r="W25" s="219"/>
      <c r="X25" s="219"/>
      <c r="Y25" s="219"/>
      <c r="Z25" s="219"/>
      <c r="AA25" s="219"/>
      <c r="AB25" s="219"/>
      <c r="AC25" s="219"/>
      <c r="AD25" s="219"/>
      <c r="AE25" s="219"/>
    </row>
    <row r="26" spans="1:31" s="296" customFormat="1" ht="12" customHeight="1">
      <c r="A26" s="219"/>
      <c r="B26" s="220"/>
      <c r="C26" s="219"/>
      <c r="D26" s="218" t="s">
        <v>35</v>
      </c>
      <c r="E26" s="219"/>
      <c r="F26" s="219"/>
      <c r="G26" s="219"/>
      <c r="H26" s="219"/>
      <c r="I26" s="219"/>
      <c r="J26" s="219"/>
      <c r="K26" s="219"/>
      <c r="L26" s="295"/>
      <c r="S26" s="219"/>
      <c r="T26" s="219"/>
      <c r="U26" s="219"/>
      <c r="V26" s="219"/>
      <c r="W26" s="219"/>
      <c r="X26" s="219"/>
      <c r="Y26" s="219"/>
      <c r="Z26" s="219"/>
      <c r="AA26" s="219"/>
      <c r="AB26" s="219"/>
      <c r="AC26" s="219"/>
      <c r="AD26" s="219"/>
      <c r="AE26" s="219"/>
    </row>
    <row r="27" spans="1:31" s="298" customFormat="1" ht="16.5" customHeight="1">
      <c r="A27" s="223"/>
      <c r="B27" s="224"/>
      <c r="C27" s="223"/>
      <c r="D27" s="223"/>
      <c r="E27" s="404" t="s">
        <v>3</v>
      </c>
      <c r="F27" s="404"/>
      <c r="G27" s="404"/>
      <c r="H27" s="404"/>
      <c r="I27" s="223"/>
      <c r="J27" s="223"/>
      <c r="K27" s="223"/>
      <c r="L27" s="297"/>
      <c r="S27" s="223"/>
      <c r="T27" s="223"/>
      <c r="U27" s="223"/>
      <c r="V27" s="223"/>
      <c r="W27" s="223"/>
      <c r="X27" s="223"/>
      <c r="Y27" s="223"/>
      <c r="Z27" s="223"/>
      <c r="AA27" s="223"/>
      <c r="AB27" s="223"/>
      <c r="AC27" s="223"/>
      <c r="AD27" s="223"/>
      <c r="AE27" s="223"/>
    </row>
    <row r="28" spans="1:31" s="296" customFormat="1" ht="6.95" customHeight="1">
      <c r="A28" s="219"/>
      <c r="B28" s="220"/>
      <c r="C28" s="219"/>
      <c r="D28" s="219"/>
      <c r="E28" s="219"/>
      <c r="F28" s="219"/>
      <c r="G28" s="219"/>
      <c r="H28" s="219"/>
      <c r="I28" s="219"/>
      <c r="J28" s="219"/>
      <c r="K28" s="219"/>
      <c r="L28" s="295"/>
      <c r="S28" s="219"/>
      <c r="T28" s="219"/>
      <c r="U28" s="219"/>
      <c r="V28" s="219"/>
      <c r="W28" s="219"/>
      <c r="X28" s="219"/>
      <c r="Y28" s="219"/>
      <c r="Z28" s="219"/>
      <c r="AA28" s="219"/>
      <c r="AB28" s="219"/>
      <c r="AC28" s="219"/>
      <c r="AD28" s="219"/>
      <c r="AE28" s="219"/>
    </row>
    <row r="29" spans="1:31" s="296" customFormat="1" ht="6.95" customHeight="1">
      <c r="A29" s="219"/>
      <c r="B29" s="220"/>
      <c r="C29" s="219"/>
      <c r="D29" s="225"/>
      <c r="E29" s="225"/>
      <c r="F29" s="225"/>
      <c r="G29" s="225"/>
      <c r="H29" s="225"/>
      <c r="I29" s="225"/>
      <c r="J29" s="225"/>
      <c r="K29" s="225"/>
      <c r="L29" s="295"/>
      <c r="S29" s="219"/>
      <c r="T29" s="219"/>
      <c r="U29" s="219"/>
      <c r="V29" s="219"/>
      <c r="W29" s="219"/>
      <c r="X29" s="219"/>
      <c r="Y29" s="219"/>
      <c r="Z29" s="219"/>
      <c r="AA29" s="219"/>
      <c r="AB29" s="219"/>
      <c r="AC29" s="219"/>
      <c r="AD29" s="219"/>
      <c r="AE29" s="219"/>
    </row>
    <row r="30" spans="1:31" s="296" customFormat="1" ht="25.35" customHeight="1">
      <c r="A30" s="219"/>
      <c r="B30" s="220"/>
      <c r="C30" s="219"/>
      <c r="D30" s="226" t="s">
        <v>36</v>
      </c>
      <c r="E30" s="219"/>
      <c r="F30" s="219"/>
      <c r="G30" s="219"/>
      <c r="H30" s="219"/>
      <c r="I30" s="219"/>
      <c r="J30" s="227">
        <f>ROUND(J84, 2)</f>
        <v>0</v>
      </c>
      <c r="K30" s="219"/>
      <c r="L30" s="295"/>
      <c r="S30" s="219"/>
      <c r="T30" s="219"/>
      <c r="U30" s="219"/>
      <c r="V30" s="219"/>
      <c r="W30" s="219"/>
      <c r="X30" s="219"/>
      <c r="Y30" s="219"/>
      <c r="Z30" s="219"/>
      <c r="AA30" s="219"/>
      <c r="AB30" s="219"/>
      <c r="AC30" s="219"/>
      <c r="AD30" s="219"/>
      <c r="AE30" s="219"/>
    </row>
    <row r="31" spans="1:31" s="296" customFormat="1" ht="6.95" customHeight="1">
      <c r="A31" s="219"/>
      <c r="B31" s="220"/>
      <c r="C31" s="219"/>
      <c r="D31" s="225"/>
      <c r="E31" s="225"/>
      <c r="F31" s="225"/>
      <c r="G31" s="225"/>
      <c r="H31" s="225"/>
      <c r="I31" s="225"/>
      <c r="J31" s="225"/>
      <c r="K31" s="225"/>
      <c r="L31" s="295"/>
      <c r="S31" s="219"/>
      <c r="T31" s="219"/>
      <c r="U31" s="219"/>
      <c r="V31" s="219"/>
      <c r="W31" s="219"/>
      <c r="X31" s="219"/>
      <c r="Y31" s="219"/>
      <c r="Z31" s="219"/>
      <c r="AA31" s="219"/>
      <c r="AB31" s="219"/>
      <c r="AC31" s="219"/>
      <c r="AD31" s="219"/>
      <c r="AE31" s="219"/>
    </row>
    <row r="32" spans="1:31" s="296" customFormat="1" ht="14.45" customHeight="1">
      <c r="A32" s="219"/>
      <c r="B32" s="220"/>
      <c r="C32" s="219"/>
      <c r="D32" s="219"/>
      <c r="E32" s="219"/>
      <c r="F32" s="228" t="s">
        <v>38</v>
      </c>
      <c r="G32" s="219"/>
      <c r="H32" s="219"/>
      <c r="I32" s="228" t="s">
        <v>37</v>
      </c>
      <c r="J32" s="228" t="s">
        <v>39</v>
      </c>
      <c r="K32" s="219"/>
      <c r="L32" s="295"/>
      <c r="S32" s="219"/>
      <c r="T32" s="219"/>
      <c r="U32" s="219"/>
      <c r="V32" s="219"/>
      <c r="W32" s="219"/>
      <c r="X32" s="219"/>
      <c r="Y32" s="219"/>
      <c r="Z32" s="219"/>
      <c r="AA32" s="219"/>
      <c r="AB32" s="219"/>
      <c r="AC32" s="219"/>
      <c r="AD32" s="219"/>
      <c r="AE32" s="219"/>
    </row>
    <row r="33" spans="1:31" s="296" customFormat="1" ht="14.45" customHeight="1">
      <c r="A33" s="219"/>
      <c r="B33" s="220"/>
      <c r="C33" s="219"/>
      <c r="D33" s="229" t="s">
        <v>40</v>
      </c>
      <c r="E33" s="218" t="s">
        <v>41</v>
      </c>
      <c r="F33" s="230">
        <f>ROUND((SUM(BE84:BE142)),  2)</f>
        <v>0</v>
      </c>
      <c r="G33" s="219"/>
      <c r="H33" s="219"/>
      <c r="I33" s="231">
        <v>0.21</v>
      </c>
      <c r="J33" s="230">
        <f>ROUND(((SUM(BE84:BE142))*I33),  2)</f>
        <v>0</v>
      </c>
      <c r="K33" s="219"/>
      <c r="L33" s="295"/>
      <c r="S33" s="219"/>
      <c r="T33" s="219"/>
      <c r="U33" s="219"/>
      <c r="V33" s="219"/>
      <c r="W33" s="219"/>
      <c r="X33" s="219"/>
      <c r="Y33" s="219"/>
      <c r="Z33" s="219"/>
      <c r="AA33" s="219"/>
      <c r="AB33" s="219"/>
      <c r="AC33" s="219"/>
      <c r="AD33" s="219"/>
      <c r="AE33" s="219"/>
    </row>
    <row r="34" spans="1:31" s="296" customFormat="1" ht="14.45" customHeight="1">
      <c r="A34" s="219"/>
      <c r="B34" s="220"/>
      <c r="C34" s="219"/>
      <c r="D34" s="219"/>
      <c r="E34" s="218" t="s">
        <v>42</v>
      </c>
      <c r="F34" s="230">
        <f>ROUND((SUM(BF84:BF142)),  2)</f>
        <v>0</v>
      </c>
      <c r="G34" s="219"/>
      <c r="H34" s="219"/>
      <c r="I34" s="231">
        <v>0.15</v>
      </c>
      <c r="J34" s="230">
        <f>ROUND(((SUM(BF84:BF142))*I34),  2)</f>
        <v>0</v>
      </c>
      <c r="K34" s="219"/>
      <c r="L34" s="295"/>
      <c r="S34" s="219"/>
      <c r="T34" s="219"/>
      <c r="U34" s="219"/>
      <c r="V34" s="219"/>
      <c r="W34" s="219"/>
      <c r="X34" s="219"/>
      <c r="Y34" s="219"/>
      <c r="Z34" s="219"/>
      <c r="AA34" s="219"/>
      <c r="AB34" s="219"/>
      <c r="AC34" s="219"/>
      <c r="AD34" s="219"/>
      <c r="AE34" s="219"/>
    </row>
    <row r="35" spans="1:31" s="296" customFormat="1" ht="14.45" hidden="1" customHeight="1">
      <c r="A35" s="219"/>
      <c r="B35" s="220"/>
      <c r="C35" s="219"/>
      <c r="D35" s="219"/>
      <c r="E35" s="218" t="s">
        <v>43</v>
      </c>
      <c r="F35" s="230">
        <f>ROUND((SUM(BG84:BG142)),  2)</f>
        <v>0</v>
      </c>
      <c r="G35" s="219"/>
      <c r="H35" s="219"/>
      <c r="I35" s="231">
        <v>0.21</v>
      </c>
      <c r="J35" s="230">
        <f>0</f>
        <v>0</v>
      </c>
      <c r="K35" s="219"/>
      <c r="L35" s="295"/>
      <c r="S35" s="219"/>
      <c r="T35" s="219"/>
      <c r="U35" s="219"/>
      <c r="V35" s="219"/>
      <c r="W35" s="219"/>
      <c r="X35" s="219"/>
      <c r="Y35" s="219"/>
      <c r="Z35" s="219"/>
      <c r="AA35" s="219"/>
      <c r="AB35" s="219"/>
      <c r="AC35" s="219"/>
      <c r="AD35" s="219"/>
      <c r="AE35" s="219"/>
    </row>
    <row r="36" spans="1:31" s="296" customFormat="1" ht="14.45" hidden="1" customHeight="1">
      <c r="A36" s="219"/>
      <c r="B36" s="220"/>
      <c r="C36" s="219"/>
      <c r="D36" s="219"/>
      <c r="E36" s="218" t="s">
        <v>44</v>
      </c>
      <c r="F36" s="230">
        <f>ROUND((SUM(BH84:BH142)),  2)</f>
        <v>0</v>
      </c>
      <c r="G36" s="219"/>
      <c r="H36" s="219"/>
      <c r="I36" s="231">
        <v>0.15</v>
      </c>
      <c r="J36" s="230">
        <f>0</f>
        <v>0</v>
      </c>
      <c r="K36" s="219"/>
      <c r="L36" s="295"/>
      <c r="S36" s="219"/>
      <c r="T36" s="219"/>
      <c r="U36" s="219"/>
      <c r="V36" s="219"/>
      <c r="W36" s="219"/>
      <c r="X36" s="219"/>
      <c r="Y36" s="219"/>
      <c r="Z36" s="219"/>
      <c r="AA36" s="219"/>
      <c r="AB36" s="219"/>
      <c r="AC36" s="219"/>
      <c r="AD36" s="219"/>
      <c r="AE36" s="219"/>
    </row>
    <row r="37" spans="1:31" s="296" customFormat="1" ht="14.45" hidden="1" customHeight="1">
      <c r="A37" s="219"/>
      <c r="B37" s="220"/>
      <c r="C37" s="219"/>
      <c r="D37" s="219"/>
      <c r="E37" s="218" t="s">
        <v>45</v>
      </c>
      <c r="F37" s="230">
        <f>ROUND((SUM(BI84:BI142)),  2)</f>
        <v>0</v>
      </c>
      <c r="G37" s="219"/>
      <c r="H37" s="219"/>
      <c r="I37" s="231">
        <v>0</v>
      </c>
      <c r="J37" s="230">
        <f>0</f>
        <v>0</v>
      </c>
      <c r="K37" s="219"/>
      <c r="L37" s="295"/>
      <c r="S37" s="219"/>
      <c r="T37" s="219"/>
      <c r="U37" s="219"/>
      <c r="V37" s="219"/>
      <c r="W37" s="219"/>
      <c r="X37" s="219"/>
      <c r="Y37" s="219"/>
      <c r="Z37" s="219"/>
      <c r="AA37" s="219"/>
      <c r="AB37" s="219"/>
      <c r="AC37" s="219"/>
      <c r="AD37" s="219"/>
      <c r="AE37" s="219"/>
    </row>
    <row r="38" spans="1:31" s="296" customFormat="1" ht="6.95" customHeight="1">
      <c r="A38" s="219"/>
      <c r="B38" s="220"/>
      <c r="C38" s="219"/>
      <c r="D38" s="219"/>
      <c r="E38" s="219"/>
      <c r="F38" s="219"/>
      <c r="G38" s="219"/>
      <c r="H38" s="219"/>
      <c r="I38" s="219"/>
      <c r="J38" s="219"/>
      <c r="K38" s="219"/>
      <c r="L38" s="295"/>
      <c r="S38" s="219"/>
      <c r="T38" s="219"/>
      <c r="U38" s="219"/>
      <c r="V38" s="219"/>
      <c r="W38" s="219"/>
      <c r="X38" s="219"/>
      <c r="Y38" s="219"/>
      <c r="Z38" s="219"/>
      <c r="AA38" s="219"/>
      <c r="AB38" s="219"/>
      <c r="AC38" s="219"/>
      <c r="AD38" s="219"/>
      <c r="AE38" s="219"/>
    </row>
    <row r="39" spans="1:31" s="296" customFormat="1" ht="25.35" customHeight="1">
      <c r="A39" s="219"/>
      <c r="B39" s="220"/>
      <c r="C39" s="232"/>
      <c r="D39" s="233" t="s">
        <v>46</v>
      </c>
      <c r="E39" s="234"/>
      <c r="F39" s="234"/>
      <c r="G39" s="235" t="s">
        <v>47</v>
      </c>
      <c r="H39" s="236" t="s">
        <v>48</v>
      </c>
      <c r="I39" s="234"/>
      <c r="J39" s="237">
        <f>SUM(J30:J37)</f>
        <v>0</v>
      </c>
      <c r="K39" s="238"/>
      <c r="L39" s="295"/>
      <c r="S39" s="219"/>
      <c r="T39" s="219"/>
      <c r="U39" s="219"/>
      <c r="V39" s="219"/>
      <c r="W39" s="219"/>
      <c r="X39" s="219"/>
      <c r="Y39" s="219"/>
      <c r="Z39" s="219"/>
      <c r="AA39" s="219"/>
      <c r="AB39" s="219"/>
      <c r="AC39" s="219"/>
      <c r="AD39" s="219"/>
      <c r="AE39" s="219"/>
    </row>
    <row r="40" spans="1:31" s="296" customFormat="1" ht="14.45" customHeight="1">
      <c r="A40" s="219"/>
      <c r="B40" s="239"/>
      <c r="C40" s="240"/>
      <c r="D40" s="240"/>
      <c r="E40" s="240"/>
      <c r="F40" s="240"/>
      <c r="G40" s="240"/>
      <c r="H40" s="240"/>
      <c r="I40" s="240"/>
      <c r="J40" s="240"/>
      <c r="K40" s="240"/>
      <c r="L40" s="295"/>
      <c r="S40" s="219"/>
      <c r="T40" s="219"/>
      <c r="U40" s="219"/>
      <c r="V40" s="219"/>
      <c r="W40" s="219"/>
      <c r="X40" s="219"/>
      <c r="Y40" s="219"/>
      <c r="Z40" s="219"/>
      <c r="AA40" s="219"/>
      <c r="AB40" s="219"/>
      <c r="AC40" s="219"/>
      <c r="AD40" s="219"/>
      <c r="AE40" s="219"/>
    </row>
    <row r="44" spans="1:31" s="296" customFormat="1" ht="6.95" customHeight="1">
      <c r="A44" s="219"/>
      <c r="B44" s="241"/>
      <c r="C44" s="242"/>
      <c r="D44" s="242"/>
      <c r="E44" s="242"/>
      <c r="F44" s="242"/>
      <c r="G44" s="242"/>
      <c r="H44" s="242"/>
      <c r="I44" s="242"/>
      <c r="J44" s="242"/>
      <c r="K44" s="242"/>
      <c r="L44" s="295"/>
      <c r="S44" s="219"/>
      <c r="T44" s="219"/>
      <c r="U44" s="219"/>
      <c r="V44" s="219"/>
      <c r="W44" s="219"/>
      <c r="X44" s="219"/>
      <c r="Y44" s="219"/>
      <c r="Z44" s="219"/>
      <c r="AA44" s="219"/>
      <c r="AB44" s="219"/>
      <c r="AC44" s="219"/>
      <c r="AD44" s="219"/>
      <c r="AE44" s="219"/>
    </row>
    <row r="45" spans="1:31" s="296" customFormat="1" ht="24.95" customHeight="1">
      <c r="A45" s="219"/>
      <c r="B45" s="220"/>
      <c r="C45" s="217" t="s">
        <v>111</v>
      </c>
      <c r="D45" s="219"/>
      <c r="E45" s="219"/>
      <c r="F45" s="219"/>
      <c r="G45" s="219"/>
      <c r="H45" s="219"/>
      <c r="I45" s="219"/>
      <c r="J45" s="219"/>
      <c r="K45" s="219"/>
      <c r="L45" s="295"/>
      <c r="S45" s="219"/>
      <c r="T45" s="219"/>
      <c r="U45" s="219"/>
      <c r="V45" s="219"/>
      <c r="W45" s="219"/>
      <c r="X45" s="219"/>
      <c r="Y45" s="219"/>
      <c r="Z45" s="219"/>
      <c r="AA45" s="219"/>
      <c r="AB45" s="219"/>
      <c r="AC45" s="219"/>
      <c r="AD45" s="219"/>
      <c r="AE45" s="219"/>
    </row>
    <row r="46" spans="1:31" s="296" customFormat="1" ht="6.95" customHeight="1">
      <c r="A46" s="219"/>
      <c r="B46" s="220"/>
      <c r="C46" s="219"/>
      <c r="D46" s="219"/>
      <c r="E46" s="219"/>
      <c r="F46" s="219"/>
      <c r="G46" s="219"/>
      <c r="H46" s="219"/>
      <c r="I46" s="219"/>
      <c r="J46" s="219"/>
      <c r="K46" s="219"/>
      <c r="L46" s="295"/>
      <c r="S46" s="219"/>
      <c r="T46" s="219"/>
      <c r="U46" s="219"/>
      <c r="V46" s="219"/>
      <c r="W46" s="219"/>
      <c r="X46" s="219"/>
      <c r="Y46" s="219"/>
      <c r="Z46" s="219"/>
      <c r="AA46" s="219"/>
      <c r="AB46" s="219"/>
      <c r="AC46" s="219"/>
      <c r="AD46" s="219"/>
      <c r="AE46" s="219"/>
    </row>
    <row r="47" spans="1:31" s="296" customFormat="1" ht="12" customHeight="1">
      <c r="A47" s="219"/>
      <c r="B47" s="220"/>
      <c r="C47" s="218" t="s">
        <v>15</v>
      </c>
      <c r="D47" s="219"/>
      <c r="E47" s="219"/>
      <c r="F47" s="219"/>
      <c r="G47" s="219"/>
      <c r="H47" s="219"/>
      <c r="I47" s="219"/>
      <c r="J47" s="219"/>
      <c r="K47" s="219"/>
      <c r="L47" s="295"/>
      <c r="S47" s="219"/>
      <c r="T47" s="219"/>
      <c r="U47" s="219"/>
      <c r="V47" s="219"/>
      <c r="W47" s="219"/>
      <c r="X47" s="219"/>
      <c r="Y47" s="219"/>
      <c r="Z47" s="219"/>
      <c r="AA47" s="219"/>
      <c r="AB47" s="219"/>
      <c r="AC47" s="219"/>
      <c r="AD47" s="219"/>
      <c r="AE47" s="219"/>
    </row>
    <row r="48" spans="1:31" s="296" customFormat="1" ht="16.5" customHeight="1">
      <c r="A48" s="219"/>
      <c r="B48" s="220"/>
      <c r="C48" s="219"/>
      <c r="D48" s="219"/>
      <c r="E48" s="401" t="str">
        <f>E7</f>
        <v>Revitalizace Chaplinova náměstí, sídliště Barrandov</v>
      </c>
      <c r="F48" s="402"/>
      <c r="G48" s="402"/>
      <c r="H48" s="402"/>
      <c r="I48" s="219"/>
      <c r="J48" s="219"/>
      <c r="K48" s="219"/>
      <c r="L48" s="295"/>
      <c r="S48" s="219"/>
      <c r="T48" s="219"/>
      <c r="U48" s="219"/>
      <c r="V48" s="219"/>
      <c r="W48" s="219"/>
      <c r="X48" s="219"/>
      <c r="Y48" s="219"/>
      <c r="Z48" s="219"/>
      <c r="AA48" s="219"/>
      <c r="AB48" s="219"/>
      <c r="AC48" s="219"/>
      <c r="AD48" s="219"/>
      <c r="AE48" s="219"/>
    </row>
    <row r="49" spans="1:47" s="296" customFormat="1" ht="12" customHeight="1">
      <c r="A49" s="219"/>
      <c r="B49" s="220"/>
      <c r="C49" s="218" t="s">
        <v>109</v>
      </c>
      <c r="D49" s="219"/>
      <c r="E49" s="219"/>
      <c r="F49" s="219"/>
      <c r="G49" s="219"/>
      <c r="H49" s="219"/>
      <c r="I49" s="219"/>
      <c r="J49" s="219"/>
      <c r="K49" s="219"/>
      <c r="L49" s="295"/>
      <c r="S49" s="219"/>
      <c r="T49" s="219"/>
      <c r="U49" s="219"/>
      <c r="V49" s="219"/>
      <c r="W49" s="219"/>
      <c r="X49" s="219"/>
      <c r="Y49" s="219"/>
      <c r="Z49" s="219"/>
      <c r="AA49" s="219"/>
      <c r="AB49" s="219"/>
      <c r="AC49" s="219"/>
      <c r="AD49" s="219"/>
      <c r="AE49" s="219"/>
    </row>
    <row r="50" spans="1:47" s="296" customFormat="1" ht="16.5" customHeight="1">
      <c r="A50" s="219"/>
      <c r="B50" s="220"/>
      <c r="C50" s="219"/>
      <c r="D50" s="219"/>
      <c r="E50" s="399" t="str">
        <f>E9</f>
        <v>IO 07 - Závlahový systém</v>
      </c>
      <c r="F50" s="400"/>
      <c r="G50" s="400"/>
      <c r="H50" s="400"/>
      <c r="I50" s="219"/>
      <c r="J50" s="219"/>
      <c r="K50" s="219"/>
      <c r="L50" s="295"/>
      <c r="S50" s="219"/>
      <c r="T50" s="219"/>
      <c r="U50" s="219"/>
      <c r="V50" s="219"/>
      <c r="W50" s="219"/>
      <c r="X50" s="219"/>
      <c r="Y50" s="219"/>
      <c r="Z50" s="219"/>
      <c r="AA50" s="219"/>
      <c r="AB50" s="219"/>
      <c r="AC50" s="219"/>
      <c r="AD50" s="219"/>
      <c r="AE50" s="219"/>
    </row>
    <row r="51" spans="1:47" s="296" customFormat="1" ht="6.95" customHeight="1">
      <c r="A51" s="219"/>
      <c r="B51" s="220"/>
      <c r="C51" s="219"/>
      <c r="D51" s="219"/>
      <c r="E51" s="219"/>
      <c r="F51" s="219"/>
      <c r="G51" s="219"/>
      <c r="H51" s="219"/>
      <c r="I51" s="219"/>
      <c r="J51" s="219"/>
      <c r="K51" s="219"/>
      <c r="L51" s="295"/>
      <c r="S51" s="219"/>
      <c r="T51" s="219"/>
      <c r="U51" s="219"/>
      <c r="V51" s="219"/>
      <c r="W51" s="219"/>
      <c r="X51" s="219"/>
      <c r="Y51" s="219"/>
      <c r="Z51" s="219"/>
      <c r="AA51" s="219"/>
      <c r="AB51" s="219"/>
      <c r="AC51" s="219"/>
      <c r="AD51" s="219"/>
      <c r="AE51" s="219"/>
    </row>
    <row r="52" spans="1:47" s="296" customFormat="1" ht="12" customHeight="1">
      <c r="A52" s="219"/>
      <c r="B52" s="220"/>
      <c r="C52" s="218" t="s">
        <v>19</v>
      </c>
      <c r="D52" s="219"/>
      <c r="E52" s="219"/>
      <c r="F52" s="221" t="str">
        <f>F12</f>
        <v>k.ú. Hlubočepy</v>
      </c>
      <c r="G52" s="219"/>
      <c r="H52" s="219"/>
      <c r="I52" s="218" t="s">
        <v>21</v>
      </c>
      <c r="J52" s="222">
        <f>IF(J12="","",J12)</f>
        <v>44391</v>
      </c>
      <c r="K52" s="219"/>
      <c r="L52" s="295"/>
      <c r="S52" s="219"/>
      <c r="T52" s="219"/>
      <c r="U52" s="219"/>
      <c r="V52" s="219"/>
      <c r="W52" s="219"/>
      <c r="X52" s="219"/>
      <c r="Y52" s="219"/>
      <c r="Z52" s="219"/>
      <c r="AA52" s="219"/>
      <c r="AB52" s="219"/>
      <c r="AC52" s="219"/>
      <c r="AD52" s="219"/>
      <c r="AE52" s="219"/>
    </row>
    <row r="53" spans="1:47" s="296" customFormat="1" ht="6.95" customHeight="1">
      <c r="A53" s="219"/>
      <c r="B53" s="220"/>
      <c r="C53" s="219"/>
      <c r="D53" s="219"/>
      <c r="E53" s="219"/>
      <c r="F53" s="219"/>
      <c r="G53" s="219"/>
      <c r="H53" s="219"/>
      <c r="I53" s="219"/>
      <c r="J53" s="219"/>
      <c r="K53" s="219"/>
      <c r="L53" s="295"/>
      <c r="S53" s="219"/>
      <c r="T53" s="219"/>
      <c r="U53" s="219"/>
      <c r="V53" s="219"/>
      <c r="W53" s="219"/>
      <c r="X53" s="219"/>
      <c r="Y53" s="219"/>
      <c r="Z53" s="219"/>
      <c r="AA53" s="219"/>
      <c r="AB53" s="219"/>
      <c r="AC53" s="219"/>
      <c r="AD53" s="219"/>
      <c r="AE53" s="219"/>
    </row>
    <row r="54" spans="1:47" s="296" customFormat="1" ht="15.2" customHeight="1">
      <c r="A54" s="219"/>
      <c r="B54" s="220"/>
      <c r="C54" s="218" t="s">
        <v>22</v>
      </c>
      <c r="D54" s="219"/>
      <c r="E54" s="219"/>
      <c r="F54" s="221" t="str">
        <f>E15</f>
        <v>Městská část Praha 5</v>
      </c>
      <c r="G54" s="219"/>
      <c r="H54" s="219"/>
      <c r="I54" s="218" t="s">
        <v>28</v>
      </c>
      <c r="J54" s="243" t="str">
        <f>E21</f>
        <v xml:space="preserve">AND, spol. s r.o. </v>
      </c>
      <c r="K54" s="219"/>
      <c r="L54" s="295"/>
      <c r="S54" s="219"/>
      <c r="T54" s="219"/>
      <c r="U54" s="219"/>
      <c r="V54" s="219"/>
      <c r="W54" s="219"/>
      <c r="X54" s="219"/>
      <c r="Y54" s="219"/>
      <c r="Z54" s="219"/>
      <c r="AA54" s="219"/>
      <c r="AB54" s="219"/>
      <c r="AC54" s="219"/>
      <c r="AD54" s="219"/>
      <c r="AE54" s="219"/>
    </row>
    <row r="55" spans="1:47" s="296" customFormat="1" ht="25.7" customHeight="1">
      <c r="A55" s="219"/>
      <c r="B55" s="220"/>
      <c r="C55" s="218" t="s">
        <v>26</v>
      </c>
      <c r="D55" s="219"/>
      <c r="E55" s="219"/>
      <c r="F55" s="221" t="str">
        <f>IF(E18="","",E18)</f>
        <v xml:space="preserve"> </v>
      </c>
      <c r="G55" s="219"/>
      <c r="H55" s="219"/>
      <c r="I55" s="218" t="s">
        <v>31</v>
      </c>
      <c r="J55" s="243" t="str">
        <f>E24</f>
        <v>STAVEBNÍ ROZPOČTY s.r.o.</v>
      </c>
      <c r="K55" s="219"/>
      <c r="L55" s="295"/>
      <c r="S55" s="219"/>
      <c r="T55" s="219"/>
      <c r="U55" s="219"/>
      <c r="V55" s="219"/>
      <c r="W55" s="219"/>
      <c r="X55" s="219"/>
      <c r="Y55" s="219"/>
      <c r="Z55" s="219"/>
      <c r="AA55" s="219"/>
      <c r="AB55" s="219"/>
      <c r="AC55" s="219"/>
      <c r="AD55" s="219"/>
      <c r="AE55" s="219"/>
    </row>
    <row r="56" spans="1:47" s="296" customFormat="1" ht="10.35" customHeight="1">
      <c r="A56" s="219"/>
      <c r="B56" s="220"/>
      <c r="C56" s="219"/>
      <c r="D56" s="219"/>
      <c r="E56" s="219"/>
      <c r="F56" s="219"/>
      <c r="G56" s="219"/>
      <c r="H56" s="219"/>
      <c r="I56" s="219"/>
      <c r="J56" s="219"/>
      <c r="K56" s="219"/>
      <c r="L56" s="295"/>
      <c r="S56" s="219"/>
      <c r="T56" s="219"/>
      <c r="U56" s="219"/>
      <c r="V56" s="219"/>
      <c r="W56" s="219"/>
      <c r="X56" s="219"/>
      <c r="Y56" s="219"/>
      <c r="Z56" s="219"/>
      <c r="AA56" s="219"/>
      <c r="AB56" s="219"/>
      <c r="AC56" s="219"/>
      <c r="AD56" s="219"/>
      <c r="AE56" s="219"/>
    </row>
    <row r="57" spans="1:47" s="296" customFormat="1" ht="29.25" customHeight="1">
      <c r="A57" s="219"/>
      <c r="B57" s="220"/>
      <c r="C57" s="244" t="s">
        <v>112</v>
      </c>
      <c r="D57" s="232"/>
      <c r="E57" s="232"/>
      <c r="F57" s="232"/>
      <c r="G57" s="232"/>
      <c r="H57" s="232"/>
      <c r="I57" s="232"/>
      <c r="J57" s="245" t="s">
        <v>113</v>
      </c>
      <c r="K57" s="232"/>
      <c r="L57" s="295"/>
      <c r="S57" s="219"/>
      <c r="T57" s="219"/>
      <c r="U57" s="219"/>
      <c r="V57" s="219"/>
      <c r="W57" s="219"/>
      <c r="X57" s="219"/>
      <c r="Y57" s="219"/>
      <c r="Z57" s="219"/>
      <c r="AA57" s="219"/>
      <c r="AB57" s="219"/>
      <c r="AC57" s="219"/>
      <c r="AD57" s="219"/>
      <c r="AE57" s="219"/>
    </row>
    <row r="58" spans="1:47" s="296" customFormat="1" ht="10.35" customHeight="1">
      <c r="A58" s="219"/>
      <c r="B58" s="220"/>
      <c r="C58" s="219"/>
      <c r="D58" s="219"/>
      <c r="E58" s="219"/>
      <c r="F58" s="219"/>
      <c r="G58" s="219"/>
      <c r="H58" s="219"/>
      <c r="I58" s="219"/>
      <c r="J58" s="219"/>
      <c r="K58" s="219"/>
      <c r="L58" s="295"/>
      <c r="S58" s="219"/>
      <c r="T58" s="219"/>
      <c r="U58" s="219"/>
      <c r="V58" s="219"/>
      <c r="W58" s="219"/>
      <c r="X58" s="219"/>
      <c r="Y58" s="219"/>
      <c r="Z58" s="219"/>
      <c r="AA58" s="219"/>
      <c r="AB58" s="219"/>
      <c r="AC58" s="219"/>
      <c r="AD58" s="219"/>
      <c r="AE58" s="219"/>
    </row>
    <row r="59" spans="1:47" s="296" customFormat="1" ht="22.9" customHeight="1">
      <c r="A59" s="219"/>
      <c r="B59" s="220"/>
      <c r="C59" s="246" t="s">
        <v>68</v>
      </c>
      <c r="D59" s="219"/>
      <c r="E59" s="219"/>
      <c r="F59" s="219"/>
      <c r="G59" s="219"/>
      <c r="H59" s="219"/>
      <c r="I59" s="219"/>
      <c r="J59" s="227">
        <f>J84</f>
        <v>0</v>
      </c>
      <c r="K59" s="219"/>
      <c r="L59" s="295"/>
      <c r="S59" s="219"/>
      <c r="T59" s="219"/>
      <c r="U59" s="219"/>
      <c r="V59" s="219"/>
      <c r="W59" s="219"/>
      <c r="X59" s="219"/>
      <c r="Y59" s="219"/>
      <c r="Z59" s="219"/>
      <c r="AA59" s="219"/>
      <c r="AB59" s="219"/>
      <c r="AC59" s="219"/>
      <c r="AD59" s="219"/>
      <c r="AE59" s="219"/>
      <c r="AU59" s="293" t="s">
        <v>114</v>
      </c>
    </row>
    <row r="60" spans="1:47" s="247" customFormat="1" ht="24.95" customHeight="1">
      <c r="B60" s="248"/>
      <c r="D60" s="249" t="s">
        <v>1862</v>
      </c>
      <c r="E60" s="250"/>
      <c r="F60" s="250"/>
      <c r="G60" s="250"/>
      <c r="H60" s="250"/>
      <c r="I60" s="250"/>
      <c r="J60" s="251">
        <f>J85</f>
        <v>0</v>
      </c>
      <c r="L60" s="248"/>
    </row>
    <row r="61" spans="1:47" s="247" customFormat="1" ht="24.95" customHeight="1">
      <c r="B61" s="248"/>
      <c r="D61" s="249" t="s">
        <v>1863</v>
      </c>
      <c r="E61" s="250"/>
      <c r="F61" s="250"/>
      <c r="G61" s="250"/>
      <c r="H61" s="250"/>
      <c r="I61" s="250"/>
      <c r="J61" s="251">
        <f>J91</f>
        <v>0</v>
      </c>
      <c r="L61" s="248"/>
    </row>
    <row r="62" spans="1:47" s="247" customFormat="1" ht="24.95" customHeight="1">
      <c r="B62" s="248"/>
      <c r="D62" s="249" t="s">
        <v>1864</v>
      </c>
      <c r="E62" s="250"/>
      <c r="F62" s="250"/>
      <c r="G62" s="250"/>
      <c r="H62" s="250"/>
      <c r="I62" s="250"/>
      <c r="J62" s="251">
        <f>J93</f>
        <v>0</v>
      </c>
      <c r="L62" s="248"/>
    </row>
    <row r="63" spans="1:47" s="247" customFormat="1" ht="24.95" customHeight="1">
      <c r="B63" s="248"/>
      <c r="D63" s="249" t="s">
        <v>1865</v>
      </c>
      <c r="E63" s="250"/>
      <c r="F63" s="250"/>
      <c r="G63" s="250"/>
      <c r="H63" s="250"/>
      <c r="I63" s="250"/>
      <c r="J63" s="251">
        <f>J115</f>
        <v>0</v>
      </c>
      <c r="L63" s="248"/>
    </row>
    <row r="64" spans="1:47" s="247" customFormat="1" ht="24.95" customHeight="1">
      <c r="B64" s="248"/>
      <c r="D64" s="249" t="s">
        <v>1866</v>
      </c>
      <c r="E64" s="250"/>
      <c r="F64" s="250"/>
      <c r="G64" s="250"/>
      <c r="H64" s="250"/>
      <c r="I64" s="250"/>
      <c r="J64" s="251">
        <f>J133</f>
        <v>0</v>
      </c>
      <c r="L64" s="248"/>
    </row>
    <row r="65" spans="1:31" s="296" customFormat="1" ht="21.75" customHeight="1">
      <c r="A65" s="219"/>
      <c r="B65" s="220"/>
      <c r="C65" s="219"/>
      <c r="D65" s="219"/>
      <c r="E65" s="219"/>
      <c r="F65" s="219"/>
      <c r="G65" s="219"/>
      <c r="H65" s="219"/>
      <c r="I65" s="219"/>
      <c r="J65" s="219"/>
      <c r="K65" s="219"/>
      <c r="L65" s="295"/>
      <c r="S65" s="219"/>
      <c r="T65" s="219"/>
      <c r="U65" s="219"/>
      <c r="V65" s="219"/>
      <c r="W65" s="219"/>
      <c r="X65" s="219"/>
      <c r="Y65" s="219"/>
      <c r="Z65" s="219"/>
      <c r="AA65" s="219"/>
      <c r="AB65" s="219"/>
      <c r="AC65" s="219"/>
      <c r="AD65" s="219"/>
      <c r="AE65" s="219"/>
    </row>
    <row r="66" spans="1:31" s="296" customFormat="1" ht="6.95" customHeight="1">
      <c r="A66" s="219"/>
      <c r="B66" s="239"/>
      <c r="C66" s="240"/>
      <c r="D66" s="240"/>
      <c r="E66" s="240"/>
      <c r="F66" s="240"/>
      <c r="G66" s="240"/>
      <c r="H66" s="240"/>
      <c r="I66" s="240"/>
      <c r="J66" s="240"/>
      <c r="K66" s="240"/>
      <c r="L66" s="295"/>
      <c r="S66" s="219"/>
      <c r="T66" s="219"/>
      <c r="U66" s="219"/>
      <c r="V66" s="219"/>
      <c r="W66" s="219"/>
      <c r="X66" s="219"/>
      <c r="Y66" s="219"/>
      <c r="Z66" s="219"/>
      <c r="AA66" s="219"/>
      <c r="AB66" s="219"/>
      <c r="AC66" s="219"/>
      <c r="AD66" s="219"/>
      <c r="AE66" s="219"/>
    </row>
    <row r="70" spans="1:31" s="296" customFormat="1" ht="6.95" customHeight="1">
      <c r="A70" s="219"/>
      <c r="B70" s="241"/>
      <c r="C70" s="242"/>
      <c r="D70" s="242"/>
      <c r="E70" s="242"/>
      <c r="F70" s="242"/>
      <c r="G70" s="242"/>
      <c r="H70" s="242"/>
      <c r="I70" s="242"/>
      <c r="J70" s="242"/>
      <c r="K70" s="242"/>
      <c r="L70" s="295"/>
      <c r="S70" s="219"/>
      <c r="T70" s="219"/>
      <c r="U70" s="219"/>
      <c r="V70" s="219"/>
      <c r="W70" s="219"/>
      <c r="X70" s="219"/>
      <c r="Y70" s="219"/>
      <c r="Z70" s="219"/>
      <c r="AA70" s="219"/>
      <c r="AB70" s="219"/>
      <c r="AC70" s="219"/>
      <c r="AD70" s="219"/>
      <c r="AE70" s="219"/>
    </row>
    <row r="71" spans="1:31" s="296" customFormat="1" ht="24.95" customHeight="1">
      <c r="A71" s="219"/>
      <c r="B71" s="220"/>
      <c r="C71" s="217" t="s">
        <v>126</v>
      </c>
      <c r="D71" s="219"/>
      <c r="E71" s="219"/>
      <c r="F71" s="219"/>
      <c r="G71" s="219"/>
      <c r="H71" s="219"/>
      <c r="I71" s="219"/>
      <c r="J71" s="219"/>
      <c r="K71" s="219"/>
      <c r="L71" s="295"/>
      <c r="S71" s="219"/>
      <c r="T71" s="219"/>
      <c r="U71" s="219"/>
      <c r="V71" s="219"/>
      <c r="W71" s="219"/>
      <c r="X71" s="219"/>
      <c r="Y71" s="219"/>
      <c r="Z71" s="219"/>
      <c r="AA71" s="219"/>
      <c r="AB71" s="219"/>
      <c r="AC71" s="219"/>
      <c r="AD71" s="219"/>
      <c r="AE71" s="219"/>
    </row>
    <row r="72" spans="1:31" s="296" customFormat="1" ht="6.95" customHeight="1">
      <c r="A72" s="219"/>
      <c r="B72" s="220"/>
      <c r="C72" s="219"/>
      <c r="D72" s="219"/>
      <c r="E72" s="219"/>
      <c r="F72" s="219"/>
      <c r="G72" s="219"/>
      <c r="H72" s="219"/>
      <c r="I72" s="219"/>
      <c r="J72" s="219"/>
      <c r="K72" s="219"/>
      <c r="L72" s="295"/>
      <c r="S72" s="219"/>
      <c r="T72" s="219"/>
      <c r="U72" s="219"/>
      <c r="V72" s="219"/>
      <c r="W72" s="219"/>
      <c r="X72" s="219"/>
      <c r="Y72" s="219"/>
      <c r="Z72" s="219"/>
      <c r="AA72" s="219"/>
      <c r="AB72" s="219"/>
      <c r="AC72" s="219"/>
      <c r="AD72" s="219"/>
      <c r="AE72" s="219"/>
    </row>
    <row r="73" spans="1:31" s="296" customFormat="1" ht="12" customHeight="1">
      <c r="A73" s="219"/>
      <c r="B73" s="220"/>
      <c r="C73" s="218" t="s">
        <v>15</v>
      </c>
      <c r="D73" s="219"/>
      <c r="E73" s="219"/>
      <c r="F73" s="219"/>
      <c r="G73" s="219"/>
      <c r="H73" s="219"/>
      <c r="I73" s="219"/>
      <c r="J73" s="219"/>
      <c r="K73" s="219"/>
      <c r="L73" s="295"/>
      <c r="S73" s="219"/>
      <c r="T73" s="219"/>
      <c r="U73" s="219"/>
      <c r="V73" s="219"/>
      <c r="W73" s="219"/>
      <c r="X73" s="219"/>
      <c r="Y73" s="219"/>
      <c r="Z73" s="219"/>
      <c r="AA73" s="219"/>
      <c r="AB73" s="219"/>
      <c r="AC73" s="219"/>
      <c r="AD73" s="219"/>
      <c r="AE73" s="219"/>
    </row>
    <row r="74" spans="1:31" s="296" customFormat="1" ht="16.5" customHeight="1">
      <c r="A74" s="219"/>
      <c r="B74" s="220"/>
      <c r="C74" s="219"/>
      <c r="D74" s="219"/>
      <c r="E74" s="401" t="str">
        <f>E7</f>
        <v>Revitalizace Chaplinova náměstí, sídliště Barrandov</v>
      </c>
      <c r="F74" s="402"/>
      <c r="G74" s="402"/>
      <c r="H74" s="402"/>
      <c r="I74" s="219"/>
      <c r="J74" s="219"/>
      <c r="K74" s="219"/>
      <c r="L74" s="295"/>
      <c r="S74" s="219"/>
      <c r="T74" s="219"/>
      <c r="U74" s="219"/>
      <c r="V74" s="219"/>
      <c r="W74" s="219"/>
      <c r="X74" s="219"/>
      <c r="Y74" s="219"/>
      <c r="Z74" s="219"/>
      <c r="AA74" s="219"/>
      <c r="AB74" s="219"/>
      <c r="AC74" s="219"/>
      <c r="AD74" s="219"/>
      <c r="AE74" s="219"/>
    </row>
    <row r="75" spans="1:31" s="296" customFormat="1" ht="12" customHeight="1">
      <c r="A75" s="219"/>
      <c r="B75" s="220"/>
      <c r="C75" s="218" t="s">
        <v>109</v>
      </c>
      <c r="D75" s="219"/>
      <c r="E75" s="219"/>
      <c r="F75" s="219"/>
      <c r="G75" s="219"/>
      <c r="H75" s="219"/>
      <c r="I75" s="219"/>
      <c r="J75" s="219"/>
      <c r="K75" s="219"/>
      <c r="L75" s="295"/>
      <c r="S75" s="219"/>
      <c r="T75" s="219"/>
      <c r="U75" s="219"/>
      <c r="V75" s="219"/>
      <c r="W75" s="219"/>
      <c r="X75" s="219"/>
      <c r="Y75" s="219"/>
      <c r="Z75" s="219"/>
      <c r="AA75" s="219"/>
      <c r="AB75" s="219"/>
      <c r="AC75" s="219"/>
      <c r="AD75" s="219"/>
      <c r="AE75" s="219"/>
    </row>
    <row r="76" spans="1:31" s="296" customFormat="1" ht="16.5" customHeight="1">
      <c r="A76" s="219"/>
      <c r="B76" s="220"/>
      <c r="C76" s="219"/>
      <c r="D76" s="219"/>
      <c r="E76" s="399" t="str">
        <f>E9</f>
        <v>IO 07 - Závlahový systém</v>
      </c>
      <c r="F76" s="400"/>
      <c r="G76" s="400"/>
      <c r="H76" s="400"/>
      <c r="I76" s="219"/>
      <c r="J76" s="219"/>
      <c r="K76" s="219"/>
      <c r="L76" s="295"/>
      <c r="S76" s="219"/>
      <c r="T76" s="219"/>
      <c r="U76" s="219"/>
      <c r="V76" s="219"/>
      <c r="W76" s="219"/>
      <c r="X76" s="219"/>
      <c r="Y76" s="219"/>
      <c r="Z76" s="219"/>
      <c r="AA76" s="219"/>
      <c r="AB76" s="219"/>
      <c r="AC76" s="219"/>
      <c r="AD76" s="219"/>
      <c r="AE76" s="219"/>
    </row>
    <row r="77" spans="1:31" s="296" customFormat="1" ht="6.95" customHeight="1">
      <c r="A77" s="219"/>
      <c r="B77" s="220"/>
      <c r="C77" s="219"/>
      <c r="D77" s="219"/>
      <c r="E77" s="219"/>
      <c r="F77" s="219"/>
      <c r="G77" s="219"/>
      <c r="H77" s="219"/>
      <c r="I77" s="219"/>
      <c r="J77" s="219"/>
      <c r="K77" s="219"/>
      <c r="L77" s="295"/>
      <c r="S77" s="219"/>
      <c r="T77" s="219"/>
      <c r="U77" s="219"/>
      <c r="V77" s="219"/>
      <c r="W77" s="219"/>
      <c r="X77" s="219"/>
      <c r="Y77" s="219"/>
      <c r="Z77" s="219"/>
      <c r="AA77" s="219"/>
      <c r="AB77" s="219"/>
      <c r="AC77" s="219"/>
      <c r="AD77" s="219"/>
      <c r="AE77" s="219"/>
    </row>
    <row r="78" spans="1:31" s="296" customFormat="1" ht="12" customHeight="1">
      <c r="A78" s="219"/>
      <c r="B78" s="220"/>
      <c r="C78" s="218" t="s">
        <v>19</v>
      </c>
      <c r="D78" s="219"/>
      <c r="E78" s="219"/>
      <c r="F78" s="221" t="str">
        <f>F12</f>
        <v>k.ú. Hlubočepy</v>
      </c>
      <c r="G78" s="219"/>
      <c r="H78" s="219"/>
      <c r="I78" s="218" t="s">
        <v>21</v>
      </c>
      <c r="J78" s="222">
        <f>IF(J12="","",J12)</f>
        <v>44391</v>
      </c>
      <c r="K78" s="219"/>
      <c r="L78" s="295"/>
      <c r="S78" s="219"/>
      <c r="T78" s="219"/>
      <c r="U78" s="219"/>
      <c r="V78" s="219"/>
      <c r="W78" s="219"/>
      <c r="X78" s="219"/>
      <c r="Y78" s="219"/>
      <c r="Z78" s="219"/>
      <c r="AA78" s="219"/>
      <c r="AB78" s="219"/>
      <c r="AC78" s="219"/>
      <c r="AD78" s="219"/>
      <c r="AE78" s="219"/>
    </row>
    <row r="79" spans="1:31" s="296" customFormat="1" ht="6.95" customHeight="1">
      <c r="A79" s="219"/>
      <c r="B79" s="220"/>
      <c r="C79" s="219"/>
      <c r="D79" s="219"/>
      <c r="E79" s="219"/>
      <c r="F79" s="219"/>
      <c r="G79" s="219"/>
      <c r="H79" s="219"/>
      <c r="I79" s="219"/>
      <c r="J79" s="219"/>
      <c r="K79" s="219"/>
      <c r="L79" s="295"/>
      <c r="S79" s="219"/>
      <c r="T79" s="219"/>
      <c r="U79" s="219"/>
      <c r="V79" s="219"/>
      <c r="W79" s="219"/>
      <c r="X79" s="219"/>
      <c r="Y79" s="219"/>
      <c r="Z79" s="219"/>
      <c r="AA79" s="219"/>
      <c r="AB79" s="219"/>
      <c r="AC79" s="219"/>
      <c r="AD79" s="219"/>
      <c r="AE79" s="219"/>
    </row>
    <row r="80" spans="1:31" s="296" customFormat="1" ht="15.2" customHeight="1">
      <c r="A80" s="219"/>
      <c r="B80" s="220"/>
      <c r="C80" s="218" t="s">
        <v>22</v>
      </c>
      <c r="D80" s="219"/>
      <c r="E80" s="219"/>
      <c r="F80" s="221" t="str">
        <f>E15</f>
        <v>Městská část Praha 5</v>
      </c>
      <c r="G80" s="219"/>
      <c r="H80" s="219"/>
      <c r="I80" s="218" t="s">
        <v>28</v>
      </c>
      <c r="J80" s="243" t="str">
        <f>E21</f>
        <v xml:space="preserve">AND, spol. s r.o. </v>
      </c>
      <c r="K80" s="219"/>
      <c r="L80" s="295"/>
      <c r="S80" s="219"/>
      <c r="T80" s="219"/>
      <c r="U80" s="219"/>
      <c r="V80" s="219"/>
      <c r="W80" s="219"/>
      <c r="X80" s="219"/>
      <c r="Y80" s="219"/>
      <c r="Z80" s="219"/>
      <c r="AA80" s="219"/>
      <c r="AB80" s="219"/>
      <c r="AC80" s="219"/>
      <c r="AD80" s="219"/>
      <c r="AE80" s="219"/>
    </row>
    <row r="81" spans="1:65" s="296" customFormat="1" ht="25.7" customHeight="1">
      <c r="A81" s="219"/>
      <c r="B81" s="220"/>
      <c r="C81" s="218" t="s">
        <v>26</v>
      </c>
      <c r="D81" s="219"/>
      <c r="E81" s="219"/>
      <c r="F81" s="221" t="str">
        <f>IF(E18="","",E18)</f>
        <v xml:space="preserve"> </v>
      </c>
      <c r="G81" s="219"/>
      <c r="H81" s="219"/>
      <c r="I81" s="218" t="s">
        <v>31</v>
      </c>
      <c r="J81" s="243" t="str">
        <f>E24</f>
        <v>STAVEBNÍ ROZPOČTY s.r.o.</v>
      </c>
      <c r="K81" s="219"/>
      <c r="L81" s="295"/>
      <c r="S81" s="219"/>
      <c r="T81" s="219"/>
      <c r="U81" s="219"/>
      <c r="V81" s="219"/>
      <c r="W81" s="219"/>
      <c r="X81" s="219"/>
      <c r="Y81" s="219"/>
      <c r="Z81" s="219"/>
      <c r="AA81" s="219"/>
      <c r="AB81" s="219"/>
      <c r="AC81" s="219"/>
      <c r="AD81" s="219"/>
      <c r="AE81" s="219"/>
    </row>
    <row r="82" spans="1:65" s="296" customFormat="1" ht="10.35" customHeight="1">
      <c r="A82" s="219"/>
      <c r="B82" s="220"/>
      <c r="C82" s="219"/>
      <c r="D82" s="219"/>
      <c r="E82" s="219"/>
      <c r="F82" s="219"/>
      <c r="G82" s="219"/>
      <c r="H82" s="219"/>
      <c r="I82" s="219"/>
      <c r="J82" s="219"/>
      <c r="K82" s="219"/>
      <c r="L82" s="295"/>
      <c r="S82" s="219"/>
      <c r="T82" s="219"/>
      <c r="U82" s="219"/>
      <c r="V82" s="219"/>
      <c r="W82" s="219"/>
      <c r="X82" s="219"/>
      <c r="Y82" s="219"/>
      <c r="Z82" s="219"/>
      <c r="AA82" s="219"/>
      <c r="AB82" s="219"/>
      <c r="AC82" s="219"/>
      <c r="AD82" s="219"/>
      <c r="AE82" s="219"/>
    </row>
    <row r="83" spans="1:65" s="303" customFormat="1" ht="29.25" customHeight="1">
      <c r="A83" s="257"/>
      <c r="B83" s="258"/>
      <c r="C83" s="259" t="s">
        <v>127</v>
      </c>
      <c r="D83" s="260" t="s">
        <v>55</v>
      </c>
      <c r="E83" s="260" t="s">
        <v>51</v>
      </c>
      <c r="F83" s="260" t="s">
        <v>52</v>
      </c>
      <c r="G83" s="260" t="s">
        <v>128</v>
      </c>
      <c r="H83" s="260" t="s">
        <v>129</v>
      </c>
      <c r="I83" s="260" t="s">
        <v>130</v>
      </c>
      <c r="J83" s="260" t="s">
        <v>113</v>
      </c>
      <c r="K83" s="261" t="s">
        <v>131</v>
      </c>
      <c r="L83" s="299"/>
      <c r="M83" s="300" t="s">
        <v>3</v>
      </c>
      <c r="N83" s="301" t="s">
        <v>40</v>
      </c>
      <c r="O83" s="301" t="s">
        <v>132</v>
      </c>
      <c r="P83" s="301" t="s">
        <v>133</v>
      </c>
      <c r="Q83" s="301" t="s">
        <v>134</v>
      </c>
      <c r="R83" s="301" t="s">
        <v>135</v>
      </c>
      <c r="S83" s="301" t="s">
        <v>136</v>
      </c>
      <c r="T83" s="302" t="s">
        <v>137</v>
      </c>
      <c r="U83" s="257"/>
      <c r="V83" s="257"/>
      <c r="W83" s="257"/>
      <c r="X83" s="257"/>
      <c r="Y83" s="257"/>
      <c r="Z83" s="257"/>
      <c r="AA83" s="257"/>
      <c r="AB83" s="257"/>
      <c r="AC83" s="257"/>
      <c r="AD83" s="257"/>
      <c r="AE83" s="257"/>
    </row>
    <row r="84" spans="1:65" s="296" customFormat="1" ht="22.9" customHeight="1">
      <c r="A84" s="219"/>
      <c r="B84" s="220"/>
      <c r="C84" s="262" t="s">
        <v>138</v>
      </c>
      <c r="D84" s="219"/>
      <c r="E84" s="219"/>
      <c r="F84" s="219"/>
      <c r="G84" s="219"/>
      <c r="H84" s="219"/>
      <c r="I84" s="219"/>
      <c r="J84" s="263">
        <f>BK84</f>
        <v>0</v>
      </c>
      <c r="K84" s="219"/>
      <c r="L84" s="220"/>
      <c r="M84" s="304"/>
      <c r="N84" s="305"/>
      <c r="O84" s="225"/>
      <c r="P84" s="306">
        <f>P85+P91+P93+P115+P133</f>
        <v>0</v>
      </c>
      <c r="Q84" s="225"/>
      <c r="R84" s="306">
        <f>R85+R91+R93+R115+R133</f>
        <v>0</v>
      </c>
      <c r="S84" s="225"/>
      <c r="T84" s="307">
        <f>T85+T91+T93+T115+T133</f>
        <v>0</v>
      </c>
      <c r="U84" s="219"/>
      <c r="V84" s="219"/>
      <c r="W84" s="219"/>
      <c r="X84" s="219"/>
      <c r="Y84" s="219"/>
      <c r="Z84" s="219"/>
      <c r="AA84" s="219"/>
      <c r="AB84" s="219"/>
      <c r="AC84" s="219"/>
      <c r="AD84" s="219"/>
      <c r="AE84" s="219"/>
      <c r="AT84" s="293" t="s">
        <v>69</v>
      </c>
      <c r="AU84" s="293" t="s">
        <v>114</v>
      </c>
      <c r="BK84" s="308">
        <f>BK85+BK91+BK93+BK115+BK133</f>
        <v>0</v>
      </c>
    </row>
    <row r="85" spans="1:65" s="264" customFormat="1" ht="25.9" customHeight="1">
      <c r="B85" s="265"/>
      <c r="D85" s="266" t="s">
        <v>69</v>
      </c>
      <c r="E85" s="267" t="s">
        <v>78</v>
      </c>
      <c r="F85" s="267" t="s">
        <v>142</v>
      </c>
      <c r="J85" s="268">
        <f>BK85</f>
        <v>0</v>
      </c>
      <c r="L85" s="265"/>
      <c r="M85" s="309"/>
      <c r="N85" s="310"/>
      <c r="O85" s="310"/>
      <c r="P85" s="311">
        <f>SUM(P86:P90)</f>
        <v>0</v>
      </c>
      <c r="Q85" s="310"/>
      <c r="R85" s="311">
        <f>SUM(R86:R90)</f>
        <v>0</v>
      </c>
      <c r="S85" s="310"/>
      <c r="T85" s="312">
        <f>SUM(T86:T90)</f>
        <v>0</v>
      </c>
      <c r="AR85" s="266" t="s">
        <v>78</v>
      </c>
      <c r="AT85" s="313" t="s">
        <v>69</v>
      </c>
      <c r="AU85" s="313" t="s">
        <v>70</v>
      </c>
      <c r="AY85" s="266" t="s">
        <v>141</v>
      </c>
      <c r="BK85" s="314">
        <f>SUM(BK86:BK90)</f>
        <v>0</v>
      </c>
    </row>
    <row r="86" spans="1:65" s="296" customFormat="1" ht="16.5" customHeight="1">
      <c r="A86" s="219"/>
      <c r="B86" s="220"/>
      <c r="C86" s="271" t="s">
        <v>78</v>
      </c>
      <c r="D86" s="271" t="s">
        <v>143</v>
      </c>
      <c r="E86" s="272" t="s">
        <v>1867</v>
      </c>
      <c r="F86" s="273" t="s">
        <v>1868</v>
      </c>
      <c r="G86" s="274" t="s">
        <v>333</v>
      </c>
      <c r="H86" s="275">
        <v>52.5</v>
      </c>
      <c r="I86" s="212"/>
      <c r="J86" s="276">
        <f>ROUND(I86*H86,2)</f>
        <v>0</v>
      </c>
      <c r="K86" s="273" t="s">
        <v>3</v>
      </c>
      <c r="L86" s="220"/>
      <c r="M86" s="315" t="s">
        <v>3</v>
      </c>
      <c r="N86" s="316" t="s">
        <v>41</v>
      </c>
      <c r="O86" s="317">
        <v>0</v>
      </c>
      <c r="P86" s="317">
        <f>O86*H86</f>
        <v>0</v>
      </c>
      <c r="Q86" s="317">
        <v>0</v>
      </c>
      <c r="R86" s="317">
        <f>Q86*H86</f>
        <v>0</v>
      </c>
      <c r="S86" s="317">
        <v>0</v>
      </c>
      <c r="T86" s="318">
        <f>S86*H86</f>
        <v>0</v>
      </c>
      <c r="U86" s="219"/>
      <c r="V86" s="219"/>
      <c r="W86" s="219"/>
      <c r="X86" s="219"/>
      <c r="Y86" s="219"/>
      <c r="Z86" s="219"/>
      <c r="AA86" s="219"/>
      <c r="AB86" s="219"/>
      <c r="AC86" s="219"/>
      <c r="AD86" s="219"/>
      <c r="AE86" s="219"/>
      <c r="AR86" s="319" t="s">
        <v>148</v>
      </c>
      <c r="AT86" s="319" t="s">
        <v>143</v>
      </c>
      <c r="AU86" s="319" t="s">
        <v>78</v>
      </c>
      <c r="AY86" s="293" t="s">
        <v>141</v>
      </c>
      <c r="BE86" s="320">
        <f>IF(N86="základní",J86,0)</f>
        <v>0</v>
      </c>
      <c r="BF86" s="320">
        <f>IF(N86="snížená",J86,0)</f>
        <v>0</v>
      </c>
      <c r="BG86" s="320">
        <f>IF(N86="zákl. přenesená",J86,0)</f>
        <v>0</v>
      </c>
      <c r="BH86" s="320">
        <f>IF(N86="sníž. přenesená",J86,0)</f>
        <v>0</v>
      </c>
      <c r="BI86" s="320">
        <f>IF(N86="nulová",J86,0)</f>
        <v>0</v>
      </c>
      <c r="BJ86" s="293" t="s">
        <v>78</v>
      </c>
      <c r="BK86" s="320">
        <f>ROUND(I86*H86,2)</f>
        <v>0</v>
      </c>
      <c r="BL86" s="293" t="s">
        <v>148</v>
      </c>
      <c r="BM86" s="319" t="s">
        <v>1869</v>
      </c>
    </row>
    <row r="87" spans="1:65" s="296" customFormat="1" ht="16.5" customHeight="1">
      <c r="A87" s="219"/>
      <c r="B87" s="220"/>
      <c r="C87" s="271" t="s">
        <v>80</v>
      </c>
      <c r="D87" s="271" t="s">
        <v>143</v>
      </c>
      <c r="E87" s="272" t="s">
        <v>1870</v>
      </c>
      <c r="F87" s="273" t="s">
        <v>1871</v>
      </c>
      <c r="G87" s="274" t="s">
        <v>333</v>
      </c>
      <c r="H87" s="275">
        <v>5.38</v>
      </c>
      <c r="I87" s="212"/>
      <c r="J87" s="276">
        <f>ROUND(I87*H87,2)</f>
        <v>0</v>
      </c>
      <c r="K87" s="273" t="s">
        <v>3</v>
      </c>
      <c r="L87" s="220"/>
      <c r="M87" s="315" t="s">
        <v>3</v>
      </c>
      <c r="N87" s="316" t="s">
        <v>41</v>
      </c>
      <c r="O87" s="317">
        <v>0</v>
      </c>
      <c r="P87" s="317">
        <f>O87*H87</f>
        <v>0</v>
      </c>
      <c r="Q87" s="317">
        <v>0</v>
      </c>
      <c r="R87" s="317">
        <f>Q87*H87</f>
        <v>0</v>
      </c>
      <c r="S87" s="317">
        <v>0</v>
      </c>
      <c r="T87" s="318">
        <f>S87*H87</f>
        <v>0</v>
      </c>
      <c r="U87" s="219"/>
      <c r="V87" s="219"/>
      <c r="W87" s="219"/>
      <c r="X87" s="219"/>
      <c r="Y87" s="219"/>
      <c r="Z87" s="219"/>
      <c r="AA87" s="219"/>
      <c r="AB87" s="219"/>
      <c r="AC87" s="219"/>
      <c r="AD87" s="219"/>
      <c r="AE87" s="219"/>
      <c r="AR87" s="319" t="s">
        <v>148</v>
      </c>
      <c r="AT87" s="319" t="s">
        <v>143</v>
      </c>
      <c r="AU87" s="319" t="s">
        <v>78</v>
      </c>
      <c r="AY87" s="293" t="s">
        <v>141</v>
      </c>
      <c r="BE87" s="320">
        <f>IF(N87="základní",J87,0)</f>
        <v>0</v>
      </c>
      <c r="BF87" s="320">
        <f>IF(N87="snížená",J87,0)</f>
        <v>0</v>
      </c>
      <c r="BG87" s="320">
        <f>IF(N87="zákl. přenesená",J87,0)</f>
        <v>0</v>
      </c>
      <c r="BH87" s="320">
        <f>IF(N87="sníž. přenesená",J87,0)</f>
        <v>0</v>
      </c>
      <c r="BI87" s="320">
        <f>IF(N87="nulová",J87,0)</f>
        <v>0</v>
      </c>
      <c r="BJ87" s="293" t="s">
        <v>78</v>
      </c>
      <c r="BK87" s="320">
        <f>ROUND(I87*H87,2)</f>
        <v>0</v>
      </c>
      <c r="BL87" s="293" t="s">
        <v>148</v>
      </c>
      <c r="BM87" s="319" t="s">
        <v>1872</v>
      </c>
    </row>
    <row r="88" spans="1:65" s="296" customFormat="1" ht="16.5" customHeight="1">
      <c r="A88" s="219"/>
      <c r="B88" s="220"/>
      <c r="C88" s="271" t="s">
        <v>161</v>
      </c>
      <c r="D88" s="271" t="s">
        <v>143</v>
      </c>
      <c r="E88" s="272" t="s">
        <v>1873</v>
      </c>
      <c r="F88" s="273" t="s">
        <v>1874</v>
      </c>
      <c r="G88" s="274" t="s">
        <v>333</v>
      </c>
      <c r="H88" s="275">
        <v>57.88</v>
      </c>
      <c r="I88" s="212"/>
      <c r="J88" s="276">
        <f>ROUND(I88*H88,2)</f>
        <v>0</v>
      </c>
      <c r="K88" s="273" t="s">
        <v>3</v>
      </c>
      <c r="L88" s="220"/>
      <c r="M88" s="315" t="s">
        <v>3</v>
      </c>
      <c r="N88" s="316" t="s">
        <v>41</v>
      </c>
      <c r="O88" s="317">
        <v>0</v>
      </c>
      <c r="P88" s="317">
        <f>O88*H88</f>
        <v>0</v>
      </c>
      <c r="Q88" s="317">
        <v>0</v>
      </c>
      <c r="R88" s="317">
        <f>Q88*H88</f>
        <v>0</v>
      </c>
      <c r="S88" s="317">
        <v>0</v>
      </c>
      <c r="T88" s="318">
        <f>S88*H88</f>
        <v>0</v>
      </c>
      <c r="U88" s="219"/>
      <c r="V88" s="219"/>
      <c r="W88" s="219"/>
      <c r="X88" s="219"/>
      <c r="Y88" s="219"/>
      <c r="Z88" s="219"/>
      <c r="AA88" s="219"/>
      <c r="AB88" s="219"/>
      <c r="AC88" s="219"/>
      <c r="AD88" s="219"/>
      <c r="AE88" s="219"/>
      <c r="AR88" s="319" t="s">
        <v>148</v>
      </c>
      <c r="AT88" s="319" t="s">
        <v>143</v>
      </c>
      <c r="AU88" s="319" t="s">
        <v>78</v>
      </c>
      <c r="AY88" s="293" t="s">
        <v>141</v>
      </c>
      <c r="BE88" s="320">
        <f>IF(N88="základní",J88,0)</f>
        <v>0</v>
      </c>
      <c r="BF88" s="320">
        <f>IF(N88="snížená",J88,0)</f>
        <v>0</v>
      </c>
      <c r="BG88" s="320">
        <f>IF(N88="zákl. přenesená",J88,0)</f>
        <v>0</v>
      </c>
      <c r="BH88" s="320">
        <f>IF(N88="sníž. přenesená",J88,0)</f>
        <v>0</v>
      </c>
      <c r="BI88" s="320">
        <f>IF(N88="nulová",J88,0)</f>
        <v>0</v>
      </c>
      <c r="BJ88" s="293" t="s">
        <v>78</v>
      </c>
      <c r="BK88" s="320">
        <f>ROUND(I88*H88,2)</f>
        <v>0</v>
      </c>
      <c r="BL88" s="293" t="s">
        <v>148</v>
      </c>
      <c r="BM88" s="319" t="s">
        <v>1875</v>
      </c>
    </row>
    <row r="89" spans="1:65" s="296" customFormat="1" ht="16.5" customHeight="1">
      <c r="A89" s="219"/>
      <c r="B89" s="220"/>
      <c r="C89" s="271" t="s">
        <v>148</v>
      </c>
      <c r="D89" s="271" t="s">
        <v>143</v>
      </c>
      <c r="E89" s="272" t="s">
        <v>1876</v>
      </c>
      <c r="F89" s="273" t="s">
        <v>1877</v>
      </c>
      <c r="G89" s="274" t="s">
        <v>333</v>
      </c>
      <c r="H89" s="275">
        <v>57.88</v>
      </c>
      <c r="I89" s="212"/>
      <c r="J89" s="276">
        <f>ROUND(I89*H89,2)</f>
        <v>0</v>
      </c>
      <c r="K89" s="273" t="s">
        <v>3</v>
      </c>
      <c r="L89" s="220"/>
      <c r="M89" s="315" t="s">
        <v>3</v>
      </c>
      <c r="N89" s="316" t="s">
        <v>41</v>
      </c>
      <c r="O89" s="317">
        <v>0</v>
      </c>
      <c r="P89" s="317">
        <f>O89*H89</f>
        <v>0</v>
      </c>
      <c r="Q89" s="317">
        <v>0</v>
      </c>
      <c r="R89" s="317">
        <f>Q89*H89</f>
        <v>0</v>
      </c>
      <c r="S89" s="317">
        <v>0</v>
      </c>
      <c r="T89" s="318">
        <f>S89*H89</f>
        <v>0</v>
      </c>
      <c r="U89" s="219"/>
      <c r="V89" s="219"/>
      <c r="W89" s="219"/>
      <c r="X89" s="219"/>
      <c r="Y89" s="219"/>
      <c r="Z89" s="219"/>
      <c r="AA89" s="219"/>
      <c r="AB89" s="219"/>
      <c r="AC89" s="219"/>
      <c r="AD89" s="219"/>
      <c r="AE89" s="219"/>
      <c r="AR89" s="319" t="s">
        <v>148</v>
      </c>
      <c r="AT89" s="319" t="s">
        <v>143</v>
      </c>
      <c r="AU89" s="319" t="s">
        <v>78</v>
      </c>
      <c r="AY89" s="293" t="s">
        <v>141</v>
      </c>
      <c r="BE89" s="320">
        <f>IF(N89="základní",J89,0)</f>
        <v>0</v>
      </c>
      <c r="BF89" s="320">
        <f>IF(N89="snížená",J89,0)</f>
        <v>0</v>
      </c>
      <c r="BG89" s="320">
        <f>IF(N89="zákl. přenesená",J89,0)</f>
        <v>0</v>
      </c>
      <c r="BH89" s="320">
        <f>IF(N89="sníž. přenesená",J89,0)</f>
        <v>0</v>
      </c>
      <c r="BI89" s="320">
        <f>IF(N89="nulová",J89,0)</f>
        <v>0</v>
      </c>
      <c r="BJ89" s="293" t="s">
        <v>78</v>
      </c>
      <c r="BK89" s="320">
        <f>ROUND(I89*H89,2)</f>
        <v>0</v>
      </c>
      <c r="BL89" s="293" t="s">
        <v>148</v>
      </c>
      <c r="BM89" s="319" t="s">
        <v>1878</v>
      </c>
    </row>
    <row r="90" spans="1:65" s="296" customFormat="1" ht="16.5" customHeight="1">
      <c r="A90" s="219"/>
      <c r="B90" s="220"/>
      <c r="C90" s="271" t="s">
        <v>170</v>
      </c>
      <c r="D90" s="271" t="s">
        <v>143</v>
      </c>
      <c r="E90" s="272" t="s">
        <v>1879</v>
      </c>
      <c r="F90" s="273" t="s">
        <v>1880</v>
      </c>
      <c r="G90" s="274" t="s">
        <v>333</v>
      </c>
      <c r="H90" s="275">
        <v>45</v>
      </c>
      <c r="I90" s="212"/>
      <c r="J90" s="276">
        <f>ROUND(I90*H90,2)</f>
        <v>0</v>
      </c>
      <c r="K90" s="273" t="s">
        <v>3</v>
      </c>
      <c r="L90" s="220"/>
      <c r="M90" s="315" t="s">
        <v>3</v>
      </c>
      <c r="N90" s="316" t="s">
        <v>41</v>
      </c>
      <c r="O90" s="317">
        <v>0</v>
      </c>
      <c r="P90" s="317">
        <f>O90*H90</f>
        <v>0</v>
      </c>
      <c r="Q90" s="317">
        <v>0</v>
      </c>
      <c r="R90" s="317">
        <f>Q90*H90</f>
        <v>0</v>
      </c>
      <c r="S90" s="317">
        <v>0</v>
      </c>
      <c r="T90" s="318">
        <f>S90*H90</f>
        <v>0</v>
      </c>
      <c r="U90" s="219"/>
      <c r="V90" s="219"/>
      <c r="W90" s="219"/>
      <c r="X90" s="219"/>
      <c r="Y90" s="219"/>
      <c r="Z90" s="219"/>
      <c r="AA90" s="219"/>
      <c r="AB90" s="219"/>
      <c r="AC90" s="219"/>
      <c r="AD90" s="219"/>
      <c r="AE90" s="219"/>
      <c r="AR90" s="319" t="s">
        <v>148</v>
      </c>
      <c r="AT90" s="319" t="s">
        <v>143</v>
      </c>
      <c r="AU90" s="319" t="s">
        <v>78</v>
      </c>
      <c r="AY90" s="293" t="s">
        <v>141</v>
      </c>
      <c r="BE90" s="320">
        <f>IF(N90="základní",J90,0)</f>
        <v>0</v>
      </c>
      <c r="BF90" s="320">
        <f>IF(N90="snížená",J90,0)</f>
        <v>0</v>
      </c>
      <c r="BG90" s="320">
        <f>IF(N90="zákl. přenesená",J90,0)</f>
        <v>0</v>
      </c>
      <c r="BH90" s="320">
        <f>IF(N90="sníž. přenesená",J90,0)</f>
        <v>0</v>
      </c>
      <c r="BI90" s="320">
        <f>IF(N90="nulová",J90,0)</f>
        <v>0</v>
      </c>
      <c r="BJ90" s="293" t="s">
        <v>78</v>
      </c>
      <c r="BK90" s="320">
        <f>ROUND(I90*H90,2)</f>
        <v>0</v>
      </c>
      <c r="BL90" s="293" t="s">
        <v>148</v>
      </c>
      <c r="BM90" s="319" t="s">
        <v>1881</v>
      </c>
    </row>
    <row r="91" spans="1:65" s="264" customFormat="1" ht="25.9" customHeight="1">
      <c r="B91" s="265"/>
      <c r="D91" s="266" t="s">
        <v>69</v>
      </c>
      <c r="E91" s="267" t="s">
        <v>148</v>
      </c>
      <c r="F91" s="267" t="s">
        <v>681</v>
      </c>
      <c r="J91" s="268">
        <f>BK91</f>
        <v>0</v>
      </c>
      <c r="L91" s="265"/>
      <c r="M91" s="309"/>
      <c r="N91" s="310"/>
      <c r="O91" s="310"/>
      <c r="P91" s="311">
        <f>P92</f>
        <v>0</v>
      </c>
      <c r="Q91" s="310"/>
      <c r="R91" s="311">
        <f>R92</f>
        <v>0</v>
      </c>
      <c r="S91" s="310"/>
      <c r="T91" s="312">
        <f>T92</f>
        <v>0</v>
      </c>
      <c r="AR91" s="266" t="s">
        <v>78</v>
      </c>
      <c r="AT91" s="313" t="s">
        <v>69</v>
      </c>
      <c r="AU91" s="313" t="s">
        <v>70</v>
      </c>
      <c r="AY91" s="266" t="s">
        <v>141</v>
      </c>
      <c r="BK91" s="314">
        <f>BK92</f>
        <v>0</v>
      </c>
    </row>
    <row r="92" spans="1:65" s="296" customFormat="1" ht="16.5" customHeight="1">
      <c r="A92" s="219"/>
      <c r="B92" s="220"/>
      <c r="C92" s="271" t="s">
        <v>177</v>
      </c>
      <c r="D92" s="271" t="s">
        <v>143</v>
      </c>
      <c r="E92" s="272" t="s">
        <v>1882</v>
      </c>
      <c r="F92" s="273" t="s">
        <v>1883</v>
      </c>
      <c r="G92" s="274" t="s">
        <v>333</v>
      </c>
      <c r="H92" s="275">
        <v>15</v>
      </c>
      <c r="I92" s="212"/>
      <c r="J92" s="276">
        <f>ROUND(I92*H92,2)</f>
        <v>0</v>
      </c>
      <c r="K92" s="273" t="s">
        <v>3</v>
      </c>
      <c r="L92" s="220"/>
      <c r="M92" s="315" t="s">
        <v>3</v>
      </c>
      <c r="N92" s="316" t="s">
        <v>41</v>
      </c>
      <c r="O92" s="317">
        <v>0</v>
      </c>
      <c r="P92" s="317">
        <f>O92*H92</f>
        <v>0</v>
      </c>
      <c r="Q92" s="317">
        <v>0</v>
      </c>
      <c r="R92" s="317">
        <f>Q92*H92</f>
        <v>0</v>
      </c>
      <c r="S92" s="317">
        <v>0</v>
      </c>
      <c r="T92" s="318">
        <f>S92*H92</f>
        <v>0</v>
      </c>
      <c r="U92" s="219"/>
      <c r="V92" s="219"/>
      <c r="W92" s="219"/>
      <c r="X92" s="219"/>
      <c r="Y92" s="219"/>
      <c r="Z92" s="219"/>
      <c r="AA92" s="219"/>
      <c r="AB92" s="219"/>
      <c r="AC92" s="219"/>
      <c r="AD92" s="219"/>
      <c r="AE92" s="219"/>
      <c r="AR92" s="319" t="s">
        <v>148</v>
      </c>
      <c r="AT92" s="319" t="s">
        <v>143</v>
      </c>
      <c r="AU92" s="319" t="s">
        <v>78</v>
      </c>
      <c r="AY92" s="293" t="s">
        <v>141</v>
      </c>
      <c r="BE92" s="320">
        <f>IF(N92="základní",J92,0)</f>
        <v>0</v>
      </c>
      <c r="BF92" s="320">
        <f>IF(N92="snížená",J92,0)</f>
        <v>0</v>
      </c>
      <c r="BG92" s="320">
        <f>IF(N92="zákl. přenesená",J92,0)</f>
        <v>0</v>
      </c>
      <c r="BH92" s="320">
        <f>IF(N92="sníž. přenesená",J92,0)</f>
        <v>0</v>
      </c>
      <c r="BI92" s="320">
        <f>IF(N92="nulová",J92,0)</f>
        <v>0</v>
      </c>
      <c r="BJ92" s="293" t="s">
        <v>78</v>
      </c>
      <c r="BK92" s="320">
        <f>ROUND(I92*H92,2)</f>
        <v>0</v>
      </c>
      <c r="BL92" s="293" t="s">
        <v>148</v>
      </c>
      <c r="BM92" s="319" t="s">
        <v>1884</v>
      </c>
    </row>
    <row r="93" spans="1:65" s="264" customFormat="1" ht="25.9" customHeight="1">
      <c r="B93" s="265"/>
      <c r="D93" s="266" t="s">
        <v>69</v>
      </c>
      <c r="E93" s="267" t="s">
        <v>1885</v>
      </c>
      <c r="F93" s="267" t="s">
        <v>789</v>
      </c>
      <c r="J93" s="268">
        <f>BK93</f>
        <v>0</v>
      </c>
      <c r="L93" s="265"/>
      <c r="M93" s="309"/>
      <c r="N93" s="310"/>
      <c r="O93" s="310"/>
      <c r="P93" s="311">
        <f>SUM(P94:P114)</f>
        <v>0</v>
      </c>
      <c r="Q93" s="310"/>
      <c r="R93" s="311">
        <f>SUM(R94:R114)</f>
        <v>0</v>
      </c>
      <c r="S93" s="310"/>
      <c r="T93" s="312">
        <f>SUM(T94:T114)</f>
        <v>0</v>
      </c>
      <c r="AR93" s="266" t="s">
        <v>78</v>
      </c>
      <c r="AT93" s="313" t="s">
        <v>69</v>
      </c>
      <c r="AU93" s="313" t="s">
        <v>70</v>
      </c>
      <c r="AY93" s="266" t="s">
        <v>141</v>
      </c>
      <c r="BK93" s="314">
        <f>SUM(BK94:BK114)</f>
        <v>0</v>
      </c>
    </row>
    <row r="94" spans="1:65" s="296" customFormat="1" ht="16.5" customHeight="1">
      <c r="A94" s="219"/>
      <c r="B94" s="220"/>
      <c r="C94" s="271" t="s">
        <v>183</v>
      </c>
      <c r="D94" s="271" t="s">
        <v>143</v>
      </c>
      <c r="E94" s="272" t="s">
        <v>1886</v>
      </c>
      <c r="F94" s="273" t="s">
        <v>1887</v>
      </c>
      <c r="G94" s="274" t="s">
        <v>199</v>
      </c>
      <c r="H94" s="275">
        <v>830</v>
      </c>
      <c r="I94" s="212"/>
      <c r="J94" s="276">
        <f t="shared" ref="J94:J114" si="0">ROUND(I94*H94,2)</f>
        <v>0</v>
      </c>
      <c r="K94" s="273" t="s">
        <v>3</v>
      </c>
      <c r="L94" s="220"/>
      <c r="M94" s="315" t="s">
        <v>3</v>
      </c>
      <c r="N94" s="316" t="s">
        <v>41</v>
      </c>
      <c r="O94" s="317">
        <v>0</v>
      </c>
      <c r="P94" s="317">
        <f t="shared" ref="P94:P114" si="1">O94*H94</f>
        <v>0</v>
      </c>
      <c r="Q94" s="317">
        <v>0</v>
      </c>
      <c r="R94" s="317">
        <f t="shared" ref="R94:R114" si="2">Q94*H94</f>
        <v>0</v>
      </c>
      <c r="S94" s="317">
        <v>0</v>
      </c>
      <c r="T94" s="318">
        <f t="shared" ref="T94:T114" si="3">S94*H94</f>
        <v>0</v>
      </c>
      <c r="U94" s="219"/>
      <c r="V94" s="219"/>
      <c r="W94" s="219"/>
      <c r="X94" s="219"/>
      <c r="Y94" s="219"/>
      <c r="Z94" s="219"/>
      <c r="AA94" s="219"/>
      <c r="AB94" s="219"/>
      <c r="AC94" s="219"/>
      <c r="AD94" s="219"/>
      <c r="AE94" s="219"/>
      <c r="AR94" s="319" t="s">
        <v>148</v>
      </c>
      <c r="AT94" s="319" t="s">
        <v>143</v>
      </c>
      <c r="AU94" s="319" t="s">
        <v>78</v>
      </c>
      <c r="AY94" s="293" t="s">
        <v>141</v>
      </c>
      <c r="BE94" s="320">
        <f t="shared" ref="BE94:BE114" si="4">IF(N94="základní",J94,0)</f>
        <v>0</v>
      </c>
      <c r="BF94" s="320">
        <f t="shared" ref="BF94:BF114" si="5">IF(N94="snížená",J94,0)</f>
        <v>0</v>
      </c>
      <c r="BG94" s="320">
        <f t="shared" ref="BG94:BG114" si="6">IF(N94="zákl. přenesená",J94,0)</f>
        <v>0</v>
      </c>
      <c r="BH94" s="320">
        <f t="shared" ref="BH94:BH114" si="7">IF(N94="sníž. přenesená",J94,0)</f>
        <v>0</v>
      </c>
      <c r="BI94" s="320">
        <f t="shared" ref="BI94:BI114" si="8">IF(N94="nulová",J94,0)</f>
        <v>0</v>
      </c>
      <c r="BJ94" s="293" t="s">
        <v>78</v>
      </c>
      <c r="BK94" s="320">
        <f t="shared" ref="BK94:BK114" si="9">ROUND(I94*H94,2)</f>
        <v>0</v>
      </c>
      <c r="BL94" s="293" t="s">
        <v>148</v>
      </c>
      <c r="BM94" s="319" t="s">
        <v>1888</v>
      </c>
    </row>
    <row r="95" spans="1:65" s="296" customFormat="1" ht="16.5" customHeight="1">
      <c r="A95" s="219"/>
      <c r="B95" s="220"/>
      <c r="C95" s="271" t="s">
        <v>188</v>
      </c>
      <c r="D95" s="271" t="s">
        <v>143</v>
      </c>
      <c r="E95" s="272" t="s">
        <v>1889</v>
      </c>
      <c r="F95" s="273" t="s">
        <v>1890</v>
      </c>
      <c r="G95" s="274" t="s">
        <v>199</v>
      </c>
      <c r="H95" s="275">
        <v>120</v>
      </c>
      <c r="I95" s="212"/>
      <c r="J95" s="276">
        <f t="shared" si="0"/>
        <v>0</v>
      </c>
      <c r="K95" s="273" t="s">
        <v>3</v>
      </c>
      <c r="L95" s="220"/>
      <c r="M95" s="315" t="s">
        <v>3</v>
      </c>
      <c r="N95" s="316" t="s">
        <v>41</v>
      </c>
      <c r="O95" s="317">
        <v>0</v>
      </c>
      <c r="P95" s="317">
        <f t="shared" si="1"/>
        <v>0</v>
      </c>
      <c r="Q95" s="317">
        <v>0</v>
      </c>
      <c r="R95" s="317">
        <f t="shared" si="2"/>
        <v>0</v>
      </c>
      <c r="S95" s="317">
        <v>0</v>
      </c>
      <c r="T95" s="318">
        <f t="shared" si="3"/>
        <v>0</v>
      </c>
      <c r="U95" s="219"/>
      <c r="V95" s="219"/>
      <c r="W95" s="219"/>
      <c r="X95" s="219"/>
      <c r="Y95" s="219"/>
      <c r="Z95" s="219"/>
      <c r="AA95" s="219"/>
      <c r="AB95" s="219"/>
      <c r="AC95" s="219"/>
      <c r="AD95" s="219"/>
      <c r="AE95" s="219"/>
      <c r="AR95" s="319" t="s">
        <v>148</v>
      </c>
      <c r="AT95" s="319" t="s">
        <v>143</v>
      </c>
      <c r="AU95" s="319" t="s">
        <v>78</v>
      </c>
      <c r="AY95" s="293" t="s">
        <v>141</v>
      </c>
      <c r="BE95" s="320">
        <f t="shared" si="4"/>
        <v>0</v>
      </c>
      <c r="BF95" s="320">
        <f t="shared" si="5"/>
        <v>0</v>
      </c>
      <c r="BG95" s="320">
        <f t="shared" si="6"/>
        <v>0</v>
      </c>
      <c r="BH95" s="320">
        <f t="shared" si="7"/>
        <v>0</v>
      </c>
      <c r="BI95" s="320">
        <f t="shared" si="8"/>
        <v>0</v>
      </c>
      <c r="BJ95" s="293" t="s">
        <v>78</v>
      </c>
      <c r="BK95" s="320">
        <f t="shared" si="9"/>
        <v>0</v>
      </c>
      <c r="BL95" s="293" t="s">
        <v>148</v>
      </c>
      <c r="BM95" s="319" t="s">
        <v>1891</v>
      </c>
    </row>
    <row r="96" spans="1:65" s="296" customFormat="1" ht="16.5" customHeight="1">
      <c r="A96" s="219"/>
      <c r="B96" s="220"/>
      <c r="C96" s="271" t="s">
        <v>152</v>
      </c>
      <c r="D96" s="271" t="s">
        <v>143</v>
      </c>
      <c r="E96" s="272" t="s">
        <v>1892</v>
      </c>
      <c r="F96" s="273" t="s">
        <v>1893</v>
      </c>
      <c r="G96" s="274" t="s">
        <v>199</v>
      </c>
      <c r="H96" s="275">
        <v>100</v>
      </c>
      <c r="I96" s="212"/>
      <c r="J96" s="276">
        <f t="shared" si="0"/>
        <v>0</v>
      </c>
      <c r="K96" s="273" t="s">
        <v>3</v>
      </c>
      <c r="L96" s="220"/>
      <c r="M96" s="315" t="s">
        <v>3</v>
      </c>
      <c r="N96" s="316" t="s">
        <v>41</v>
      </c>
      <c r="O96" s="317">
        <v>0</v>
      </c>
      <c r="P96" s="317">
        <f t="shared" si="1"/>
        <v>0</v>
      </c>
      <c r="Q96" s="317">
        <v>0</v>
      </c>
      <c r="R96" s="317">
        <f t="shared" si="2"/>
        <v>0</v>
      </c>
      <c r="S96" s="317">
        <v>0</v>
      </c>
      <c r="T96" s="318">
        <f t="shared" si="3"/>
        <v>0</v>
      </c>
      <c r="U96" s="219"/>
      <c r="V96" s="219"/>
      <c r="W96" s="219"/>
      <c r="X96" s="219"/>
      <c r="Y96" s="219"/>
      <c r="Z96" s="219"/>
      <c r="AA96" s="219"/>
      <c r="AB96" s="219"/>
      <c r="AC96" s="219"/>
      <c r="AD96" s="219"/>
      <c r="AE96" s="219"/>
      <c r="AR96" s="319" t="s">
        <v>148</v>
      </c>
      <c r="AT96" s="319" t="s">
        <v>143</v>
      </c>
      <c r="AU96" s="319" t="s">
        <v>78</v>
      </c>
      <c r="AY96" s="293" t="s">
        <v>141</v>
      </c>
      <c r="BE96" s="320">
        <f t="shared" si="4"/>
        <v>0</v>
      </c>
      <c r="BF96" s="320">
        <f t="shared" si="5"/>
        <v>0</v>
      </c>
      <c r="BG96" s="320">
        <f t="shared" si="6"/>
        <v>0</v>
      </c>
      <c r="BH96" s="320">
        <f t="shared" si="7"/>
        <v>0</v>
      </c>
      <c r="BI96" s="320">
        <f t="shared" si="8"/>
        <v>0</v>
      </c>
      <c r="BJ96" s="293" t="s">
        <v>78</v>
      </c>
      <c r="BK96" s="320">
        <f t="shared" si="9"/>
        <v>0</v>
      </c>
      <c r="BL96" s="293" t="s">
        <v>148</v>
      </c>
      <c r="BM96" s="319" t="s">
        <v>1894</v>
      </c>
    </row>
    <row r="97" spans="1:65" s="296" customFormat="1" ht="16.5" customHeight="1">
      <c r="A97" s="219"/>
      <c r="B97" s="220"/>
      <c r="C97" s="271" t="s">
        <v>203</v>
      </c>
      <c r="D97" s="271" t="s">
        <v>143</v>
      </c>
      <c r="E97" s="272" t="s">
        <v>1895</v>
      </c>
      <c r="F97" s="273" t="s">
        <v>1896</v>
      </c>
      <c r="G97" s="274" t="s">
        <v>1299</v>
      </c>
      <c r="H97" s="275">
        <v>1</v>
      </c>
      <c r="I97" s="212"/>
      <c r="J97" s="276">
        <f t="shared" si="0"/>
        <v>0</v>
      </c>
      <c r="K97" s="273" t="s">
        <v>3</v>
      </c>
      <c r="L97" s="220"/>
      <c r="M97" s="315" t="s">
        <v>3</v>
      </c>
      <c r="N97" s="316" t="s">
        <v>41</v>
      </c>
      <c r="O97" s="317">
        <v>0</v>
      </c>
      <c r="P97" s="317">
        <f t="shared" si="1"/>
        <v>0</v>
      </c>
      <c r="Q97" s="317">
        <v>0</v>
      </c>
      <c r="R97" s="317">
        <f t="shared" si="2"/>
        <v>0</v>
      </c>
      <c r="S97" s="317">
        <v>0</v>
      </c>
      <c r="T97" s="318">
        <f t="shared" si="3"/>
        <v>0</v>
      </c>
      <c r="U97" s="219"/>
      <c r="V97" s="219"/>
      <c r="W97" s="219"/>
      <c r="X97" s="219"/>
      <c r="Y97" s="219"/>
      <c r="Z97" s="219"/>
      <c r="AA97" s="219"/>
      <c r="AB97" s="219"/>
      <c r="AC97" s="219"/>
      <c r="AD97" s="219"/>
      <c r="AE97" s="219"/>
      <c r="AR97" s="319" t="s">
        <v>148</v>
      </c>
      <c r="AT97" s="319" t="s">
        <v>143</v>
      </c>
      <c r="AU97" s="319" t="s">
        <v>78</v>
      </c>
      <c r="AY97" s="293" t="s">
        <v>141</v>
      </c>
      <c r="BE97" s="320">
        <f t="shared" si="4"/>
        <v>0</v>
      </c>
      <c r="BF97" s="320">
        <f t="shared" si="5"/>
        <v>0</v>
      </c>
      <c r="BG97" s="320">
        <f t="shared" si="6"/>
        <v>0</v>
      </c>
      <c r="BH97" s="320">
        <f t="shared" si="7"/>
        <v>0</v>
      </c>
      <c r="BI97" s="320">
        <f t="shared" si="8"/>
        <v>0</v>
      </c>
      <c r="BJ97" s="293" t="s">
        <v>78</v>
      </c>
      <c r="BK97" s="320">
        <f t="shared" si="9"/>
        <v>0</v>
      </c>
      <c r="BL97" s="293" t="s">
        <v>148</v>
      </c>
      <c r="BM97" s="319" t="s">
        <v>1897</v>
      </c>
    </row>
    <row r="98" spans="1:65" s="296" customFormat="1" ht="16.5" customHeight="1">
      <c r="A98" s="219"/>
      <c r="B98" s="220"/>
      <c r="C98" s="271" t="s">
        <v>208</v>
      </c>
      <c r="D98" s="271" t="s">
        <v>143</v>
      </c>
      <c r="E98" s="272" t="s">
        <v>1898</v>
      </c>
      <c r="F98" s="273" t="s">
        <v>1899</v>
      </c>
      <c r="G98" s="274" t="s">
        <v>1299</v>
      </c>
      <c r="H98" s="275">
        <v>4</v>
      </c>
      <c r="I98" s="212"/>
      <c r="J98" s="276">
        <f t="shared" si="0"/>
        <v>0</v>
      </c>
      <c r="K98" s="273" t="s">
        <v>3</v>
      </c>
      <c r="L98" s="220"/>
      <c r="M98" s="315" t="s">
        <v>3</v>
      </c>
      <c r="N98" s="316" t="s">
        <v>41</v>
      </c>
      <c r="O98" s="317">
        <v>0</v>
      </c>
      <c r="P98" s="317">
        <f t="shared" si="1"/>
        <v>0</v>
      </c>
      <c r="Q98" s="317">
        <v>0</v>
      </c>
      <c r="R98" s="317">
        <f t="shared" si="2"/>
        <v>0</v>
      </c>
      <c r="S98" s="317">
        <v>0</v>
      </c>
      <c r="T98" s="318">
        <f t="shared" si="3"/>
        <v>0</v>
      </c>
      <c r="U98" s="219"/>
      <c r="V98" s="219"/>
      <c r="W98" s="219"/>
      <c r="X98" s="219"/>
      <c r="Y98" s="219"/>
      <c r="Z98" s="219"/>
      <c r="AA98" s="219"/>
      <c r="AB98" s="219"/>
      <c r="AC98" s="219"/>
      <c r="AD98" s="219"/>
      <c r="AE98" s="219"/>
      <c r="AR98" s="319" t="s">
        <v>148</v>
      </c>
      <c r="AT98" s="319" t="s">
        <v>143</v>
      </c>
      <c r="AU98" s="319" t="s">
        <v>78</v>
      </c>
      <c r="AY98" s="293" t="s">
        <v>141</v>
      </c>
      <c r="BE98" s="320">
        <f t="shared" si="4"/>
        <v>0</v>
      </c>
      <c r="BF98" s="320">
        <f t="shared" si="5"/>
        <v>0</v>
      </c>
      <c r="BG98" s="320">
        <f t="shared" si="6"/>
        <v>0</v>
      </c>
      <c r="BH98" s="320">
        <f t="shared" si="7"/>
        <v>0</v>
      </c>
      <c r="BI98" s="320">
        <f t="shared" si="8"/>
        <v>0</v>
      </c>
      <c r="BJ98" s="293" t="s">
        <v>78</v>
      </c>
      <c r="BK98" s="320">
        <f t="shared" si="9"/>
        <v>0</v>
      </c>
      <c r="BL98" s="293" t="s">
        <v>148</v>
      </c>
      <c r="BM98" s="319" t="s">
        <v>1900</v>
      </c>
    </row>
    <row r="99" spans="1:65" s="296" customFormat="1" ht="16.5" customHeight="1">
      <c r="A99" s="219"/>
      <c r="B99" s="220"/>
      <c r="C99" s="271" t="s">
        <v>220</v>
      </c>
      <c r="D99" s="271" t="s">
        <v>143</v>
      </c>
      <c r="E99" s="272" t="s">
        <v>1901</v>
      </c>
      <c r="F99" s="273" t="s">
        <v>1902</v>
      </c>
      <c r="G99" s="274" t="s">
        <v>1299</v>
      </c>
      <c r="H99" s="275">
        <v>1</v>
      </c>
      <c r="I99" s="212"/>
      <c r="J99" s="276">
        <f t="shared" si="0"/>
        <v>0</v>
      </c>
      <c r="K99" s="273" t="s">
        <v>3</v>
      </c>
      <c r="L99" s="220"/>
      <c r="M99" s="315" t="s">
        <v>3</v>
      </c>
      <c r="N99" s="316" t="s">
        <v>41</v>
      </c>
      <c r="O99" s="317">
        <v>0</v>
      </c>
      <c r="P99" s="317">
        <f t="shared" si="1"/>
        <v>0</v>
      </c>
      <c r="Q99" s="317">
        <v>0</v>
      </c>
      <c r="R99" s="317">
        <f t="shared" si="2"/>
        <v>0</v>
      </c>
      <c r="S99" s="317">
        <v>0</v>
      </c>
      <c r="T99" s="318">
        <f t="shared" si="3"/>
        <v>0</v>
      </c>
      <c r="U99" s="219"/>
      <c r="V99" s="219"/>
      <c r="W99" s="219"/>
      <c r="X99" s="219"/>
      <c r="Y99" s="219"/>
      <c r="Z99" s="219"/>
      <c r="AA99" s="219"/>
      <c r="AB99" s="219"/>
      <c r="AC99" s="219"/>
      <c r="AD99" s="219"/>
      <c r="AE99" s="219"/>
      <c r="AR99" s="319" t="s">
        <v>148</v>
      </c>
      <c r="AT99" s="319" t="s">
        <v>143</v>
      </c>
      <c r="AU99" s="319" t="s">
        <v>78</v>
      </c>
      <c r="AY99" s="293" t="s">
        <v>141</v>
      </c>
      <c r="BE99" s="320">
        <f t="shared" si="4"/>
        <v>0</v>
      </c>
      <c r="BF99" s="320">
        <f t="shared" si="5"/>
        <v>0</v>
      </c>
      <c r="BG99" s="320">
        <f t="shared" si="6"/>
        <v>0</v>
      </c>
      <c r="BH99" s="320">
        <f t="shared" si="7"/>
        <v>0</v>
      </c>
      <c r="BI99" s="320">
        <f t="shared" si="8"/>
        <v>0</v>
      </c>
      <c r="BJ99" s="293" t="s">
        <v>78</v>
      </c>
      <c r="BK99" s="320">
        <f t="shared" si="9"/>
        <v>0</v>
      </c>
      <c r="BL99" s="293" t="s">
        <v>148</v>
      </c>
      <c r="BM99" s="319" t="s">
        <v>1903</v>
      </c>
    </row>
    <row r="100" spans="1:65" s="296" customFormat="1" ht="16.5" customHeight="1">
      <c r="A100" s="219"/>
      <c r="B100" s="220"/>
      <c r="C100" s="271" t="s">
        <v>233</v>
      </c>
      <c r="D100" s="271" t="s">
        <v>143</v>
      </c>
      <c r="E100" s="272" t="s">
        <v>1904</v>
      </c>
      <c r="F100" s="273" t="s">
        <v>1905</v>
      </c>
      <c r="G100" s="274" t="s">
        <v>1299</v>
      </c>
      <c r="H100" s="275">
        <v>3</v>
      </c>
      <c r="I100" s="212"/>
      <c r="J100" s="276">
        <f t="shared" si="0"/>
        <v>0</v>
      </c>
      <c r="K100" s="273" t="s">
        <v>3</v>
      </c>
      <c r="L100" s="220"/>
      <c r="M100" s="315" t="s">
        <v>3</v>
      </c>
      <c r="N100" s="316" t="s">
        <v>41</v>
      </c>
      <c r="O100" s="317">
        <v>0</v>
      </c>
      <c r="P100" s="317">
        <f t="shared" si="1"/>
        <v>0</v>
      </c>
      <c r="Q100" s="317">
        <v>0</v>
      </c>
      <c r="R100" s="317">
        <f t="shared" si="2"/>
        <v>0</v>
      </c>
      <c r="S100" s="317">
        <v>0</v>
      </c>
      <c r="T100" s="318">
        <f t="shared" si="3"/>
        <v>0</v>
      </c>
      <c r="U100" s="219"/>
      <c r="V100" s="219"/>
      <c r="W100" s="219"/>
      <c r="X100" s="219"/>
      <c r="Y100" s="219"/>
      <c r="Z100" s="219"/>
      <c r="AA100" s="219"/>
      <c r="AB100" s="219"/>
      <c r="AC100" s="219"/>
      <c r="AD100" s="219"/>
      <c r="AE100" s="219"/>
      <c r="AR100" s="319" t="s">
        <v>148</v>
      </c>
      <c r="AT100" s="319" t="s">
        <v>143</v>
      </c>
      <c r="AU100" s="319" t="s">
        <v>78</v>
      </c>
      <c r="AY100" s="293" t="s">
        <v>141</v>
      </c>
      <c r="BE100" s="320">
        <f t="shared" si="4"/>
        <v>0</v>
      </c>
      <c r="BF100" s="320">
        <f t="shared" si="5"/>
        <v>0</v>
      </c>
      <c r="BG100" s="320">
        <f t="shared" si="6"/>
        <v>0</v>
      </c>
      <c r="BH100" s="320">
        <f t="shared" si="7"/>
        <v>0</v>
      </c>
      <c r="BI100" s="320">
        <f t="shared" si="8"/>
        <v>0</v>
      </c>
      <c r="BJ100" s="293" t="s">
        <v>78</v>
      </c>
      <c r="BK100" s="320">
        <f t="shared" si="9"/>
        <v>0</v>
      </c>
      <c r="BL100" s="293" t="s">
        <v>148</v>
      </c>
      <c r="BM100" s="319" t="s">
        <v>1906</v>
      </c>
    </row>
    <row r="101" spans="1:65" s="296" customFormat="1" ht="16.5" customHeight="1">
      <c r="A101" s="219"/>
      <c r="B101" s="220"/>
      <c r="C101" s="271" t="s">
        <v>241</v>
      </c>
      <c r="D101" s="271" t="s">
        <v>143</v>
      </c>
      <c r="E101" s="272" t="s">
        <v>1907</v>
      </c>
      <c r="F101" s="273" t="s">
        <v>1908</v>
      </c>
      <c r="G101" s="274" t="s">
        <v>1299</v>
      </c>
      <c r="H101" s="275">
        <v>1</v>
      </c>
      <c r="I101" s="212"/>
      <c r="J101" s="276">
        <f t="shared" si="0"/>
        <v>0</v>
      </c>
      <c r="K101" s="273" t="s">
        <v>3</v>
      </c>
      <c r="L101" s="220"/>
      <c r="M101" s="315" t="s">
        <v>3</v>
      </c>
      <c r="N101" s="316" t="s">
        <v>41</v>
      </c>
      <c r="O101" s="317">
        <v>0</v>
      </c>
      <c r="P101" s="317">
        <f t="shared" si="1"/>
        <v>0</v>
      </c>
      <c r="Q101" s="317">
        <v>0</v>
      </c>
      <c r="R101" s="317">
        <f t="shared" si="2"/>
        <v>0</v>
      </c>
      <c r="S101" s="317">
        <v>0</v>
      </c>
      <c r="T101" s="318">
        <f t="shared" si="3"/>
        <v>0</v>
      </c>
      <c r="U101" s="219"/>
      <c r="V101" s="219"/>
      <c r="W101" s="219"/>
      <c r="X101" s="219"/>
      <c r="Y101" s="219"/>
      <c r="Z101" s="219"/>
      <c r="AA101" s="219"/>
      <c r="AB101" s="219"/>
      <c r="AC101" s="219"/>
      <c r="AD101" s="219"/>
      <c r="AE101" s="219"/>
      <c r="AR101" s="319" t="s">
        <v>148</v>
      </c>
      <c r="AT101" s="319" t="s">
        <v>143</v>
      </c>
      <c r="AU101" s="319" t="s">
        <v>78</v>
      </c>
      <c r="AY101" s="293" t="s">
        <v>141</v>
      </c>
      <c r="BE101" s="320">
        <f t="shared" si="4"/>
        <v>0</v>
      </c>
      <c r="BF101" s="320">
        <f t="shared" si="5"/>
        <v>0</v>
      </c>
      <c r="BG101" s="320">
        <f t="shared" si="6"/>
        <v>0</v>
      </c>
      <c r="BH101" s="320">
        <f t="shared" si="7"/>
        <v>0</v>
      </c>
      <c r="BI101" s="320">
        <f t="shared" si="8"/>
        <v>0</v>
      </c>
      <c r="BJ101" s="293" t="s">
        <v>78</v>
      </c>
      <c r="BK101" s="320">
        <f t="shared" si="9"/>
        <v>0</v>
      </c>
      <c r="BL101" s="293" t="s">
        <v>148</v>
      </c>
      <c r="BM101" s="319" t="s">
        <v>1909</v>
      </c>
    </row>
    <row r="102" spans="1:65" s="296" customFormat="1" ht="16.5" customHeight="1">
      <c r="A102" s="219"/>
      <c r="B102" s="220"/>
      <c r="C102" s="271" t="s">
        <v>9</v>
      </c>
      <c r="D102" s="271" t="s">
        <v>143</v>
      </c>
      <c r="E102" s="272" t="s">
        <v>1910</v>
      </c>
      <c r="F102" s="273" t="s">
        <v>1911</v>
      </c>
      <c r="G102" s="274" t="s">
        <v>1299</v>
      </c>
      <c r="H102" s="275">
        <v>1</v>
      </c>
      <c r="I102" s="212"/>
      <c r="J102" s="276">
        <f t="shared" si="0"/>
        <v>0</v>
      </c>
      <c r="K102" s="273" t="s">
        <v>3</v>
      </c>
      <c r="L102" s="220"/>
      <c r="M102" s="315" t="s">
        <v>3</v>
      </c>
      <c r="N102" s="316" t="s">
        <v>41</v>
      </c>
      <c r="O102" s="317">
        <v>0</v>
      </c>
      <c r="P102" s="317">
        <f t="shared" si="1"/>
        <v>0</v>
      </c>
      <c r="Q102" s="317">
        <v>0</v>
      </c>
      <c r="R102" s="317">
        <f t="shared" si="2"/>
        <v>0</v>
      </c>
      <c r="S102" s="317">
        <v>0</v>
      </c>
      <c r="T102" s="318">
        <f t="shared" si="3"/>
        <v>0</v>
      </c>
      <c r="U102" s="219"/>
      <c r="V102" s="219"/>
      <c r="W102" s="219"/>
      <c r="X102" s="219"/>
      <c r="Y102" s="219"/>
      <c r="Z102" s="219"/>
      <c r="AA102" s="219"/>
      <c r="AB102" s="219"/>
      <c r="AC102" s="219"/>
      <c r="AD102" s="219"/>
      <c r="AE102" s="219"/>
      <c r="AR102" s="319" t="s">
        <v>148</v>
      </c>
      <c r="AT102" s="319" t="s">
        <v>143</v>
      </c>
      <c r="AU102" s="319" t="s">
        <v>78</v>
      </c>
      <c r="AY102" s="293" t="s">
        <v>141</v>
      </c>
      <c r="BE102" s="320">
        <f t="shared" si="4"/>
        <v>0</v>
      </c>
      <c r="BF102" s="320">
        <f t="shared" si="5"/>
        <v>0</v>
      </c>
      <c r="BG102" s="320">
        <f t="shared" si="6"/>
        <v>0</v>
      </c>
      <c r="BH102" s="320">
        <f t="shared" si="7"/>
        <v>0</v>
      </c>
      <c r="BI102" s="320">
        <f t="shared" si="8"/>
        <v>0</v>
      </c>
      <c r="BJ102" s="293" t="s">
        <v>78</v>
      </c>
      <c r="BK102" s="320">
        <f t="shared" si="9"/>
        <v>0</v>
      </c>
      <c r="BL102" s="293" t="s">
        <v>148</v>
      </c>
      <c r="BM102" s="319" t="s">
        <v>1912</v>
      </c>
    </row>
    <row r="103" spans="1:65" s="296" customFormat="1" ht="16.5" customHeight="1">
      <c r="A103" s="219"/>
      <c r="B103" s="220"/>
      <c r="C103" s="271" t="s">
        <v>200</v>
      </c>
      <c r="D103" s="271" t="s">
        <v>143</v>
      </c>
      <c r="E103" s="272" t="s">
        <v>1913</v>
      </c>
      <c r="F103" s="273" t="s">
        <v>1914</v>
      </c>
      <c r="G103" s="274" t="s">
        <v>1299</v>
      </c>
      <c r="H103" s="275">
        <v>11</v>
      </c>
      <c r="I103" s="212"/>
      <c r="J103" s="276">
        <f t="shared" si="0"/>
        <v>0</v>
      </c>
      <c r="K103" s="273" t="s">
        <v>3</v>
      </c>
      <c r="L103" s="220"/>
      <c r="M103" s="315" t="s">
        <v>3</v>
      </c>
      <c r="N103" s="316" t="s">
        <v>41</v>
      </c>
      <c r="O103" s="317">
        <v>0</v>
      </c>
      <c r="P103" s="317">
        <f t="shared" si="1"/>
        <v>0</v>
      </c>
      <c r="Q103" s="317">
        <v>0</v>
      </c>
      <c r="R103" s="317">
        <f t="shared" si="2"/>
        <v>0</v>
      </c>
      <c r="S103" s="317">
        <v>0</v>
      </c>
      <c r="T103" s="318">
        <f t="shared" si="3"/>
        <v>0</v>
      </c>
      <c r="U103" s="219"/>
      <c r="V103" s="219"/>
      <c r="W103" s="219"/>
      <c r="X103" s="219"/>
      <c r="Y103" s="219"/>
      <c r="Z103" s="219"/>
      <c r="AA103" s="219"/>
      <c r="AB103" s="219"/>
      <c r="AC103" s="219"/>
      <c r="AD103" s="219"/>
      <c r="AE103" s="219"/>
      <c r="AR103" s="319" t="s">
        <v>148</v>
      </c>
      <c r="AT103" s="319" t="s">
        <v>143</v>
      </c>
      <c r="AU103" s="319" t="s">
        <v>78</v>
      </c>
      <c r="AY103" s="293" t="s">
        <v>141</v>
      </c>
      <c r="BE103" s="320">
        <f t="shared" si="4"/>
        <v>0</v>
      </c>
      <c r="BF103" s="320">
        <f t="shared" si="5"/>
        <v>0</v>
      </c>
      <c r="BG103" s="320">
        <f t="shared" si="6"/>
        <v>0</v>
      </c>
      <c r="BH103" s="320">
        <f t="shared" si="7"/>
        <v>0</v>
      </c>
      <c r="BI103" s="320">
        <f t="shared" si="8"/>
        <v>0</v>
      </c>
      <c r="BJ103" s="293" t="s">
        <v>78</v>
      </c>
      <c r="BK103" s="320">
        <f t="shared" si="9"/>
        <v>0</v>
      </c>
      <c r="BL103" s="293" t="s">
        <v>148</v>
      </c>
      <c r="BM103" s="319" t="s">
        <v>1915</v>
      </c>
    </row>
    <row r="104" spans="1:65" s="296" customFormat="1" ht="16.5" customHeight="1">
      <c r="A104" s="219"/>
      <c r="B104" s="220"/>
      <c r="C104" s="271" t="s">
        <v>313</v>
      </c>
      <c r="D104" s="271" t="s">
        <v>143</v>
      </c>
      <c r="E104" s="272" t="s">
        <v>1916</v>
      </c>
      <c r="F104" s="273" t="s">
        <v>1917</v>
      </c>
      <c r="G104" s="274" t="s">
        <v>1299</v>
      </c>
      <c r="H104" s="275">
        <v>20</v>
      </c>
      <c r="I104" s="212"/>
      <c r="J104" s="276">
        <f t="shared" si="0"/>
        <v>0</v>
      </c>
      <c r="K104" s="273" t="s">
        <v>3</v>
      </c>
      <c r="L104" s="220"/>
      <c r="M104" s="315" t="s">
        <v>3</v>
      </c>
      <c r="N104" s="316" t="s">
        <v>41</v>
      </c>
      <c r="O104" s="317">
        <v>0</v>
      </c>
      <c r="P104" s="317">
        <f t="shared" si="1"/>
        <v>0</v>
      </c>
      <c r="Q104" s="317">
        <v>0</v>
      </c>
      <c r="R104" s="317">
        <f t="shared" si="2"/>
        <v>0</v>
      </c>
      <c r="S104" s="317">
        <v>0</v>
      </c>
      <c r="T104" s="318">
        <f t="shared" si="3"/>
        <v>0</v>
      </c>
      <c r="U104" s="219"/>
      <c r="V104" s="219"/>
      <c r="W104" s="219"/>
      <c r="X104" s="219"/>
      <c r="Y104" s="219"/>
      <c r="Z104" s="219"/>
      <c r="AA104" s="219"/>
      <c r="AB104" s="219"/>
      <c r="AC104" s="219"/>
      <c r="AD104" s="219"/>
      <c r="AE104" s="219"/>
      <c r="AR104" s="319" t="s">
        <v>148</v>
      </c>
      <c r="AT104" s="319" t="s">
        <v>143</v>
      </c>
      <c r="AU104" s="319" t="s">
        <v>78</v>
      </c>
      <c r="AY104" s="293" t="s">
        <v>141</v>
      </c>
      <c r="BE104" s="320">
        <f t="shared" si="4"/>
        <v>0</v>
      </c>
      <c r="BF104" s="320">
        <f t="shared" si="5"/>
        <v>0</v>
      </c>
      <c r="BG104" s="320">
        <f t="shared" si="6"/>
        <v>0</v>
      </c>
      <c r="BH104" s="320">
        <f t="shared" si="7"/>
        <v>0</v>
      </c>
      <c r="BI104" s="320">
        <f t="shared" si="8"/>
        <v>0</v>
      </c>
      <c r="BJ104" s="293" t="s">
        <v>78</v>
      </c>
      <c r="BK104" s="320">
        <f t="shared" si="9"/>
        <v>0</v>
      </c>
      <c r="BL104" s="293" t="s">
        <v>148</v>
      </c>
      <c r="BM104" s="319" t="s">
        <v>1918</v>
      </c>
    </row>
    <row r="105" spans="1:65" s="296" customFormat="1" ht="16.5" customHeight="1">
      <c r="A105" s="219"/>
      <c r="B105" s="220"/>
      <c r="C105" s="271" t="s">
        <v>319</v>
      </c>
      <c r="D105" s="271" t="s">
        <v>143</v>
      </c>
      <c r="E105" s="272" t="s">
        <v>1919</v>
      </c>
      <c r="F105" s="273" t="s">
        <v>1920</v>
      </c>
      <c r="G105" s="274" t="s">
        <v>1299</v>
      </c>
      <c r="H105" s="275">
        <v>11</v>
      </c>
      <c r="I105" s="212"/>
      <c r="J105" s="276">
        <f t="shared" si="0"/>
        <v>0</v>
      </c>
      <c r="K105" s="273" t="s">
        <v>3</v>
      </c>
      <c r="L105" s="220"/>
      <c r="M105" s="315" t="s">
        <v>3</v>
      </c>
      <c r="N105" s="316" t="s">
        <v>41</v>
      </c>
      <c r="O105" s="317">
        <v>0</v>
      </c>
      <c r="P105" s="317">
        <f t="shared" si="1"/>
        <v>0</v>
      </c>
      <c r="Q105" s="317">
        <v>0</v>
      </c>
      <c r="R105" s="317">
        <f t="shared" si="2"/>
        <v>0</v>
      </c>
      <c r="S105" s="317">
        <v>0</v>
      </c>
      <c r="T105" s="318">
        <f t="shared" si="3"/>
        <v>0</v>
      </c>
      <c r="U105" s="219"/>
      <c r="V105" s="219"/>
      <c r="W105" s="219"/>
      <c r="X105" s="219"/>
      <c r="Y105" s="219"/>
      <c r="Z105" s="219"/>
      <c r="AA105" s="219"/>
      <c r="AB105" s="219"/>
      <c r="AC105" s="219"/>
      <c r="AD105" s="219"/>
      <c r="AE105" s="219"/>
      <c r="AR105" s="319" t="s">
        <v>148</v>
      </c>
      <c r="AT105" s="319" t="s">
        <v>143</v>
      </c>
      <c r="AU105" s="319" t="s">
        <v>78</v>
      </c>
      <c r="AY105" s="293" t="s">
        <v>141</v>
      </c>
      <c r="BE105" s="320">
        <f t="shared" si="4"/>
        <v>0</v>
      </c>
      <c r="BF105" s="320">
        <f t="shared" si="5"/>
        <v>0</v>
      </c>
      <c r="BG105" s="320">
        <f t="shared" si="6"/>
        <v>0</v>
      </c>
      <c r="BH105" s="320">
        <f t="shared" si="7"/>
        <v>0</v>
      </c>
      <c r="BI105" s="320">
        <f t="shared" si="8"/>
        <v>0</v>
      </c>
      <c r="BJ105" s="293" t="s">
        <v>78</v>
      </c>
      <c r="BK105" s="320">
        <f t="shared" si="9"/>
        <v>0</v>
      </c>
      <c r="BL105" s="293" t="s">
        <v>148</v>
      </c>
      <c r="BM105" s="319" t="s">
        <v>1921</v>
      </c>
    </row>
    <row r="106" spans="1:65" s="296" customFormat="1" ht="16.5" customHeight="1">
      <c r="A106" s="219"/>
      <c r="B106" s="220"/>
      <c r="C106" s="271" t="s">
        <v>323</v>
      </c>
      <c r="D106" s="271" t="s">
        <v>143</v>
      </c>
      <c r="E106" s="272" t="s">
        <v>1922</v>
      </c>
      <c r="F106" s="273" t="s">
        <v>1923</v>
      </c>
      <c r="G106" s="274" t="s">
        <v>1299</v>
      </c>
      <c r="H106" s="275">
        <v>3</v>
      </c>
      <c r="I106" s="212"/>
      <c r="J106" s="276">
        <f t="shared" si="0"/>
        <v>0</v>
      </c>
      <c r="K106" s="273" t="s">
        <v>3</v>
      </c>
      <c r="L106" s="220"/>
      <c r="M106" s="315" t="s">
        <v>3</v>
      </c>
      <c r="N106" s="316" t="s">
        <v>41</v>
      </c>
      <c r="O106" s="317">
        <v>0</v>
      </c>
      <c r="P106" s="317">
        <f t="shared" si="1"/>
        <v>0</v>
      </c>
      <c r="Q106" s="317">
        <v>0</v>
      </c>
      <c r="R106" s="317">
        <f t="shared" si="2"/>
        <v>0</v>
      </c>
      <c r="S106" s="317">
        <v>0</v>
      </c>
      <c r="T106" s="318">
        <f t="shared" si="3"/>
        <v>0</v>
      </c>
      <c r="U106" s="219"/>
      <c r="V106" s="219"/>
      <c r="W106" s="219"/>
      <c r="X106" s="219"/>
      <c r="Y106" s="219"/>
      <c r="Z106" s="219"/>
      <c r="AA106" s="219"/>
      <c r="AB106" s="219"/>
      <c r="AC106" s="219"/>
      <c r="AD106" s="219"/>
      <c r="AE106" s="219"/>
      <c r="AR106" s="319" t="s">
        <v>148</v>
      </c>
      <c r="AT106" s="319" t="s">
        <v>143</v>
      </c>
      <c r="AU106" s="319" t="s">
        <v>78</v>
      </c>
      <c r="AY106" s="293" t="s">
        <v>141</v>
      </c>
      <c r="BE106" s="320">
        <f t="shared" si="4"/>
        <v>0</v>
      </c>
      <c r="BF106" s="320">
        <f t="shared" si="5"/>
        <v>0</v>
      </c>
      <c r="BG106" s="320">
        <f t="shared" si="6"/>
        <v>0</v>
      </c>
      <c r="BH106" s="320">
        <f t="shared" si="7"/>
        <v>0</v>
      </c>
      <c r="BI106" s="320">
        <f t="shared" si="8"/>
        <v>0</v>
      </c>
      <c r="BJ106" s="293" t="s">
        <v>78</v>
      </c>
      <c r="BK106" s="320">
        <f t="shared" si="9"/>
        <v>0</v>
      </c>
      <c r="BL106" s="293" t="s">
        <v>148</v>
      </c>
      <c r="BM106" s="319" t="s">
        <v>1924</v>
      </c>
    </row>
    <row r="107" spans="1:65" s="296" customFormat="1" ht="16.5" customHeight="1">
      <c r="A107" s="219"/>
      <c r="B107" s="220"/>
      <c r="C107" s="271" t="s">
        <v>327</v>
      </c>
      <c r="D107" s="271" t="s">
        <v>143</v>
      </c>
      <c r="E107" s="272" t="s">
        <v>1925</v>
      </c>
      <c r="F107" s="273" t="s">
        <v>1926</v>
      </c>
      <c r="G107" s="274" t="s">
        <v>199</v>
      </c>
      <c r="H107" s="275">
        <v>830</v>
      </c>
      <c r="I107" s="212"/>
      <c r="J107" s="276">
        <f t="shared" si="0"/>
        <v>0</v>
      </c>
      <c r="K107" s="273" t="s">
        <v>3</v>
      </c>
      <c r="L107" s="220"/>
      <c r="M107" s="315" t="s">
        <v>3</v>
      </c>
      <c r="N107" s="316" t="s">
        <v>41</v>
      </c>
      <c r="O107" s="317">
        <v>0</v>
      </c>
      <c r="P107" s="317">
        <f t="shared" si="1"/>
        <v>0</v>
      </c>
      <c r="Q107" s="317">
        <v>0</v>
      </c>
      <c r="R107" s="317">
        <f t="shared" si="2"/>
        <v>0</v>
      </c>
      <c r="S107" s="317">
        <v>0</v>
      </c>
      <c r="T107" s="318">
        <f t="shared" si="3"/>
        <v>0</v>
      </c>
      <c r="U107" s="219"/>
      <c r="V107" s="219"/>
      <c r="W107" s="219"/>
      <c r="X107" s="219"/>
      <c r="Y107" s="219"/>
      <c r="Z107" s="219"/>
      <c r="AA107" s="219"/>
      <c r="AB107" s="219"/>
      <c r="AC107" s="219"/>
      <c r="AD107" s="219"/>
      <c r="AE107" s="219"/>
      <c r="AR107" s="319" t="s">
        <v>148</v>
      </c>
      <c r="AT107" s="319" t="s">
        <v>143</v>
      </c>
      <c r="AU107" s="319" t="s">
        <v>78</v>
      </c>
      <c r="AY107" s="293" t="s">
        <v>141</v>
      </c>
      <c r="BE107" s="320">
        <f t="shared" si="4"/>
        <v>0</v>
      </c>
      <c r="BF107" s="320">
        <f t="shared" si="5"/>
        <v>0</v>
      </c>
      <c r="BG107" s="320">
        <f t="shared" si="6"/>
        <v>0</v>
      </c>
      <c r="BH107" s="320">
        <f t="shared" si="7"/>
        <v>0</v>
      </c>
      <c r="BI107" s="320">
        <f t="shared" si="8"/>
        <v>0</v>
      </c>
      <c r="BJ107" s="293" t="s">
        <v>78</v>
      </c>
      <c r="BK107" s="320">
        <f t="shared" si="9"/>
        <v>0</v>
      </c>
      <c r="BL107" s="293" t="s">
        <v>148</v>
      </c>
      <c r="BM107" s="319" t="s">
        <v>1927</v>
      </c>
    </row>
    <row r="108" spans="1:65" s="296" customFormat="1" ht="16.5" customHeight="1">
      <c r="A108" s="219"/>
      <c r="B108" s="220"/>
      <c r="C108" s="271" t="s">
        <v>8</v>
      </c>
      <c r="D108" s="271" t="s">
        <v>143</v>
      </c>
      <c r="E108" s="272" t="s">
        <v>1928</v>
      </c>
      <c r="F108" s="273" t="s">
        <v>1929</v>
      </c>
      <c r="G108" s="274" t="s">
        <v>1930</v>
      </c>
      <c r="H108" s="275">
        <v>1</v>
      </c>
      <c r="I108" s="212"/>
      <c r="J108" s="276">
        <f t="shared" si="0"/>
        <v>0</v>
      </c>
      <c r="K108" s="273" t="s">
        <v>3</v>
      </c>
      <c r="L108" s="220"/>
      <c r="M108" s="315" t="s">
        <v>3</v>
      </c>
      <c r="N108" s="316" t="s">
        <v>41</v>
      </c>
      <c r="O108" s="317">
        <v>0</v>
      </c>
      <c r="P108" s="317">
        <f t="shared" si="1"/>
        <v>0</v>
      </c>
      <c r="Q108" s="317">
        <v>0</v>
      </c>
      <c r="R108" s="317">
        <f t="shared" si="2"/>
        <v>0</v>
      </c>
      <c r="S108" s="317">
        <v>0</v>
      </c>
      <c r="T108" s="318">
        <f t="shared" si="3"/>
        <v>0</v>
      </c>
      <c r="U108" s="219"/>
      <c r="V108" s="219"/>
      <c r="W108" s="219"/>
      <c r="X108" s="219"/>
      <c r="Y108" s="219"/>
      <c r="Z108" s="219"/>
      <c r="AA108" s="219"/>
      <c r="AB108" s="219"/>
      <c r="AC108" s="219"/>
      <c r="AD108" s="219"/>
      <c r="AE108" s="219"/>
      <c r="AR108" s="319" t="s">
        <v>148</v>
      </c>
      <c r="AT108" s="319" t="s">
        <v>143</v>
      </c>
      <c r="AU108" s="319" t="s">
        <v>78</v>
      </c>
      <c r="AY108" s="293" t="s">
        <v>141</v>
      </c>
      <c r="BE108" s="320">
        <f t="shared" si="4"/>
        <v>0</v>
      </c>
      <c r="BF108" s="320">
        <f t="shared" si="5"/>
        <v>0</v>
      </c>
      <c r="BG108" s="320">
        <f t="shared" si="6"/>
        <v>0</v>
      </c>
      <c r="BH108" s="320">
        <f t="shared" si="7"/>
        <v>0</v>
      </c>
      <c r="BI108" s="320">
        <f t="shared" si="8"/>
        <v>0</v>
      </c>
      <c r="BJ108" s="293" t="s">
        <v>78</v>
      </c>
      <c r="BK108" s="320">
        <f t="shared" si="9"/>
        <v>0</v>
      </c>
      <c r="BL108" s="293" t="s">
        <v>148</v>
      </c>
      <c r="BM108" s="319" t="s">
        <v>1931</v>
      </c>
    </row>
    <row r="109" spans="1:65" s="296" customFormat="1" ht="16.5" customHeight="1">
      <c r="A109" s="219"/>
      <c r="B109" s="220"/>
      <c r="C109" s="271" t="s">
        <v>335</v>
      </c>
      <c r="D109" s="271" t="s">
        <v>143</v>
      </c>
      <c r="E109" s="272" t="s">
        <v>1932</v>
      </c>
      <c r="F109" s="273" t="s">
        <v>1933</v>
      </c>
      <c r="G109" s="274" t="s">
        <v>199</v>
      </c>
      <c r="H109" s="275">
        <v>120</v>
      </c>
      <c r="I109" s="212"/>
      <c r="J109" s="276">
        <f t="shared" si="0"/>
        <v>0</v>
      </c>
      <c r="K109" s="273" t="s">
        <v>3</v>
      </c>
      <c r="L109" s="220"/>
      <c r="M109" s="315" t="s">
        <v>3</v>
      </c>
      <c r="N109" s="316" t="s">
        <v>41</v>
      </c>
      <c r="O109" s="317">
        <v>0</v>
      </c>
      <c r="P109" s="317">
        <f t="shared" si="1"/>
        <v>0</v>
      </c>
      <c r="Q109" s="317">
        <v>0</v>
      </c>
      <c r="R109" s="317">
        <f t="shared" si="2"/>
        <v>0</v>
      </c>
      <c r="S109" s="317">
        <v>0</v>
      </c>
      <c r="T109" s="318">
        <f t="shared" si="3"/>
        <v>0</v>
      </c>
      <c r="U109" s="219"/>
      <c r="V109" s="219"/>
      <c r="W109" s="219"/>
      <c r="X109" s="219"/>
      <c r="Y109" s="219"/>
      <c r="Z109" s="219"/>
      <c r="AA109" s="219"/>
      <c r="AB109" s="219"/>
      <c r="AC109" s="219"/>
      <c r="AD109" s="219"/>
      <c r="AE109" s="219"/>
      <c r="AR109" s="319" t="s">
        <v>148</v>
      </c>
      <c r="AT109" s="319" t="s">
        <v>143</v>
      </c>
      <c r="AU109" s="319" t="s">
        <v>78</v>
      </c>
      <c r="AY109" s="293" t="s">
        <v>141</v>
      </c>
      <c r="BE109" s="320">
        <f t="shared" si="4"/>
        <v>0</v>
      </c>
      <c r="BF109" s="320">
        <f t="shared" si="5"/>
        <v>0</v>
      </c>
      <c r="BG109" s="320">
        <f t="shared" si="6"/>
        <v>0</v>
      </c>
      <c r="BH109" s="320">
        <f t="shared" si="7"/>
        <v>0</v>
      </c>
      <c r="BI109" s="320">
        <f t="shared" si="8"/>
        <v>0</v>
      </c>
      <c r="BJ109" s="293" t="s">
        <v>78</v>
      </c>
      <c r="BK109" s="320">
        <f t="shared" si="9"/>
        <v>0</v>
      </c>
      <c r="BL109" s="293" t="s">
        <v>148</v>
      </c>
      <c r="BM109" s="319" t="s">
        <v>1934</v>
      </c>
    </row>
    <row r="110" spans="1:65" s="296" customFormat="1" ht="16.5" customHeight="1">
      <c r="A110" s="219"/>
      <c r="B110" s="220"/>
      <c r="C110" s="271" t="s">
        <v>339</v>
      </c>
      <c r="D110" s="271" t="s">
        <v>143</v>
      </c>
      <c r="E110" s="272" t="s">
        <v>1935</v>
      </c>
      <c r="F110" s="273" t="s">
        <v>1936</v>
      </c>
      <c r="G110" s="274" t="s">
        <v>1930</v>
      </c>
      <c r="H110" s="275">
        <v>1</v>
      </c>
      <c r="I110" s="212"/>
      <c r="J110" s="276">
        <f t="shared" si="0"/>
        <v>0</v>
      </c>
      <c r="K110" s="273" t="s">
        <v>3</v>
      </c>
      <c r="L110" s="220"/>
      <c r="M110" s="315" t="s">
        <v>3</v>
      </c>
      <c r="N110" s="316" t="s">
        <v>41</v>
      </c>
      <c r="O110" s="317">
        <v>0</v>
      </c>
      <c r="P110" s="317">
        <f t="shared" si="1"/>
        <v>0</v>
      </c>
      <c r="Q110" s="317">
        <v>0</v>
      </c>
      <c r="R110" s="317">
        <f t="shared" si="2"/>
        <v>0</v>
      </c>
      <c r="S110" s="317">
        <v>0</v>
      </c>
      <c r="T110" s="318">
        <f t="shared" si="3"/>
        <v>0</v>
      </c>
      <c r="U110" s="219"/>
      <c r="V110" s="219"/>
      <c r="W110" s="219"/>
      <c r="X110" s="219"/>
      <c r="Y110" s="219"/>
      <c r="Z110" s="219"/>
      <c r="AA110" s="219"/>
      <c r="AB110" s="219"/>
      <c r="AC110" s="219"/>
      <c r="AD110" s="219"/>
      <c r="AE110" s="219"/>
      <c r="AR110" s="319" t="s">
        <v>148</v>
      </c>
      <c r="AT110" s="319" t="s">
        <v>143</v>
      </c>
      <c r="AU110" s="319" t="s">
        <v>78</v>
      </c>
      <c r="AY110" s="293" t="s">
        <v>141</v>
      </c>
      <c r="BE110" s="320">
        <f t="shared" si="4"/>
        <v>0</v>
      </c>
      <c r="BF110" s="320">
        <f t="shared" si="5"/>
        <v>0</v>
      </c>
      <c r="BG110" s="320">
        <f t="shared" si="6"/>
        <v>0</v>
      </c>
      <c r="BH110" s="320">
        <f t="shared" si="7"/>
        <v>0</v>
      </c>
      <c r="BI110" s="320">
        <f t="shared" si="8"/>
        <v>0</v>
      </c>
      <c r="BJ110" s="293" t="s">
        <v>78</v>
      </c>
      <c r="BK110" s="320">
        <f t="shared" si="9"/>
        <v>0</v>
      </c>
      <c r="BL110" s="293" t="s">
        <v>148</v>
      </c>
      <c r="BM110" s="319" t="s">
        <v>1937</v>
      </c>
    </row>
    <row r="111" spans="1:65" s="296" customFormat="1" ht="16.5" customHeight="1">
      <c r="A111" s="219"/>
      <c r="B111" s="220"/>
      <c r="C111" s="271" t="s">
        <v>343</v>
      </c>
      <c r="D111" s="271" t="s">
        <v>143</v>
      </c>
      <c r="E111" s="272" t="s">
        <v>1938</v>
      </c>
      <c r="F111" s="273" t="s">
        <v>1939</v>
      </c>
      <c r="G111" s="274" t="s">
        <v>199</v>
      </c>
      <c r="H111" s="275">
        <v>100</v>
      </c>
      <c r="I111" s="212"/>
      <c r="J111" s="276">
        <f t="shared" si="0"/>
        <v>0</v>
      </c>
      <c r="K111" s="273" t="s">
        <v>3</v>
      </c>
      <c r="L111" s="220"/>
      <c r="M111" s="315" t="s">
        <v>3</v>
      </c>
      <c r="N111" s="316" t="s">
        <v>41</v>
      </c>
      <c r="O111" s="317">
        <v>0</v>
      </c>
      <c r="P111" s="317">
        <f t="shared" si="1"/>
        <v>0</v>
      </c>
      <c r="Q111" s="317">
        <v>0</v>
      </c>
      <c r="R111" s="317">
        <f t="shared" si="2"/>
        <v>0</v>
      </c>
      <c r="S111" s="317">
        <v>0</v>
      </c>
      <c r="T111" s="318">
        <f t="shared" si="3"/>
        <v>0</v>
      </c>
      <c r="U111" s="219"/>
      <c r="V111" s="219"/>
      <c r="W111" s="219"/>
      <c r="X111" s="219"/>
      <c r="Y111" s="219"/>
      <c r="Z111" s="219"/>
      <c r="AA111" s="219"/>
      <c r="AB111" s="219"/>
      <c r="AC111" s="219"/>
      <c r="AD111" s="219"/>
      <c r="AE111" s="219"/>
      <c r="AR111" s="319" t="s">
        <v>148</v>
      </c>
      <c r="AT111" s="319" t="s">
        <v>143</v>
      </c>
      <c r="AU111" s="319" t="s">
        <v>78</v>
      </c>
      <c r="AY111" s="293" t="s">
        <v>141</v>
      </c>
      <c r="BE111" s="320">
        <f t="shared" si="4"/>
        <v>0</v>
      </c>
      <c r="BF111" s="320">
        <f t="shared" si="5"/>
        <v>0</v>
      </c>
      <c r="BG111" s="320">
        <f t="shared" si="6"/>
        <v>0</v>
      </c>
      <c r="BH111" s="320">
        <f t="shared" si="7"/>
        <v>0</v>
      </c>
      <c r="BI111" s="320">
        <f t="shared" si="8"/>
        <v>0</v>
      </c>
      <c r="BJ111" s="293" t="s">
        <v>78</v>
      </c>
      <c r="BK111" s="320">
        <f t="shared" si="9"/>
        <v>0</v>
      </c>
      <c r="BL111" s="293" t="s">
        <v>148</v>
      </c>
      <c r="BM111" s="319" t="s">
        <v>1940</v>
      </c>
    </row>
    <row r="112" spans="1:65" s="296" customFormat="1" ht="16.5" customHeight="1">
      <c r="A112" s="219"/>
      <c r="B112" s="220"/>
      <c r="C112" s="271" t="s">
        <v>349</v>
      </c>
      <c r="D112" s="271" t="s">
        <v>143</v>
      </c>
      <c r="E112" s="272" t="s">
        <v>1941</v>
      </c>
      <c r="F112" s="273" t="s">
        <v>1942</v>
      </c>
      <c r="G112" s="274" t="s">
        <v>1930</v>
      </c>
      <c r="H112" s="275">
        <v>1</v>
      </c>
      <c r="I112" s="212"/>
      <c r="J112" s="276">
        <f t="shared" si="0"/>
        <v>0</v>
      </c>
      <c r="K112" s="273" t="s">
        <v>3</v>
      </c>
      <c r="L112" s="220"/>
      <c r="M112" s="315" t="s">
        <v>3</v>
      </c>
      <c r="N112" s="316" t="s">
        <v>41</v>
      </c>
      <c r="O112" s="317">
        <v>0</v>
      </c>
      <c r="P112" s="317">
        <f t="shared" si="1"/>
        <v>0</v>
      </c>
      <c r="Q112" s="317">
        <v>0</v>
      </c>
      <c r="R112" s="317">
        <f t="shared" si="2"/>
        <v>0</v>
      </c>
      <c r="S112" s="317">
        <v>0</v>
      </c>
      <c r="T112" s="318">
        <f t="shared" si="3"/>
        <v>0</v>
      </c>
      <c r="U112" s="219"/>
      <c r="V112" s="219"/>
      <c r="W112" s="219"/>
      <c r="X112" s="219"/>
      <c r="Y112" s="219"/>
      <c r="Z112" s="219"/>
      <c r="AA112" s="219"/>
      <c r="AB112" s="219"/>
      <c r="AC112" s="219"/>
      <c r="AD112" s="219"/>
      <c r="AE112" s="219"/>
      <c r="AR112" s="319" t="s">
        <v>148</v>
      </c>
      <c r="AT112" s="319" t="s">
        <v>143</v>
      </c>
      <c r="AU112" s="319" t="s">
        <v>78</v>
      </c>
      <c r="AY112" s="293" t="s">
        <v>141</v>
      </c>
      <c r="BE112" s="320">
        <f t="shared" si="4"/>
        <v>0</v>
      </c>
      <c r="BF112" s="320">
        <f t="shared" si="5"/>
        <v>0</v>
      </c>
      <c r="BG112" s="320">
        <f t="shared" si="6"/>
        <v>0</v>
      </c>
      <c r="BH112" s="320">
        <f t="shared" si="7"/>
        <v>0</v>
      </c>
      <c r="BI112" s="320">
        <f t="shared" si="8"/>
        <v>0</v>
      </c>
      <c r="BJ112" s="293" t="s">
        <v>78</v>
      </c>
      <c r="BK112" s="320">
        <f t="shared" si="9"/>
        <v>0</v>
      </c>
      <c r="BL112" s="293" t="s">
        <v>148</v>
      </c>
      <c r="BM112" s="319" t="s">
        <v>1943</v>
      </c>
    </row>
    <row r="113" spans="1:65" s="296" customFormat="1" ht="16.5" customHeight="1">
      <c r="A113" s="219"/>
      <c r="B113" s="220"/>
      <c r="C113" s="271" t="s">
        <v>353</v>
      </c>
      <c r="D113" s="271" t="s">
        <v>143</v>
      </c>
      <c r="E113" s="272" t="s">
        <v>1944</v>
      </c>
      <c r="F113" s="273" t="s">
        <v>1945</v>
      </c>
      <c r="G113" s="274" t="s">
        <v>199</v>
      </c>
      <c r="H113" s="275">
        <v>60</v>
      </c>
      <c r="I113" s="212"/>
      <c r="J113" s="276">
        <f t="shared" si="0"/>
        <v>0</v>
      </c>
      <c r="K113" s="273" t="s">
        <v>3</v>
      </c>
      <c r="L113" s="220"/>
      <c r="M113" s="315" t="s">
        <v>3</v>
      </c>
      <c r="N113" s="316" t="s">
        <v>41</v>
      </c>
      <c r="O113" s="317">
        <v>0</v>
      </c>
      <c r="P113" s="317">
        <f t="shared" si="1"/>
        <v>0</v>
      </c>
      <c r="Q113" s="317">
        <v>0</v>
      </c>
      <c r="R113" s="317">
        <f t="shared" si="2"/>
        <v>0</v>
      </c>
      <c r="S113" s="317">
        <v>0</v>
      </c>
      <c r="T113" s="318">
        <f t="shared" si="3"/>
        <v>0</v>
      </c>
      <c r="U113" s="219"/>
      <c r="V113" s="219"/>
      <c r="W113" s="219"/>
      <c r="X113" s="219"/>
      <c r="Y113" s="219"/>
      <c r="Z113" s="219"/>
      <c r="AA113" s="219"/>
      <c r="AB113" s="219"/>
      <c r="AC113" s="219"/>
      <c r="AD113" s="219"/>
      <c r="AE113" s="219"/>
      <c r="AR113" s="319" t="s">
        <v>148</v>
      </c>
      <c r="AT113" s="319" t="s">
        <v>143</v>
      </c>
      <c r="AU113" s="319" t="s">
        <v>78</v>
      </c>
      <c r="AY113" s="293" t="s">
        <v>141</v>
      </c>
      <c r="BE113" s="320">
        <f t="shared" si="4"/>
        <v>0</v>
      </c>
      <c r="BF113" s="320">
        <f t="shared" si="5"/>
        <v>0</v>
      </c>
      <c r="BG113" s="320">
        <f t="shared" si="6"/>
        <v>0</v>
      </c>
      <c r="BH113" s="320">
        <f t="shared" si="7"/>
        <v>0</v>
      </c>
      <c r="BI113" s="320">
        <f t="shared" si="8"/>
        <v>0</v>
      </c>
      <c r="BJ113" s="293" t="s">
        <v>78</v>
      </c>
      <c r="BK113" s="320">
        <f t="shared" si="9"/>
        <v>0</v>
      </c>
      <c r="BL113" s="293" t="s">
        <v>148</v>
      </c>
      <c r="BM113" s="319" t="s">
        <v>1946</v>
      </c>
    </row>
    <row r="114" spans="1:65" s="296" customFormat="1" ht="16.5" customHeight="1">
      <c r="A114" s="219"/>
      <c r="B114" s="220"/>
      <c r="C114" s="271" t="s">
        <v>357</v>
      </c>
      <c r="D114" s="271" t="s">
        <v>143</v>
      </c>
      <c r="E114" s="272" t="s">
        <v>1947</v>
      </c>
      <c r="F114" s="273" t="s">
        <v>1948</v>
      </c>
      <c r="G114" s="274" t="s">
        <v>199</v>
      </c>
      <c r="H114" s="275">
        <v>60</v>
      </c>
      <c r="I114" s="212"/>
      <c r="J114" s="276">
        <f t="shared" si="0"/>
        <v>0</v>
      </c>
      <c r="K114" s="273" t="s">
        <v>3</v>
      </c>
      <c r="L114" s="220"/>
      <c r="M114" s="315" t="s">
        <v>3</v>
      </c>
      <c r="N114" s="316" t="s">
        <v>41</v>
      </c>
      <c r="O114" s="317">
        <v>0</v>
      </c>
      <c r="P114" s="317">
        <f t="shared" si="1"/>
        <v>0</v>
      </c>
      <c r="Q114" s="317">
        <v>0</v>
      </c>
      <c r="R114" s="317">
        <f t="shared" si="2"/>
        <v>0</v>
      </c>
      <c r="S114" s="317">
        <v>0</v>
      </c>
      <c r="T114" s="318">
        <f t="shared" si="3"/>
        <v>0</v>
      </c>
      <c r="U114" s="219"/>
      <c r="V114" s="219"/>
      <c r="W114" s="219"/>
      <c r="X114" s="219"/>
      <c r="Y114" s="219"/>
      <c r="Z114" s="219"/>
      <c r="AA114" s="219"/>
      <c r="AB114" s="219"/>
      <c r="AC114" s="219"/>
      <c r="AD114" s="219"/>
      <c r="AE114" s="219"/>
      <c r="AR114" s="319" t="s">
        <v>148</v>
      </c>
      <c r="AT114" s="319" t="s">
        <v>143</v>
      </c>
      <c r="AU114" s="319" t="s">
        <v>78</v>
      </c>
      <c r="AY114" s="293" t="s">
        <v>141</v>
      </c>
      <c r="BE114" s="320">
        <f t="shared" si="4"/>
        <v>0</v>
      </c>
      <c r="BF114" s="320">
        <f t="shared" si="5"/>
        <v>0</v>
      </c>
      <c r="BG114" s="320">
        <f t="shared" si="6"/>
        <v>0</v>
      </c>
      <c r="BH114" s="320">
        <f t="shared" si="7"/>
        <v>0</v>
      </c>
      <c r="BI114" s="320">
        <f t="shared" si="8"/>
        <v>0</v>
      </c>
      <c r="BJ114" s="293" t="s">
        <v>78</v>
      </c>
      <c r="BK114" s="320">
        <f t="shared" si="9"/>
        <v>0</v>
      </c>
      <c r="BL114" s="293" t="s">
        <v>148</v>
      </c>
      <c r="BM114" s="319" t="s">
        <v>1949</v>
      </c>
    </row>
    <row r="115" spans="1:65" s="264" customFormat="1" ht="25.9" customHeight="1">
      <c r="B115" s="265"/>
      <c r="D115" s="266" t="s">
        <v>69</v>
      </c>
      <c r="E115" s="267" t="s">
        <v>1950</v>
      </c>
      <c r="F115" s="267" t="s">
        <v>1951</v>
      </c>
      <c r="J115" s="268">
        <f>BK115</f>
        <v>0</v>
      </c>
      <c r="L115" s="265"/>
      <c r="M115" s="309"/>
      <c r="N115" s="310"/>
      <c r="O115" s="310"/>
      <c r="P115" s="311">
        <f>SUM(P116:P132)</f>
        <v>0</v>
      </c>
      <c r="Q115" s="310"/>
      <c r="R115" s="311">
        <f>SUM(R116:R132)</f>
        <v>0</v>
      </c>
      <c r="S115" s="310"/>
      <c r="T115" s="312">
        <f>SUM(T116:T132)</f>
        <v>0</v>
      </c>
      <c r="AR115" s="266" t="s">
        <v>78</v>
      </c>
      <c r="AT115" s="313" t="s">
        <v>69</v>
      </c>
      <c r="AU115" s="313" t="s">
        <v>70</v>
      </c>
      <c r="AY115" s="266" t="s">
        <v>141</v>
      </c>
      <c r="BK115" s="314">
        <f>SUM(BK116:BK132)</f>
        <v>0</v>
      </c>
    </row>
    <row r="116" spans="1:65" s="296" customFormat="1" ht="16.5" customHeight="1">
      <c r="A116" s="219"/>
      <c r="B116" s="220"/>
      <c r="C116" s="271" t="s">
        <v>361</v>
      </c>
      <c r="D116" s="271" t="s">
        <v>143</v>
      </c>
      <c r="E116" s="272" t="s">
        <v>1952</v>
      </c>
      <c r="F116" s="273" t="s">
        <v>1953</v>
      </c>
      <c r="G116" s="274" t="s">
        <v>1299</v>
      </c>
      <c r="H116" s="275">
        <v>54</v>
      </c>
      <c r="I116" s="212"/>
      <c r="J116" s="276">
        <f t="shared" ref="J116:J132" si="10">ROUND(I116*H116,2)</f>
        <v>0</v>
      </c>
      <c r="K116" s="273" t="s">
        <v>3</v>
      </c>
      <c r="L116" s="220"/>
      <c r="M116" s="315" t="s">
        <v>3</v>
      </c>
      <c r="N116" s="316" t="s">
        <v>41</v>
      </c>
      <c r="O116" s="317">
        <v>0</v>
      </c>
      <c r="P116" s="317">
        <f t="shared" ref="P116:P132" si="11">O116*H116</f>
        <v>0</v>
      </c>
      <c r="Q116" s="317">
        <v>0</v>
      </c>
      <c r="R116" s="317">
        <f t="shared" ref="R116:R132" si="12">Q116*H116</f>
        <v>0</v>
      </c>
      <c r="S116" s="317">
        <v>0</v>
      </c>
      <c r="T116" s="318">
        <f t="shared" ref="T116:T132" si="13">S116*H116</f>
        <v>0</v>
      </c>
      <c r="U116" s="219"/>
      <c r="V116" s="219"/>
      <c r="W116" s="219"/>
      <c r="X116" s="219"/>
      <c r="Y116" s="219"/>
      <c r="Z116" s="219"/>
      <c r="AA116" s="219"/>
      <c r="AB116" s="219"/>
      <c r="AC116" s="219"/>
      <c r="AD116" s="219"/>
      <c r="AE116" s="219"/>
      <c r="AR116" s="319" t="s">
        <v>148</v>
      </c>
      <c r="AT116" s="319" t="s">
        <v>143</v>
      </c>
      <c r="AU116" s="319" t="s">
        <v>78</v>
      </c>
      <c r="AY116" s="293" t="s">
        <v>141</v>
      </c>
      <c r="BE116" s="320">
        <f t="shared" ref="BE116:BE132" si="14">IF(N116="základní",J116,0)</f>
        <v>0</v>
      </c>
      <c r="BF116" s="320">
        <f t="shared" ref="BF116:BF132" si="15">IF(N116="snížená",J116,0)</f>
        <v>0</v>
      </c>
      <c r="BG116" s="320">
        <f t="shared" ref="BG116:BG132" si="16">IF(N116="zákl. přenesená",J116,0)</f>
        <v>0</v>
      </c>
      <c r="BH116" s="320">
        <f t="shared" ref="BH116:BH132" si="17">IF(N116="sníž. přenesená",J116,0)</f>
        <v>0</v>
      </c>
      <c r="BI116" s="320">
        <f t="shared" ref="BI116:BI132" si="18">IF(N116="nulová",J116,0)</f>
        <v>0</v>
      </c>
      <c r="BJ116" s="293" t="s">
        <v>78</v>
      </c>
      <c r="BK116" s="320">
        <f t="shared" ref="BK116:BK132" si="19">ROUND(I116*H116,2)</f>
        <v>0</v>
      </c>
      <c r="BL116" s="293" t="s">
        <v>148</v>
      </c>
      <c r="BM116" s="319" t="s">
        <v>1954</v>
      </c>
    </row>
    <row r="117" spans="1:65" s="296" customFormat="1" ht="16.5" customHeight="1">
      <c r="A117" s="219"/>
      <c r="B117" s="220"/>
      <c r="C117" s="271" t="s">
        <v>365</v>
      </c>
      <c r="D117" s="271" t="s">
        <v>143</v>
      </c>
      <c r="E117" s="272" t="s">
        <v>1955</v>
      </c>
      <c r="F117" s="273" t="s">
        <v>1956</v>
      </c>
      <c r="G117" s="274" t="s">
        <v>1299</v>
      </c>
      <c r="H117" s="275">
        <v>54</v>
      </c>
      <c r="I117" s="212"/>
      <c r="J117" s="276">
        <f t="shared" si="10"/>
        <v>0</v>
      </c>
      <c r="K117" s="273" t="s">
        <v>3</v>
      </c>
      <c r="L117" s="220"/>
      <c r="M117" s="315" t="s">
        <v>3</v>
      </c>
      <c r="N117" s="316" t="s">
        <v>41</v>
      </c>
      <c r="O117" s="317">
        <v>0</v>
      </c>
      <c r="P117" s="317">
        <f t="shared" si="11"/>
        <v>0</v>
      </c>
      <c r="Q117" s="317">
        <v>0</v>
      </c>
      <c r="R117" s="317">
        <f t="shared" si="12"/>
        <v>0</v>
      </c>
      <c r="S117" s="317">
        <v>0</v>
      </c>
      <c r="T117" s="318">
        <f t="shared" si="13"/>
        <v>0</v>
      </c>
      <c r="U117" s="219"/>
      <c r="V117" s="219"/>
      <c r="W117" s="219"/>
      <c r="X117" s="219"/>
      <c r="Y117" s="219"/>
      <c r="Z117" s="219"/>
      <c r="AA117" s="219"/>
      <c r="AB117" s="219"/>
      <c r="AC117" s="219"/>
      <c r="AD117" s="219"/>
      <c r="AE117" s="219"/>
      <c r="AR117" s="319" t="s">
        <v>148</v>
      </c>
      <c r="AT117" s="319" t="s">
        <v>143</v>
      </c>
      <c r="AU117" s="319" t="s">
        <v>78</v>
      </c>
      <c r="AY117" s="293" t="s">
        <v>141</v>
      </c>
      <c r="BE117" s="320">
        <f t="shared" si="14"/>
        <v>0</v>
      </c>
      <c r="BF117" s="320">
        <f t="shared" si="15"/>
        <v>0</v>
      </c>
      <c r="BG117" s="320">
        <f t="shared" si="16"/>
        <v>0</v>
      </c>
      <c r="BH117" s="320">
        <f t="shared" si="17"/>
        <v>0</v>
      </c>
      <c r="BI117" s="320">
        <f t="shared" si="18"/>
        <v>0</v>
      </c>
      <c r="BJ117" s="293" t="s">
        <v>78</v>
      </c>
      <c r="BK117" s="320">
        <f t="shared" si="19"/>
        <v>0</v>
      </c>
      <c r="BL117" s="293" t="s">
        <v>148</v>
      </c>
      <c r="BM117" s="319" t="s">
        <v>1957</v>
      </c>
    </row>
    <row r="118" spans="1:65" s="296" customFormat="1" ht="16.5" customHeight="1">
      <c r="A118" s="219"/>
      <c r="B118" s="220"/>
      <c r="C118" s="271" t="s">
        <v>370</v>
      </c>
      <c r="D118" s="271" t="s">
        <v>143</v>
      </c>
      <c r="E118" s="272" t="s">
        <v>1958</v>
      </c>
      <c r="F118" s="273" t="s">
        <v>1959</v>
      </c>
      <c r="G118" s="274" t="s">
        <v>1960</v>
      </c>
      <c r="H118" s="275">
        <v>1</v>
      </c>
      <c r="I118" s="212"/>
      <c r="J118" s="276">
        <f t="shared" si="10"/>
        <v>0</v>
      </c>
      <c r="K118" s="273" t="s">
        <v>3</v>
      </c>
      <c r="L118" s="220"/>
      <c r="M118" s="315" t="s">
        <v>3</v>
      </c>
      <c r="N118" s="316" t="s">
        <v>41</v>
      </c>
      <c r="O118" s="317">
        <v>0</v>
      </c>
      <c r="P118" s="317">
        <f t="shared" si="11"/>
        <v>0</v>
      </c>
      <c r="Q118" s="317">
        <v>0</v>
      </c>
      <c r="R118" s="317">
        <f t="shared" si="12"/>
        <v>0</v>
      </c>
      <c r="S118" s="317">
        <v>0</v>
      </c>
      <c r="T118" s="318">
        <f t="shared" si="13"/>
        <v>0</v>
      </c>
      <c r="U118" s="219"/>
      <c r="V118" s="219"/>
      <c r="W118" s="219"/>
      <c r="X118" s="219"/>
      <c r="Y118" s="219"/>
      <c r="Z118" s="219"/>
      <c r="AA118" s="219"/>
      <c r="AB118" s="219"/>
      <c r="AC118" s="219"/>
      <c r="AD118" s="219"/>
      <c r="AE118" s="219"/>
      <c r="AR118" s="319" t="s">
        <v>148</v>
      </c>
      <c r="AT118" s="319" t="s">
        <v>143</v>
      </c>
      <c r="AU118" s="319" t="s">
        <v>78</v>
      </c>
      <c r="AY118" s="293" t="s">
        <v>141</v>
      </c>
      <c r="BE118" s="320">
        <f t="shared" si="14"/>
        <v>0</v>
      </c>
      <c r="BF118" s="320">
        <f t="shared" si="15"/>
        <v>0</v>
      </c>
      <c r="BG118" s="320">
        <f t="shared" si="16"/>
        <v>0</v>
      </c>
      <c r="BH118" s="320">
        <f t="shared" si="17"/>
        <v>0</v>
      </c>
      <c r="BI118" s="320">
        <f t="shared" si="18"/>
        <v>0</v>
      </c>
      <c r="BJ118" s="293" t="s">
        <v>78</v>
      </c>
      <c r="BK118" s="320">
        <f t="shared" si="19"/>
        <v>0</v>
      </c>
      <c r="BL118" s="293" t="s">
        <v>148</v>
      </c>
      <c r="BM118" s="319" t="s">
        <v>1961</v>
      </c>
    </row>
    <row r="119" spans="1:65" s="296" customFormat="1" ht="16.5" customHeight="1">
      <c r="A119" s="219"/>
      <c r="B119" s="220"/>
      <c r="C119" s="271" t="s">
        <v>375</v>
      </c>
      <c r="D119" s="271" t="s">
        <v>143</v>
      </c>
      <c r="E119" s="272" t="s">
        <v>1962</v>
      </c>
      <c r="F119" s="273" t="s">
        <v>1963</v>
      </c>
      <c r="G119" s="274" t="s">
        <v>1299</v>
      </c>
      <c r="H119" s="275">
        <v>11</v>
      </c>
      <c r="I119" s="212"/>
      <c r="J119" s="276">
        <f t="shared" si="10"/>
        <v>0</v>
      </c>
      <c r="K119" s="273" t="s">
        <v>3</v>
      </c>
      <c r="L119" s="220"/>
      <c r="M119" s="315" t="s">
        <v>3</v>
      </c>
      <c r="N119" s="316" t="s">
        <v>41</v>
      </c>
      <c r="O119" s="317">
        <v>0</v>
      </c>
      <c r="P119" s="317">
        <f t="shared" si="11"/>
        <v>0</v>
      </c>
      <c r="Q119" s="317">
        <v>0</v>
      </c>
      <c r="R119" s="317">
        <f t="shared" si="12"/>
        <v>0</v>
      </c>
      <c r="S119" s="317">
        <v>0</v>
      </c>
      <c r="T119" s="318">
        <f t="shared" si="13"/>
        <v>0</v>
      </c>
      <c r="U119" s="219"/>
      <c r="V119" s="219"/>
      <c r="W119" s="219"/>
      <c r="X119" s="219"/>
      <c r="Y119" s="219"/>
      <c r="Z119" s="219"/>
      <c r="AA119" s="219"/>
      <c r="AB119" s="219"/>
      <c r="AC119" s="219"/>
      <c r="AD119" s="219"/>
      <c r="AE119" s="219"/>
      <c r="AR119" s="319" t="s">
        <v>148</v>
      </c>
      <c r="AT119" s="319" t="s">
        <v>143</v>
      </c>
      <c r="AU119" s="319" t="s">
        <v>78</v>
      </c>
      <c r="AY119" s="293" t="s">
        <v>141</v>
      </c>
      <c r="BE119" s="320">
        <f t="shared" si="14"/>
        <v>0</v>
      </c>
      <c r="BF119" s="320">
        <f t="shared" si="15"/>
        <v>0</v>
      </c>
      <c r="BG119" s="320">
        <f t="shared" si="16"/>
        <v>0</v>
      </c>
      <c r="BH119" s="320">
        <f t="shared" si="17"/>
        <v>0</v>
      </c>
      <c r="BI119" s="320">
        <f t="shared" si="18"/>
        <v>0</v>
      </c>
      <c r="BJ119" s="293" t="s">
        <v>78</v>
      </c>
      <c r="BK119" s="320">
        <f t="shared" si="19"/>
        <v>0</v>
      </c>
      <c r="BL119" s="293" t="s">
        <v>148</v>
      </c>
      <c r="BM119" s="319" t="s">
        <v>1964</v>
      </c>
    </row>
    <row r="120" spans="1:65" s="296" customFormat="1" ht="16.5" customHeight="1">
      <c r="A120" s="219"/>
      <c r="B120" s="220"/>
      <c r="C120" s="271" t="s">
        <v>379</v>
      </c>
      <c r="D120" s="271" t="s">
        <v>143</v>
      </c>
      <c r="E120" s="272" t="s">
        <v>1965</v>
      </c>
      <c r="F120" s="273" t="s">
        <v>1966</v>
      </c>
      <c r="G120" s="274" t="s">
        <v>1299</v>
      </c>
      <c r="H120" s="275">
        <v>4</v>
      </c>
      <c r="I120" s="212"/>
      <c r="J120" s="276">
        <f t="shared" si="10"/>
        <v>0</v>
      </c>
      <c r="K120" s="273" t="s">
        <v>3</v>
      </c>
      <c r="L120" s="220"/>
      <c r="M120" s="315" t="s">
        <v>3</v>
      </c>
      <c r="N120" s="316" t="s">
        <v>41</v>
      </c>
      <c r="O120" s="317">
        <v>0</v>
      </c>
      <c r="P120" s="317">
        <f t="shared" si="11"/>
        <v>0</v>
      </c>
      <c r="Q120" s="317">
        <v>0</v>
      </c>
      <c r="R120" s="317">
        <f t="shared" si="12"/>
        <v>0</v>
      </c>
      <c r="S120" s="317">
        <v>0</v>
      </c>
      <c r="T120" s="318">
        <f t="shared" si="13"/>
        <v>0</v>
      </c>
      <c r="U120" s="219"/>
      <c r="V120" s="219"/>
      <c r="W120" s="219"/>
      <c r="X120" s="219"/>
      <c r="Y120" s="219"/>
      <c r="Z120" s="219"/>
      <c r="AA120" s="219"/>
      <c r="AB120" s="219"/>
      <c r="AC120" s="219"/>
      <c r="AD120" s="219"/>
      <c r="AE120" s="219"/>
      <c r="AR120" s="319" t="s">
        <v>148</v>
      </c>
      <c r="AT120" s="319" t="s">
        <v>143</v>
      </c>
      <c r="AU120" s="319" t="s">
        <v>78</v>
      </c>
      <c r="AY120" s="293" t="s">
        <v>141</v>
      </c>
      <c r="BE120" s="320">
        <f t="shared" si="14"/>
        <v>0</v>
      </c>
      <c r="BF120" s="320">
        <f t="shared" si="15"/>
        <v>0</v>
      </c>
      <c r="BG120" s="320">
        <f t="shared" si="16"/>
        <v>0</v>
      </c>
      <c r="BH120" s="320">
        <f t="shared" si="17"/>
        <v>0</v>
      </c>
      <c r="BI120" s="320">
        <f t="shared" si="18"/>
        <v>0</v>
      </c>
      <c r="BJ120" s="293" t="s">
        <v>78</v>
      </c>
      <c r="BK120" s="320">
        <f t="shared" si="19"/>
        <v>0</v>
      </c>
      <c r="BL120" s="293" t="s">
        <v>148</v>
      </c>
      <c r="BM120" s="319" t="s">
        <v>1967</v>
      </c>
    </row>
    <row r="121" spans="1:65" s="296" customFormat="1" ht="16.5" customHeight="1">
      <c r="A121" s="219"/>
      <c r="B121" s="220"/>
      <c r="C121" s="271" t="s">
        <v>385</v>
      </c>
      <c r="D121" s="271" t="s">
        <v>143</v>
      </c>
      <c r="E121" s="272" t="s">
        <v>1968</v>
      </c>
      <c r="F121" s="273" t="s">
        <v>1969</v>
      </c>
      <c r="G121" s="274" t="s">
        <v>1299</v>
      </c>
      <c r="H121" s="275">
        <v>4</v>
      </c>
      <c r="I121" s="212"/>
      <c r="J121" s="276">
        <f t="shared" si="10"/>
        <v>0</v>
      </c>
      <c r="K121" s="273" t="s">
        <v>3</v>
      </c>
      <c r="L121" s="220"/>
      <c r="M121" s="315" t="s">
        <v>3</v>
      </c>
      <c r="N121" s="316" t="s">
        <v>41</v>
      </c>
      <c r="O121" s="317">
        <v>0</v>
      </c>
      <c r="P121" s="317">
        <f t="shared" si="11"/>
        <v>0</v>
      </c>
      <c r="Q121" s="317">
        <v>0</v>
      </c>
      <c r="R121" s="317">
        <f t="shared" si="12"/>
        <v>0</v>
      </c>
      <c r="S121" s="317">
        <v>0</v>
      </c>
      <c r="T121" s="318">
        <f t="shared" si="13"/>
        <v>0</v>
      </c>
      <c r="U121" s="219"/>
      <c r="V121" s="219"/>
      <c r="W121" s="219"/>
      <c r="X121" s="219"/>
      <c r="Y121" s="219"/>
      <c r="Z121" s="219"/>
      <c r="AA121" s="219"/>
      <c r="AB121" s="219"/>
      <c r="AC121" s="219"/>
      <c r="AD121" s="219"/>
      <c r="AE121" s="219"/>
      <c r="AR121" s="319" t="s">
        <v>148</v>
      </c>
      <c r="AT121" s="319" t="s">
        <v>143</v>
      </c>
      <c r="AU121" s="319" t="s">
        <v>78</v>
      </c>
      <c r="AY121" s="293" t="s">
        <v>141</v>
      </c>
      <c r="BE121" s="320">
        <f t="shared" si="14"/>
        <v>0</v>
      </c>
      <c r="BF121" s="320">
        <f t="shared" si="15"/>
        <v>0</v>
      </c>
      <c r="BG121" s="320">
        <f t="shared" si="16"/>
        <v>0</v>
      </c>
      <c r="BH121" s="320">
        <f t="shared" si="17"/>
        <v>0</v>
      </c>
      <c r="BI121" s="320">
        <f t="shared" si="18"/>
        <v>0</v>
      </c>
      <c r="BJ121" s="293" t="s">
        <v>78</v>
      </c>
      <c r="BK121" s="320">
        <f t="shared" si="19"/>
        <v>0</v>
      </c>
      <c r="BL121" s="293" t="s">
        <v>148</v>
      </c>
      <c r="BM121" s="319" t="s">
        <v>1970</v>
      </c>
    </row>
    <row r="122" spans="1:65" s="296" customFormat="1" ht="21.75" customHeight="1">
      <c r="A122" s="219"/>
      <c r="B122" s="220"/>
      <c r="C122" s="271" t="s">
        <v>389</v>
      </c>
      <c r="D122" s="271" t="s">
        <v>143</v>
      </c>
      <c r="E122" s="272" t="s">
        <v>1971</v>
      </c>
      <c r="F122" s="273" t="s">
        <v>1972</v>
      </c>
      <c r="G122" s="274" t="s">
        <v>1299</v>
      </c>
      <c r="H122" s="275">
        <v>50</v>
      </c>
      <c r="I122" s="212"/>
      <c r="J122" s="276">
        <f t="shared" si="10"/>
        <v>0</v>
      </c>
      <c r="K122" s="273" t="s">
        <v>3</v>
      </c>
      <c r="L122" s="220"/>
      <c r="M122" s="315" t="s">
        <v>3</v>
      </c>
      <c r="N122" s="316" t="s">
        <v>41</v>
      </c>
      <c r="O122" s="317">
        <v>0</v>
      </c>
      <c r="P122" s="317">
        <f t="shared" si="11"/>
        <v>0</v>
      </c>
      <c r="Q122" s="317">
        <v>0</v>
      </c>
      <c r="R122" s="317">
        <f t="shared" si="12"/>
        <v>0</v>
      </c>
      <c r="S122" s="317">
        <v>0</v>
      </c>
      <c r="T122" s="318">
        <f t="shared" si="13"/>
        <v>0</v>
      </c>
      <c r="U122" s="219"/>
      <c r="V122" s="219"/>
      <c r="W122" s="219"/>
      <c r="X122" s="219"/>
      <c r="Y122" s="219"/>
      <c r="Z122" s="219"/>
      <c r="AA122" s="219"/>
      <c r="AB122" s="219"/>
      <c r="AC122" s="219"/>
      <c r="AD122" s="219"/>
      <c r="AE122" s="219"/>
      <c r="AR122" s="319" t="s">
        <v>148</v>
      </c>
      <c r="AT122" s="319" t="s">
        <v>143</v>
      </c>
      <c r="AU122" s="319" t="s">
        <v>78</v>
      </c>
      <c r="AY122" s="293" t="s">
        <v>141</v>
      </c>
      <c r="BE122" s="320">
        <f t="shared" si="14"/>
        <v>0</v>
      </c>
      <c r="BF122" s="320">
        <f t="shared" si="15"/>
        <v>0</v>
      </c>
      <c r="BG122" s="320">
        <f t="shared" si="16"/>
        <v>0</v>
      </c>
      <c r="BH122" s="320">
        <f t="shared" si="17"/>
        <v>0</v>
      </c>
      <c r="BI122" s="320">
        <f t="shared" si="18"/>
        <v>0</v>
      </c>
      <c r="BJ122" s="293" t="s">
        <v>78</v>
      </c>
      <c r="BK122" s="320">
        <f t="shared" si="19"/>
        <v>0</v>
      </c>
      <c r="BL122" s="293" t="s">
        <v>148</v>
      </c>
      <c r="BM122" s="319" t="s">
        <v>1973</v>
      </c>
    </row>
    <row r="123" spans="1:65" s="296" customFormat="1" ht="16.5" customHeight="1">
      <c r="A123" s="219"/>
      <c r="B123" s="220"/>
      <c r="C123" s="271" t="s">
        <v>393</v>
      </c>
      <c r="D123" s="271" t="s">
        <v>143</v>
      </c>
      <c r="E123" s="272" t="s">
        <v>1974</v>
      </c>
      <c r="F123" s="273" t="s">
        <v>1975</v>
      </c>
      <c r="G123" s="274" t="s">
        <v>1299</v>
      </c>
      <c r="H123" s="275">
        <v>24</v>
      </c>
      <c r="I123" s="212"/>
      <c r="J123" s="276">
        <f t="shared" si="10"/>
        <v>0</v>
      </c>
      <c r="K123" s="273" t="s">
        <v>3</v>
      </c>
      <c r="L123" s="220"/>
      <c r="M123" s="315" t="s">
        <v>3</v>
      </c>
      <c r="N123" s="316" t="s">
        <v>41</v>
      </c>
      <c r="O123" s="317">
        <v>0</v>
      </c>
      <c r="P123" s="317">
        <f t="shared" si="11"/>
        <v>0</v>
      </c>
      <c r="Q123" s="317">
        <v>0</v>
      </c>
      <c r="R123" s="317">
        <f t="shared" si="12"/>
        <v>0</v>
      </c>
      <c r="S123" s="317">
        <v>0</v>
      </c>
      <c r="T123" s="318">
        <f t="shared" si="13"/>
        <v>0</v>
      </c>
      <c r="U123" s="219"/>
      <c r="V123" s="219"/>
      <c r="W123" s="219"/>
      <c r="X123" s="219"/>
      <c r="Y123" s="219"/>
      <c r="Z123" s="219"/>
      <c r="AA123" s="219"/>
      <c r="AB123" s="219"/>
      <c r="AC123" s="219"/>
      <c r="AD123" s="219"/>
      <c r="AE123" s="219"/>
      <c r="AR123" s="319" t="s">
        <v>148</v>
      </c>
      <c r="AT123" s="319" t="s">
        <v>143</v>
      </c>
      <c r="AU123" s="319" t="s">
        <v>78</v>
      </c>
      <c r="AY123" s="293" t="s">
        <v>141</v>
      </c>
      <c r="BE123" s="320">
        <f t="shared" si="14"/>
        <v>0</v>
      </c>
      <c r="BF123" s="320">
        <f t="shared" si="15"/>
        <v>0</v>
      </c>
      <c r="BG123" s="320">
        <f t="shared" si="16"/>
        <v>0</v>
      </c>
      <c r="BH123" s="320">
        <f t="shared" si="17"/>
        <v>0</v>
      </c>
      <c r="BI123" s="320">
        <f t="shared" si="18"/>
        <v>0</v>
      </c>
      <c r="BJ123" s="293" t="s">
        <v>78</v>
      </c>
      <c r="BK123" s="320">
        <f t="shared" si="19"/>
        <v>0</v>
      </c>
      <c r="BL123" s="293" t="s">
        <v>148</v>
      </c>
      <c r="BM123" s="319" t="s">
        <v>1976</v>
      </c>
    </row>
    <row r="124" spans="1:65" s="296" customFormat="1" ht="16.5" customHeight="1">
      <c r="A124" s="219"/>
      <c r="B124" s="220"/>
      <c r="C124" s="271" t="s">
        <v>397</v>
      </c>
      <c r="D124" s="271" t="s">
        <v>143</v>
      </c>
      <c r="E124" s="272" t="s">
        <v>1977</v>
      </c>
      <c r="F124" s="273" t="s">
        <v>1978</v>
      </c>
      <c r="G124" s="274" t="s">
        <v>1299</v>
      </c>
      <c r="H124" s="275">
        <v>2</v>
      </c>
      <c r="I124" s="212"/>
      <c r="J124" s="276">
        <f t="shared" si="10"/>
        <v>0</v>
      </c>
      <c r="K124" s="273" t="s">
        <v>3</v>
      </c>
      <c r="L124" s="220"/>
      <c r="M124" s="315" t="s">
        <v>3</v>
      </c>
      <c r="N124" s="316" t="s">
        <v>41</v>
      </c>
      <c r="O124" s="317">
        <v>0</v>
      </c>
      <c r="P124" s="317">
        <f t="shared" si="11"/>
        <v>0</v>
      </c>
      <c r="Q124" s="317">
        <v>0</v>
      </c>
      <c r="R124" s="317">
        <f t="shared" si="12"/>
        <v>0</v>
      </c>
      <c r="S124" s="317">
        <v>0</v>
      </c>
      <c r="T124" s="318">
        <f t="shared" si="13"/>
        <v>0</v>
      </c>
      <c r="U124" s="219"/>
      <c r="V124" s="219"/>
      <c r="W124" s="219"/>
      <c r="X124" s="219"/>
      <c r="Y124" s="219"/>
      <c r="Z124" s="219"/>
      <c r="AA124" s="219"/>
      <c r="AB124" s="219"/>
      <c r="AC124" s="219"/>
      <c r="AD124" s="219"/>
      <c r="AE124" s="219"/>
      <c r="AR124" s="319" t="s">
        <v>148</v>
      </c>
      <c r="AT124" s="319" t="s">
        <v>143</v>
      </c>
      <c r="AU124" s="319" t="s">
        <v>78</v>
      </c>
      <c r="AY124" s="293" t="s">
        <v>141</v>
      </c>
      <c r="BE124" s="320">
        <f t="shared" si="14"/>
        <v>0</v>
      </c>
      <c r="BF124" s="320">
        <f t="shared" si="15"/>
        <v>0</v>
      </c>
      <c r="BG124" s="320">
        <f t="shared" si="16"/>
        <v>0</v>
      </c>
      <c r="BH124" s="320">
        <f t="shared" si="17"/>
        <v>0</v>
      </c>
      <c r="BI124" s="320">
        <f t="shared" si="18"/>
        <v>0</v>
      </c>
      <c r="BJ124" s="293" t="s">
        <v>78</v>
      </c>
      <c r="BK124" s="320">
        <f t="shared" si="19"/>
        <v>0</v>
      </c>
      <c r="BL124" s="293" t="s">
        <v>148</v>
      </c>
      <c r="BM124" s="319" t="s">
        <v>1979</v>
      </c>
    </row>
    <row r="125" spans="1:65" s="296" customFormat="1" ht="16.5" customHeight="1">
      <c r="A125" s="219"/>
      <c r="B125" s="220"/>
      <c r="C125" s="271" t="s">
        <v>401</v>
      </c>
      <c r="D125" s="271" t="s">
        <v>143</v>
      </c>
      <c r="E125" s="272" t="s">
        <v>1980</v>
      </c>
      <c r="F125" s="273" t="s">
        <v>1981</v>
      </c>
      <c r="G125" s="274" t="s">
        <v>1299</v>
      </c>
      <c r="H125" s="275">
        <v>1</v>
      </c>
      <c r="I125" s="212"/>
      <c r="J125" s="276">
        <f t="shared" si="10"/>
        <v>0</v>
      </c>
      <c r="K125" s="273" t="s">
        <v>3</v>
      </c>
      <c r="L125" s="220"/>
      <c r="M125" s="315" t="s">
        <v>3</v>
      </c>
      <c r="N125" s="316" t="s">
        <v>41</v>
      </c>
      <c r="O125" s="317">
        <v>0</v>
      </c>
      <c r="P125" s="317">
        <f t="shared" si="11"/>
        <v>0</v>
      </c>
      <c r="Q125" s="317">
        <v>0</v>
      </c>
      <c r="R125" s="317">
        <f t="shared" si="12"/>
        <v>0</v>
      </c>
      <c r="S125" s="317">
        <v>0</v>
      </c>
      <c r="T125" s="318">
        <f t="shared" si="13"/>
        <v>0</v>
      </c>
      <c r="U125" s="219"/>
      <c r="V125" s="219"/>
      <c r="W125" s="219"/>
      <c r="X125" s="219"/>
      <c r="Y125" s="219"/>
      <c r="Z125" s="219"/>
      <c r="AA125" s="219"/>
      <c r="AB125" s="219"/>
      <c r="AC125" s="219"/>
      <c r="AD125" s="219"/>
      <c r="AE125" s="219"/>
      <c r="AR125" s="319" t="s">
        <v>148</v>
      </c>
      <c r="AT125" s="319" t="s">
        <v>143</v>
      </c>
      <c r="AU125" s="319" t="s">
        <v>78</v>
      </c>
      <c r="AY125" s="293" t="s">
        <v>141</v>
      </c>
      <c r="BE125" s="320">
        <f t="shared" si="14"/>
        <v>0</v>
      </c>
      <c r="BF125" s="320">
        <f t="shared" si="15"/>
        <v>0</v>
      </c>
      <c r="BG125" s="320">
        <f t="shared" si="16"/>
        <v>0</v>
      </c>
      <c r="BH125" s="320">
        <f t="shared" si="17"/>
        <v>0</v>
      </c>
      <c r="BI125" s="320">
        <f t="shared" si="18"/>
        <v>0</v>
      </c>
      <c r="BJ125" s="293" t="s">
        <v>78</v>
      </c>
      <c r="BK125" s="320">
        <f t="shared" si="19"/>
        <v>0</v>
      </c>
      <c r="BL125" s="293" t="s">
        <v>148</v>
      </c>
      <c r="BM125" s="319" t="s">
        <v>1982</v>
      </c>
    </row>
    <row r="126" spans="1:65" s="296" customFormat="1" ht="16.5" customHeight="1">
      <c r="A126" s="219"/>
      <c r="B126" s="220"/>
      <c r="C126" s="271" t="s">
        <v>405</v>
      </c>
      <c r="D126" s="271" t="s">
        <v>143</v>
      </c>
      <c r="E126" s="272" t="s">
        <v>1983</v>
      </c>
      <c r="F126" s="273" t="s">
        <v>1984</v>
      </c>
      <c r="G126" s="274" t="s">
        <v>1299</v>
      </c>
      <c r="H126" s="275">
        <v>420</v>
      </c>
      <c r="I126" s="212"/>
      <c r="J126" s="276">
        <f t="shared" si="10"/>
        <v>0</v>
      </c>
      <c r="K126" s="273" t="s">
        <v>3</v>
      </c>
      <c r="L126" s="220"/>
      <c r="M126" s="315" t="s">
        <v>3</v>
      </c>
      <c r="N126" s="316" t="s">
        <v>41</v>
      </c>
      <c r="O126" s="317">
        <v>0</v>
      </c>
      <c r="P126" s="317">
        <f t="shared" si="11"/>
        <v>0</v>
      </c>
      <c r="Q126" s="317">
        <v>0</v>
      </c>
      <c r="R126" s="317">
        <f t="shared" si="12"/>
        <v>0</v>
      </c>
      <c r="S126" s="317">
        <v>0</v>
      </c>
      <c r="T126" s="318">
        <f t="shared" si="13"/>
        <v>0</v>
      </c>
      <c r="U126" s="219"/>
      <c r="V126" s="219"/>
      <c r="W126" s="219"/>
      <c r="X126" s="219"/>
      <c r="Y126" s="219"/>
      <c r="Z126" s="219"/>
      <c r="AA126" s="219"/>
      <c r="AB126" s="219"/>
      <c r="AC126" s="219"/>
      <c r="AD126" s="219"/>
      <c r="AE126" s="219"/>
      <c r="AR126" s="319" t="s">
        <v>148</v>
      </c>
      <c r="AT126" s="319" t="s">
        <v>143</v>
      </c>
      <c r="AU126" s="319" t="s">
        <v>78</v>
      </c>
      <c r="AY126" s="293" t="s">
        <v>141</v>
      </c>
      <c r="BE126" s="320">
        <f t="shared" si="14"/>
        <v>0</v>
      </c>
      <c r="BF126" s="320">
        <f t="shared" si="15"/>
        <v>0</v>
      </c>
      <c r="BG126" s="320">
        <f t="shared" si="16"/>
        <v>0</v>
      </c>
      <c r="BH126" s="320">
        <f t="shared" si="17"/>
        <v>0</v>
      </c>
      <c r="BI126" s="320">
        <f t="shared" si="18"/>
        <v>0</v>
      </c>
      <c r="BJ126" s="293" t="s">
        <v>78</v>
      </c>
      <c r="BK126" s="320">
        <f t="shared" si="19"/>
        <v>0</v>
      </c>
      <c r="BL126" s="293" t="s">
        <v>148</v>
      </c>
      <c r="BM126" s="319" t="s">
        <v>1985</v>
      </c>
    </row>
    <row r="127" spans="1:65" s="296" customFormat="1" ht="16.5" customHeight="1">
      <c r="A127" s="219"/>
      <c r="B127" s="220"/>
      <c r="C127" s="271" t="s">
        <v>409</v>
      </c>
      <c r="D127" s="271" t="s">
        <v>143</v>
      </c>
      <c r="E127" s="272" t="s">
        <v>1986</v>
      </c>
      <c r="F127" s="273" t="s">
        <v>1987</v>
      </c>
      <c r="G127" s="274" t="s">
        <v>1299</v>
      </c>
      <c r="H127" s="275">
        <v>50</v>
      </c>
      <c r="I127" s="212"/>
      <c r="J127" s="276">
        <f t="shared" si="10"/>
        <v>0</v>
      </c>
      <c r="K127" s="273" t="s">
        <v>3</v>
      </c>
      <c r="L127" s="220"/>
      <c r="M127" s="315" t="s">
        <v>3</v>
      </c>
      <c r="N127" s="316" t="s">
        <v>41</v>
      </c>
      <c r="O127" s="317">
        <v>0</v>
      </c>
      <c r="P127" s="317">
        <f t="shared" si="11"/>
        <v>0</v>
      </c>
      <c r="Q127" s="317">
        <v>0</v>
      </c>
      <c r="R127" s="317">
        <f t="shared" si="12"/>
        <v>0</v>
      </c>
      <c r="S127" s="317">
        <v>0</v>
      </c>
      <c r="T127" s="318">
        <f t="shared" si="13"/>
        <v>0</v>
      </c>
      <c r="U127" s="219"/>
      <c r="V127" s="219"/>
      <c r="W127" s="219"/>
      <c r="X127" s="219"/>
      <c r="Y127" s="219"/>
      <c r="Z127" s="219"/>
      <c r="AA127" s="219"/>
      <c r="AB127" s="219"/>
      <c r="AC127" s="219"/>
      <c r="AD127" s="219"/>
      <c r="AE127" s="219"/>
      <c r="AR127" s="319" t="s">
        <v>148</v>
      </c>
      <c r="AT127" s="319" t="s">
        <v>143</v>
      </c>
      <c r="AU127" s="319" t="s">
        <v>78</v>
      </c>
      <c r="AY127" s="293" t="s">
        <v>141</v>
      </c>
      <c r="BE127" s="320">
        <f t="shared" si="14"/>
        <v>0</v>
      </c>
      <c r="BF127" s="320">
        <f t="shared" si="15"/>
        <v>0</v>
      </c>
      <c r="BG127" s="320">
        <f t="shared" si="16"/>
        <v>0</v>
      </c>
      <c r="BH127" s="320">
        <f t="shared" si="17"/>
        <v>0</v>
      </c>
      <c r="BI127" s="320">
        <f t="shared" si="18"/>
        <v>0</v>
      </c>
      <c r="BJ127" s="293" t="s">
        <v>78</v>
      </c>
      <c r="BK127" s="320">
        <f t="shared" si="19"/>
        <v>0</v>
      </c>
      <c r="BL127" s="293" t="s">
        <v>148</v>
      </c>
      <c r="BM127" s="319" t="s">
        <v>1988</v>
      </c>
    </row>
    <row r="128" spans="1:65" s="296" customFormat="1" ht="16.5" customHeight="1">
      <c r="A128" s="219"/>
      <c r="B128" s="220"/>
      <c r="C128" s="271" t="s">
        <v>413</v>
      </c>
      <c r="D128" s="271" t="s">
        <v>143</v>
      </c>
      <c r="E128" s="272" t="s">
        <v>1989</v>
      </c>
      <c r="F128" s="273" t="s">
        <v>1990</v>
      </c>
      <c r="G128" s="274" t="s">
        <v>1299</v>
      </c>
      <c r="H128" s="275">
        <v>50</v>
      </c>
      <c r="I128" s="212"/>
      <c r="J128" s="276">
        <f t="shared" si="10"/>
        <v>0</v>
      </c>
      <c r="K128" s="273" t="s">
        <v>3</v>
      </c>
      <c r="L128" s="220"/>
      <c r="M128" s="315" t="s">
        <v>3</v>
      </c>
      <c r="N128" s="316" t="s">
        <v>41</v>
      </c>
      <c r="O128" s="317">
        <v>0</v>
      </c>
      <c r="P128" s="317">
        <f t="shared" si="11"/>
        <v>0</v>
      </c>
      <c r="Q128" s="317">
        <v>0</v>
      </c>
      <c r="R128" s="317">
        <f t="shared" si="12"/>
        <v>0</v>
      </c>
      <c r="S128" s="317">
        <v>0</v>
      </c>
      <c r="T128" s="318">
        <f t="shared" si="13"/>
        <v>0</v>
      </c>
      <c r="U128" s="219"/>
      <c r="V128" s="219"/>
      <c r="W128" s="219"/>
      <c r="X128" s="219"/>
      <c r="Y128" s="219"/>
      <c r="Z128" s="219"/>
      <c r="AA128" s="219"/>
      <c r="AB128" s="219"/>
      <c r="AC128" s="219"/>
      <c r="AD128" s="219"/>
      <c r="AE128" s="219"/>
      <c r="AR128" s="319" t="s">
        <v>148</v>
      </c>
      <c r="AT128" s="319" t="s">
        <v>143</v>
      </c>
      <c r="AU128" s="319" t="s">
        <v>78</v>
      </c>
      <c r="AY128" s="293" t="s">
        <v>141</v>
      </c>
      <c r="BE128" s="320">
        <f t="shared" si="14"/>
        <v>0</v>
      </c>
      <c r="BF128" s="320">
        <f t="shared" si="15"/>
        <v>0</v>
      </c>
      <c r="BG128" s="320">
        <f t="shared" si="16"/>
        <v>0</v>
      </c>
      <c r="BH128" s="320">
        <f t="shared" si="17"/>
        <v>0</v>
      </c>
      <c r="BI128" s="320">
        <f t="shared" si="18"/>
        <v>0</v>
      </c>
      <c r="BJ128" s="293" t="s">
        <v>78</v>
      </c>
      <c r="BK128" s="320">
        <f t="shared" si="19"/>
        <v>0</v>
      </c>
      <c r="BL128" s="293" t="s">
        <v>148</v>
      </c>
      <c r="BM128" s="319" t="s">
        <v>1991</v>
      </c>
    </row>
    <row r="129" spans="1:65" s="296" customFormat="1" ht="16.5" customHeight="1">
      <c r="A129" s="219"/>
      <c r="B129" s="220"/>
      <c r="C129" s="271" t="s">
        <v>417</v>
      </c>
      <c r="D129" s="271" t="s">
        <v>143</v>
      </c>
      <c r="E129" s="272" t="s">
        <v>1992</v>
      </c>
      <c r="F129" s="273" t="s">
        <v>1993</v>
      </c>
      <c r="G129" s="274" t="s">
        <v>1299</v>
      </c>
      <c r="H129" s="275">
        <v>10</v>
      </c>
      <c r="I129" s="212"/>
      <c r="J129" s="276">
        <f t="shared" si="10"/>
        <v>0</v>
      </c>
      <c r="K129" s="273" t="s">
        <v>3</v>
      </c>
      <c r="L129" s="220"/>
      <c r="M129" s="315" t="s">
        <v>3</v>
      </c>
      <c r="N129" s="316" t="s">
        <v>41</v>
      </c>
      <c r="O129" s="317">
        <v>0</v>
      </c>
      <c r="P129" s="317">
        <f t="shared" si="11"/>
        <v>0</v>
      </c>
      <c r="Q129" s="317">
        <v>0</v>
      </c>
      <c r="R129" s="317">
        <f t="shared" si="12"/>
        <v>0</v>
      </c>
      <c r="S129" s="317">
        <v>0</v>
      </c>
      <c r="T129" s="318">
        <f t="shared" si="13"/>
        <v>0</v>
      </c>
      <c r="U129" s="219"/>
      <c r="V129" s="219"/>
      <c r="W129" s="219"/>
      <c r="X129" s="219"/>
      <c r="Y129" s="219"/>
      <c r="Z129" s="219"/>
      <c r="AA129" s="219"/>
      <c r="AB129" s="219"/>
      <c r="AC129" s="219"/>
      <c r="AD129" s="219"/>
      <c r="AE129" s="219"/>
      <c r="AR129" s="319" t="s">
        <v>148</v>
      </c>
      <c r="AT129" s="319" t="s">
        <v>143</v>
      </c>
      <c r="AU129" s="319" t="s">
        <v>78</v>
      </c>
      <c r="AY129" s="293" t="s">
        <v>141</v>
      </c>
      <c r="BE129" s="320">
        <f t="shared" si="14"/>
        <v>0</v>
      </c>
      <c r="BF129" s="320">
        <f t="shared" si="15"/>
        <v>0</v>
      </c>
      <c r="BG129" s="320">
        <f t="shared" si="16"/>
        <v>0</v>
      </c>
      <c r="BH129" s="320">
        <f t="shared" si="17"/>
        <v>0</v>
      </c>
      <c r="BI129" s="320">
        <f t="shared" si="18"/>
        <v>0</v>
      </c>
      <c r="BJ129" s="293" t="s">
        <v>78</v>
      </c>
      <c r="BK129" s="320">
        <f t="shared" si="19"/>
        <v>0</v>
      </c>
      <c r="BL129" s="293" t="s">
        <v>148</v>
      </c>
      <c r="BM129" s="319" t="s">
        <v>1994</v>
      </c>
    </row>
    <row r="130" spans="1:65" s="296" customFormat="1" ht="16.5" customHeight="1">
      <c r="A130" s="219"/>
      <c r="B130" s="220"/>
      <c r="C130" s="271" t="s">
        <v>421</v>
      </c>
      <c r="D130" s="271" t="s">
        <v>143</v>
      </c>
      <c r="E130" s="272" t="s">
        <v>1995</v>
      </c>
      <c r="F130" s="273" t="s">
        <v>1996</v>
      </c>
      <c r="G130" s="274" t="s">
        <v>1299</v>
      </c>
      <c r="H130" s="275">
        <v>10</v>
      </c>
      <c r="I130" s="212"/>
      <c r="J130" s="276">
        <f t="shared" si="10"/>
        <v>0</v>
      </c>
      <c r="K130" s="273" t="s">
        <v>3</v>
      </c>
      <c r="L130" s="220"/>
      <c r="M130" s="315" t="s">
        <v>3</v>
      </c>
      <c r="N130" s="316" t="s">
        <v>41</v>
      </c>
      <c r="O130" s="317">
        <v>0</v>
      </c>
      <c r="P130" s="317">
        <f t="shared" si="11"/>
        <v>0</v>
      </c>
      <c r="Q130" s="317">
        <v>0</v>
      </c>
      <c r="R130" s="317">
        <f t="shared" si="12"/>
        <v>0</v>
      </c>
      <c r="S130" s="317">
        <v>0</v>
      </c>
      <c r="T130" s="318">
        <f t="shared" si="13"/>
        <v>0</v>
      </c>
      <c r="U130" s="219"/>
      <c r="V130" s="219"/>
      <c r="W130" s="219"/>
      <c r="X130" s="219"/>
      <c r="Y130" s="219"/>
      <c r="Z130" s="219"/>
      <c r="AA130" s="219"/>
      <c r="AB130" s="219"/>
      <c r="AC130" s="219"/>
      <c r="AD130" s="219"/>
      <c r="AE130" s="219"/>
      <c r="AR130" s="319" t="s">
        <v>148</v>
      </c>
      <c r="AT130" s="319" t="s">
        <v>143</v>
      </c>
      <c r="AU130" s="319" t="s">
        <v>78</v>
      </c>
      <c r="AY130" s="293" t="s">
        <v>141</v>
      </c>
      <c r="BE130" s="320">
        <f t="shared" si="14"/>
        <v>0</v>
      </c>
      <c r="BF130" s="320">
        <f t="shared" si="15"/>
        <v>0</v>
      </c>
      <c r="BG130" s="320">
        <f t="shared" si="16"/>
        <v>0</v>
      </c>
      <c r="BH130" s="320">
        <f t="shared" si="17"/>
        <v>0</v>
      </c>
      <c r="BI130" s="320">
        <f t="shared" si="18"/>
        <v>0</v>
      </c>
      <c r="BJ130" s="293" t="s">
        <v>78</v>
      </c>
      <c r="BK130" s="320">
        <f t="shared" si="19"/>
        <v>0</v>
      </c>
      <c r="BL130" s="293" t="s">
        <v>148</v>
      </c>
      <c r="BM130" s="319" t="s">
        <v>1997</v>
      </c>
    </row>
    <row r="131" spans="1:65" s="296" customFormat="1" ht="16.5" customHeight="1">
      <c r="A131" s="219"/>
      <c r="B131" s="220"/>
      <c r="C131" s="271" t="s">
        <v>425</v>
      </c>
      <c r="D131" s="271" t="s">
        <v>143</v>
      </c>
      <c r="E131" s="272" t="s">
        <v>1998</v>
      </c>
      <c r="F131" s="273" t="s">
        <v>1999</v>
      </c>
      <c r="G131" s="274" t="s">
        <v>1299</v>
      </c>
      <c r="H131" s="275">
        <v>25</v>
      </c>
      <c r="I131" s="212"/>
      <c r="J131" s="276">
        <f t="shared" si="10"/>
        <v>0</v>
      </c>
      <c r="K131" s="273" t="s">
        <v>3</v>
      </c>
      <c r="L131" s="220"/>
      <c r="M131" s="315" t="s">
        <v>3</v>
      </c>
      <c r="N131" s="316" t="s">
        <v>41</v>
      </c>
      <c r="O131" s="317">
        <v>0</v>
      </c>
      <c r="P131" s="317">
        <f t="shared" si="11"/>
        <v>0</v>
      </c>
      <c r="Q131" s="317">
        <v>0</v>
      </c>
      <c r="R131" s="317">
        <f t="shared" si="12"/>
        <v>0</v>
      </c>
      <c r="S131" s="317">
        <v>0</v>
      </c>
      <c r="T131" s="318">
        <f t="shared" si="13"/>
        <v>0</v>
      </c>
      <c r="U131" s="219"/>
      <c r="V131" s="219"/>
      <c r="W131" s="219"/>
      <c r="X131" s="219"/>
      <c r="Y131" s="219"/>
      <c r="Z131" s="219"/>
      <c r="AA131" s="219"/>
      <c r="AB131" s="219"/>
      <c r="AC131" s="219"/>
      <c r="AD131" s="219"/>
      <c r="AE131" s="219"/>
      <c r="AR131" s="319" t="s">
        <v>148</v>
      </c>
      <c r="AT131" s="319" t="s">
        <v>143</v>
      </c>
      <c r="AU131" s="319" t="s">
        <v>78</v>
      </c>
      <c r="AY131" s="293" t="s">
        <v>141</v>
      </c>
      <c r="BE131" s="320">
        <f t="shared" si="14"/>
        <v>0</v>
      </c>
      <c r="BF131" s="320">
        <f t="shared" si="15"/>
        <v>0</v>
      </c>
      <c r="BG131" s="320">
        <f t="shared" si="16"/>
        <v>0</v>
      </c>
      <c r="BH131" s="320">
        <f t="shared" si="17"/>
        <v>0</v>
      </c>
      <c r="BI131" s="320">
        <f t="shared" si="18"/>
        <v>0</v>
      </c>
      <c r="BJ131" s="293" t="s">
        <v>78</v>
      </c>
      <c r="BK131" s="320">
        <f t="shared" si="19"/>
        <v>0</v>
      </c>
      <c r="BL131" s="293" t="s">
        <v>148</v>
      </c>
      <c r="BM131" s="319" t="s">
        <v>2000</v>
      </c>
    </row>
    <row r="132" spans="1:65" s="296" customFormat="1" ht="16.5" customHeight="1">
      <c r="A132" s="219"/>
      <c r="B132" s="220"/>
      <c r="C132" s="271" t="s">
        <v>429</v>
      </c>
      <c r="D132" s="271" t="s">
        <v>143</v>
      </c>
      <c r="E132" s="272" t="s">
        <v>2001</v>
      </c>
      <c r="F132" s="273" t="s">
        <v>2002</v>
      </c>
      <c r="G132" s="274" t="s">
        <v>1299</v>
      </c>
      <c r="H132" s="275">
        <v>20</v>
      </c>
      <c r="I132" s="212"/>
      <c r="J132" s="276">
        <f t="shared" si="10"/>
        <v>0</v>
      </c>
      <c r="K132" s="273" t="s">
        <v>3</v>
      </c>
      <c r="L132" s="220"/>
      <c r="M132" s="315" t="s">
        <v>3</v>
      </c>
      <c r="N132" s="316" t="s">
        <v>41</v>
      </c>
      <c r="O132" s="317">
        <v>0</v>
      </c>
      <c r="P132" s="317">
        <f t="shared" si="11"/>
        <v>0</v>
      </c>
      <c r="Q132" s="317">
        <v>0</v>
      </c>
      <c r="R132" s="317">
        <f t="shared" si="12"/>
        <v>0</v>
      </c>
      <c r="S132" s="317">
        <v>0</v>
      </c>
      <c r="T132" s="318">
        <f t="shared" si="13"/>
        <v>0</v>
      </c>
      <c r="U132" s="219"/>
      <c r="V132" s="219"/>
      <c r="W132" s="219"/>
      <c r="X132" s="219"/>
      <c r="Y132" s="219"/>
      <c r="Z132" s="219"/>
      <c r="AA132" s="219"/>
      <c r="AB132" s="219"/>
      <c r="AC132" s="219"/>
      <c r="AD132" s="219"/>
      <c r="AE132" s="219"/>
      <c r="AR132" s="319" t="s">
        <v>148</v>
      </c>
      <c r="AT132" s="319" t="s">
        <v>143</v>
      </c>
      <c r="AU132" s="319" t="s">
        <v>78</v>
      </c>
      <c r="AY132" s="293" t="s">
        <v>141</v>
      </c>
      <c r="BE132" s="320">
        <f t="shared" si="14"/>
        <v>0</v>
      </c>
      <c r="BF132" s="320">
        <f t="shared" si="15"/>
        <v>0</v>
      </c>
      <c r="BG132" s="320">
        <f t="shared" si="16"/>
        <v>0</v>
      </c>
      <c r="BH132" s="320">
        <f t="shared" si="17"/>
        <v>0</v>
      </c>
      <c r="BI132" s="320">
        <f t="shared" si="18"/>
        <v>0</v>
      </c>
      <c r="BJ132" s="293" t="s">
        <v>78</v>
      </c>
      <c r="BK132" s="320">
        <f t="shared" si="19"/>
        <v>0</v>
      </c>
      <c r="BL132" s="293" t="s">
        <v>148</v>
      </c>
      <c r="BM132" s="319" t="s">
        <v>2003</v>
      </c>
    </row>
    <row r="133" spans="1:65" s="264" customFormat="1" ht="25.9" customHeight="1">
      <c r="B133" s="265"/>
      <c r="D133" s="266" t="s">
        <v>69</v>
      </c>
      <c r="E133" s="267" t="s">
        <v>2004</v>
      </c>
      <c r="F133" s="267" t="s">
        <v>1430</v>
      </c>
      <c r="J133" s="268">
        <f>BK133</f>
        <v>0</v>
      </c>
      <c r="L133" s="265"/>
      <c r="M133" s="309"/>
      <c r="N133" s="310"/>
      <c r="O133" s="310"/>
      <c r="P133" s="311">
        <f>SUM(P134:P142)</f>
        <v>0</v>
      </c>
      <c r="Q133" s="310"/>
      <c r="R133" s="311">
        <f>SUM(R134:R142)</f>
        <v>0</v>
      </c>
      <c r="S133" s="310"/>
      <c r="T133" s="312">
        <f>SUM(T134:T142)</f>
        <v>0</v>
      </c>
      <c r="AR133" s="266" t="s">
        <v>78</v>
      </c>
      <c r="AT133" s="313" t="s">
        <v>69</v>
      </c>
      <c r="AU133" s="313" t="s">
        <v>70</v>
      </c>
      <c r="AY133" s="266" t="s">
        <v>141</v>
      </c>
      <c r="BK133" s="314">
        <f>SUM(BK134:BK142)</f>
        <v>0</v>
      </c>
    </row>
    <row r="134" spans="1:65" s="296" customFormat="1" ht="16.5" customHeight="1">
      <c r="A134" s="219"/>
      <c r="B134" s="220"/>
      <c r="C134" s="271" t="s">
        <v>433</v>
      </c>
      <c r="D134" s="271" t="s">
        <v>143</v>
      </c>
      <c r="E134" s="272" t="s">
        <v>2005</v>
      </c>
      <c r="F134" s="273" t="s">
        <v>2006</v>
      </c>
      <c r="G134" s="274" t="s">
        <v>1960</v>
      </c>
      <c r="H134" s="275">
        <v>1</v>
      </c>
      <c r="I134" s="212"/>
      <c r="J134" s="276">
        <f t="shared" ref="J134:J142" si="20">ROUND(I134*H134,2)</f>
        <v>0</v>
      </c>
      <c r="K134" s="273" t="s">
        <v>3</v>
      </c>
      <c r="L134" s="220"/>
      <c r="M134" s="315" t="s">
        <v>3</v>
      </c>
      <c r="N134" s="316" t="s">
        <v>41</v>
      </c>
      <c r="O134" s="317">
        <v>0</v>
      </c>
      <c r="P134" s="317">
        <f t="shared" ref="P134:P142" si="21">O134*H134</f>
        <v>0</v>
      </c>
      <c r="Q134" s="317">
        <v>0</v>
      </c>
      <c r="R134" s="317">
        <f t="shared" ref="R134:R142" si="22">Q134*H134</f>
        <v>0</v>
      </c>
      <c r="S134" s="317">
        <v>0</v>
      </c>
      <c r="T134" s="318">
        <f t="shared" ref="T134:T142" si="23">S134*H134</f>
        <v>0</v>
      </c>
      <c r="U134" s="219"/>
      <c r="V134" s="219"/>
      <c r="W134" s="219"/>
      <c r="X134" s="219"/>
      <c r="Y134" s="219"/>
      <c r="Z134" s="219"/>
      <c r="AA134" s="219"/>
      <c r="AB134" s="219"/>
      <c r="AC134" s="219"/>
      <c r="AD134" s="219"/>
      <c r="AE134" s="219"/>
      <c r="AR134" s="319" t="s">
        <v>148</v>
      </c>
      <c r="AT134" s="319" t="s">
        <v>143</v>
      </c>
      <c r="AU134" s="319" t="s">
        <v>78</v>
      </c>
      <c r="AY134" s="293" t="s">
        <v>141</v>
      </c>
      <c r="BE134" s="320">
        <f t="shared" ref="BE134:BE142" si="24">IF(N134="základní",J134,0)</f>
        <v>0</v>
      </c>
      <c r="BF134" s="320">
        <f t="shared" ref="BF134:BF142" si="25">IF(N134="snížená",J134,0)</f>
        <v>0</v>
      </c>
      <c r="BG134" s="320">
        <f t="shared" ref="BG134:BG142" si="26">IF(N134="zákl. přenesená",J134,0)</f>
        <v>0</v>
      </c>
      <c r="BH134" s="320">
        <f t="shared" ref="BH134:BH142" si="27">IF(N134="sníž. přenesená",J134,0)</f>
        <v>0</v>
      </c>
      <c r="BI134" s="320">
        <f t="shared" ref="BI134:BI142" si="28">IF(N134="nulová",J134,0)</f>
        <v>0</v>
      </c>
      <c r="BJ134" s="293" t="s">
        <v>78</v>
      </c>
      <c r="BK134" s="320">
        <f t="shared" ref="BK134:BK142" si="29">ROUND(I134*H134,2)</f>
        <v>0</v>
      </c>
      <c r="BL134" s="293" t="s">
        <v>148</v>
      </c>
      <c r="BM134" s="319" t="s">
        <v>2007</v>
      </c>
    </row>
    <row r="135" spans="1:65" s="296" customFormat="1" ht="16.5" customHeight="1">
      <c r="A135" s="219"/>
      <c r="B135" s="220"/>
      <c r="C135" s="271" t="s">
        <v>437</v>
      </c>
      <c r="D135" s="271" t="s">
        <v>143</v>
      </c>
      <c r="E135" s="272" t="s">
        <v>2008</v>
      </c>
      <c r="F135" s="273" t="s">
        <v>2009</v>
      </c>
      <c r="G135" s="274" t="s">
        <v>1299</v>
      </c>
      <c r="H135" s="275">
        <v>1</v>
      </c>
      <c r="I135" s="212"/>
      <c r="J135" s="276">
        <f t="shared" si="20"/>
        <v>0</v>
      </c>
      <c r="K135" s="273" t="s">
        <v>3</v>
      </c>
      <c r="L135" s="220"/>
      <c r="M135" s="315" t="s">
        <v>3</v>
      </c>
      <c r="N135" s="316" t="s">
        <v>41</v>
      </c>
      <c r="O135" s="317">
        <v>0</v>
      </c>
      <c r="P135" s="317">
        <f t="shared" si="21"/>
        <v>0</v>
      </c>
      <c r="Q135" s="317">
        <v>0</v>
      </c>
      <c r="R135" s="317">
        <f t="shared" si="22"/>
        <v>0</v>
      </c>
      <c r="S135" s="317">
        <v>0</v>
      </c>
      <c r="T135" s="318">
        <f t="shared" si="23"/>
        <v>0</v>
      </c>
      <c r="U135" s="219"/>
      <c r="V135" s="219"/>
      <c r="W135" s="219"/>
      <c r="X135" s="219"/>
      <c r="Y135" s="219"/>
      <c r="Z135" s="219"/>
      <c r="AA135" s="219"/>
      <c r="AB135" s="219"/>
      <c r="AC135" s="219"/>
      <c r="AD135" s="219"/>
      <c r="AE135" s="219"/>
      <c r="AR135" s="319" t="s">
        <v>148</v>
      </c>
      <c r="AT135" s="319" t="s">
        <v>143</v>
      </c>
      <c r="AU135" s="319" t="s">
        <v>78</v>
      </c>
      <c r="AY135" s="293" t="s">
        <v>141</v>
      </c>
      <c r="BE135" s="320">
        <f t="shared" si="24"/>
        <v>0</v>
      </c>
      <c r="BF135" s="320">
        <f t="shared" si="25"/>
        <v>0</v>
      </c>
      <c r="BG135" s="320">
        <f t="shared" si="26"/>
        <v>0</v>
      </c>
      <c r="BH135" s="320">
        <f t="shared" si="27"/>
        <v>0</v>
      </c>
      <c r="BI135" s="320">
        <f t="shared" si="28"/>
        <v>0</v>
      </c>
      <c r="BJ135" s="293" t="s">
        <v>78</v>
      </c>
      <c r="BK135" s="320">
        <f t="shared" si="29"/>
        <v>0</v>
      </c>
      <c r="BL135" s="293" t="s">
        <v>148</v>
      </c>
      <c r="BM135" s="319" t="s">
        <v>2010</v>
      </c>
    </row>
    <row r="136" spans="1:65" s="296" customFormat="1" ht="16.5" customHeight="1">
      <c r="A136" s="219"/>
      <c r="B136" s="220"/>
      <c r="C136" s="271" t="s">
        <v>441</v>
      </c>
      <c r="D136" s="271" t="s">
        <v>143</v>
      </c>
      <c r="E136" s="272" t="s">
        <v>2011</v>
      </c>
      <c r="F136" s="273" t="s">
        <v>2012</v>
      </c>
      <c r="G136" s="274" t="s">
        <v>1960</v>
      </c>
      <c r="H136" s="275">
        <v>1</v>
      </c>
      <c r="I136" s="212"/>
      <c r="J136" s="276">
        <f t="shared" si="20"/>
        <v>0</v>
      </c>
      <c r="K136" s="273" t="s">
        <v>3</v>
      </c>
      <c r="L136" s="220"/>
      <c r="M136" s="315" t="s">
        <v>3</v>
      </c>
      <c r="N136" s="316" t="s">
        <v>41</v>
      </c>
      <c r="O136" s="317">
        <v>0</v>
      </c>
      <c r="P136" s="317">
        <f t="shared" si="21"/>
        <v>0</v>
      </c>
      <c r="Q136" s="317">
        <v>0</v>
      </c>
      <c r="R136" s="317">
        <f t="shared" si="22"/>
        <v>0</v>
      </c>
      <c r="S136" s="317">
        <v>0</v>
      </c>
      <c r="T136" s="318">
        <f t="shared" si="23"/>
        <v>0</v>
      </c>
      <c r="U136" s="219"/>
      <c r="V136" s="219"/>
      <c r="W136" s="219"/>
      <c r="X136" s="219"/>
      <c r="Y136" s="219"/>
      <c r="Z136" s="219"/>
      <c r="AA136" s="219"/>
      <c r="AB136" s="219"/>
      <c r="AC136" s="219"/>
      <c r="AD136" s="219"/>
      <c r="AE136" s="219"/>
      <c r="AR136" s="319" t="s">
        <v>148</v>
      </c>
      <c r="AT136" s="319" t="s">
        <v>143</v>
      </c>
      <c r="AU136" s="319" t="s">
        <v>78</v>
      </c>
      <c r="AY136" s="293" t="s">
        <v>141</v>
      </c>
      <c r="BE136" s="320">
        <f t="shared" si="24"/>
        <v>0</v>
      </c>
      <c r="BF136" s="320">
        <f t="shared" si="25"/>
        <v>0</v>
      </c>
      <c r="BG136" s="320">
        <f t="shared" si="26"/>
        <v>0</v>
      </c>
      <c r="BH136" s="320">
        <f t="shared" si="27"/>
        <v>0</v>
      </c>
      <c r="BI136" s="320">
        <f t="shared" si="28"/>
        <v>0</v>
      </c>
      <c r="BJ136" s="293" t="s">
        <v>78</v>
      </c>
      <c r="BK136" s="320">
        <f t="shared" si="29"/>
        <v>0</v>
      </c>
      <c r="BL136" s="293" t="s">
        <v>148</v>
      </c>
      <c r="BM136" s="319" t="s">
        <v>2013</v>
      </c>
    </row>
    <row r="137" spans="1:65" s="296" customFormat="1" ht="16.5" customHeight="1">
      <c r="A137" s="219"/>
      <c r="B137" s="220"/>
      <c r="C137" s="271" t="s">
        <v>445</v>
      </c>
      <c r="D137" s="271" t="s">
        <v>143</v>
      </c>
      <c r="E137" s="272" t="s">
        <v>2014</v>
      </c>
      <c r="F137" s="273" t="s">
        <v>2015</v>
      </c>
      <c r="G137" s="274" t="s">
        <v>1960</v>
      </c>
      <c r="H137" s="275">
        <v>1</v>
      </c>
      <c r="I137" s="212"/>
      <c r="J137" s="276">
        <f t="shared" si="20"/>
        <v>0</v>
      </c>
      <c r="K137" s="273" t="s">
        <v>3</v>
      </c>
      <c r="L137" s="220"/>
      <c r="M137" s="315" t="s">
        <v>3</v>
      </c>
      <c r="N137" s="316" t="s">
        <v>41</v>
      </c>
      <c r="O137" s="317">
        <v>0</v>
      </c>
      <c r="P137" s="317">
        <f t="shared" si="21"/>
        <v>0</v>
      </c>
      <c r="Q137" s="317">
        <v>0</v>
      </c>
      <c r="R137" s="317">
        <f t="shared" si="22"/>
        <v>0</v>
      </c>
      <c r="S137" s="317">
        <v>0</v>
      </c>
      <c r="T137" s="318">
        <f t="shared" si="23"/>
        <v>0</v>
      </c>
      <c r="U137" s="219"/>
      <c r="V137" s="219"/>
      <c r="W137" s="219"/>
      <c r="X137" s="219"/>
      <c r="Y137" s="219"/>
      <c r="Z137" s="219"/>
      <c r="AA137" s="219"/>
      <c r="AB137" s="219"/>
      <c r="AC137" s="219"/>
      <c r="AD137" s="219"/>
      <c r="AE137" s="219"/>
      <c r="AR137" s="319" t="s">
        <v>148</v>
      </c>
      <c r="AT137" s="319" t="s">
        <v>143</v>
      </c>
      <c r="AU137" s="319" t="s">
        <v>78</v>
      </c>
      <c r="AY137" s="293" t="s">
        <v>141</v>
      </c>
      <c r="BE137" s="320">
        <f t="shared" si="24"/>
        <v>0</v>
      </c>
      <c r="BF137" s="320">
        <f t="shared" si="25"/>
        <v>0</v>
      </c>
      <c r="BG137" s="320">
        <f t="shared" si="26"/>
        <v>0</v>
      </c>
      <c r="BH137" s="320">
        <f t="shared" si="27"/>
        <v>0</v>
      </c>
      <c r="BI137" s="320">
        <f t="shared" si="28"/>
        <v>0</v>
      </c>
      <c r="BJ137" s="293" t="s">
        <v>78</v>
      </c>
      <c r="BK137" s="320">
        <f t="shared" si="29"/>
        <v>0</v>
      </c>
      <c r="BL137" s="293" t="s">
        <v>148</v>
      </c>
      <c r="BM137" s="319" t="s">
        <v>2016</v>
      </c>
    </row>
    <row r="138" spans="1:65" s="296" customFormat="1" ht="16.5" customHeight="1">
      <c r="A138" s="219"/>
      <c r="B138" s="220"/>
      <c r="C138" s="271" t="s">
        <v>449</v>
      </c>
      <c r="D138" s="271" t="s">
        <v>143</v>
      </c>
      <c r="E138" s="272" t="s">
        <v>2017</v>
      </c>
      <c r="F138" s="273" t="s">
        <v>2018</v>
      </c>
      <c r="G138" s="274" t="s">
        <v>1299</v>
      </c>
      <c r="H138" s="275">
        <v>1</v>
      </c>
      <c r="I138" s="212"/>
      <c r="J138" s="276">
        <f t="shared" si="20"/>
        <v>0</v>
      </c>
      <c r="K138" s="273" t="s">
        <v>3</v>
      </c>
      <c r="L138" s="220"/>
      <c r="M138" s="315" t="s">
        <v>3</v>
      </c>
      <c r="N138" s="316" t="s">
        <v>41</v>
      </c>
      <c r="O138" s="317">
        <v>0</v>
      </c>
      <c r="P138" s="317">
        <f t="shared" si="21"/>
        <v>0</v>
      </c>
      <c r="Q138" s="317">
        <v>0</v>
      </c>
      <c r="R138" s="317">
        <f t="shared" si="22"/>
        <v>0</v>
      </c>
      <c r="S138" s="317">
        <v>0</v>
      </c>
      <c r="T138" s="318">
        <f t="shared" si="23"/>
        <v>0</v>
      </c>
      <c r="U138" s="219"/>
      <c r="V138" s="219"/>
      <c r="W138" s="219"/>
      <c r="X138" s="219"/>
      <c r="Y138" s="219"/>
      <c r="Z138" s="219"/>
      <c r="AA138" s="219"/>
      <c r="AB138" s="219"/>
      <c r="AC138" s="219"/>
      <c r="AD138" s="219"/>
      <c r="AE138" s="219"/>
      <c r="AR138" s="319" t="s">
        <v>148</v>
      </c>
      <c r="AT138" s="319" t="s">
        <v>143</v>
      </c>
      <c r="AU138" s="319" t="s">
        <v>78</v>
      </c>
      <c r="AY138" s="293" t="s">
        <v>141</v>
      </c>
      <c r="BE138" s="320">
        <f t="shared" si="24"/>
        <v>0</v>
      </c>
      <c r="BF138" s="320">
        <f t="shared" si="25"/>
        <v>0</v>
      </c>
      <c r="BG138" s="320">
        <f t="shared" si="26"/>
        <v>0</v>
      </c>
      <c r="BH138" s="320">
        <f t="shared" si="27"/>
        <v>0</v>
      </c>
      <c r="BI138" s="320">
        <f t="shared" si="28"/>
        <v>0</v>
      </c>
      <c r="BJ138" s="293" t="s">
        <v>78</v>
      </c>
      <c r="BK138" s="320">
        <f t="shared" si="29"/>
        <v>0</v>
      </c>
      <c r="BL138" s="293" t="s">
        <v>148</v>
      </c>
      <c r="BM138" s="319" t="s">
        <v>2019</v>
      </c>
    </row>
    <row r="139" spans="1:65" s="296" customFormat="1" ht="16.5" customHeight="1">
      <c r="A139" s="219"/>
      <c r="B139" s="220"/>
      <c r="C139" s="271" t="s">
        <v>453</v>
      </c>
      <c r="D139" s="271" t="s">
        <v>143</v>
      </c>
      <c r="E139" s="272" t="s">
        <v>2020</v>
      </c>
      <c r="F139" s="273" t="s">
        <v>2021</v>
      </c>
      <c r="G139" s="274" t="s">
        <v>1299</v>
      </c>
      <c r="H139" s="275">
        <v>3</v>
      </c>
      <c r="I139" s="212"/>
      <c r="J139" s="276">
        <f t="shared" si="20"/>
        <v>0</v>
      </c>
      <c r="K139" s="273" t="s">
        <v>3</v>
      </c>
      <c r="L139" s="220"/>
      <c r="M139" s="315" t="s">
        <v>3</v>
      </c>
      <c r="N139" s="316" t="s">
        <v>41</v>
      </c>
      <c r="O139" s="317">
        <v>0</v>
      </c>
      <c r="P139" s="317">
        <f t="shared" si="21"/>
        <v>0</v>
      </c>
      <c r="Q139" s="317">
        <v>0</v>
      </c>
      <c r="R139" s="317">
        <f t="shared" si="22"/>
        <v>0</v>
      </c>
      <c r="S139" s="317">
        <v>0</v>
      </c>
      <c r="T139" s="318">
        <f t="shared" si="23"/>
        <v>0</v>
      </c>
      <c r="U139" s="219"/>
      <c r="V139" s="219"/>
      <c r="W139" s="219"/>
      <c r="X139" s="219"/>
      <c r="Y139" s="219"/>
      <c r="Z139" s="219"/>
      <c r="AA139" s="219"/>
      <c r="AB139" s="219"/>
      <c r="AC139" s="219"/>
      <c r="AD139" s="219"/>
      <c r="AE139" s="219"/>
      <c r="AR139" s="319" t="s">
        <v>148</v>
      </c>
      <c r="AT139" s="319" t="s">
        <v>143</v>
      </c>
      <c r="AU139" s="319" t="s">
        <v>78</v>
      </c>
      <c r="AY139" s="293" t="s">
        <v>141</v>
      </c>
      <c r="BE139" s="320">
        <f t="shared" si="24"/>
        <v>0</v>
      </c>
      <c r="BF139" s="320">
        <f t="shared" si="25"/>
        <v>0</v>
      </c>
      <c r="BG139" s="320">
        <f t="shared" si="26"/>
        <v>0</v>
      </c>
      <c r="BH139" s="320">
        <f t="shared" si="27"/>
        <v>0</v>
      </c>
      <c r="BI139" s="320">
        <f t="shared" si="28"/>
        <v>0</v>
      </c>
      <c r="BJ139" s="293" t="s">
        <v>78</v>
      </c>
      <c r="BK139" s="320">
        <f t="shared" si="29"/>
        <v>0</v>
      </c>
      <c r="BL139" s="293" t="s">
        <v>148</v>
      </c>
      <c r="BM139" s="319" t="s">
        <v>2022</v>
      </c>
    </row>
    <row r="140" spans="1:65" s="296" customFormat="1" ht="16.5" customHeight="1">
      <c r="A140" s="219"/>
      <c r="B140" s="220"/>
      <c r="C140" s="271" t="s">
        <v>457</v>
      </c>
      <c r="D140" s="271" t="s">
        <v>143</v>
      </c>
      <c r="E140" s="272" t="s">
        <v>2023</v>
      </c>
      <c r="F140" s="273" t="s">
        <v>2024</v>
      </c>
      <c r="G140" s="274" t="s">
        <v>1299</v>
      </c>
      <c r="H140" s="275">
        <v>4</v>
      </c>
      <c r="I140" s="212"/>
      <c r="J140" s="276">
        <f t="shared" si="20"/>
        <v>0</v>
      </c>
      <c r="K140" s="273" t="s">
        <v>3</v>
      </c>
      <c r="L140" s="220"/>
      <c r="M140" s="315" t="s">
        <v>3</v>
      </c>
      <c r="N140" s="316" t="s">
        <v>41</v>
      </c>
      <c r="O140" s="317">
        <v>0</v>
      </c>
      <c r="P140" s="317">
        <f t="shared" si="21"/>
        <v>0</v>
      </c>
      <c r="Q140" s="317">
        <v>0</v>
      </c>
      <c r="R140" s="317">
        <f t="shared" si="22"/>
        <v>0</v>
      </c>
      <c r="S140" s="317">
        <v>0</v>
      </c>
      <c r="T140" s="318">
        <f t="shared" si="23"/>
        <v>0</v>
      </c>
      <c r="U140" s="219"/>
      <c r="V140" s="219"/>
      <c r="W140" s="219"/>
      <c r="X140" s="219"/>
      <c r="Y140" s="219"/>
      <c r="Z140" s="219"/>
      <c r="AA140" s="219"/>
      <c r="AB140" s="219"/>
      <c r="AC140" s="219"/>
      <c r="AD140" s="219"/>
      <c r="AE140" s="219"/>
      <c r="AR140" s="319" t="s">
        <v>148</v>
      </c>
      <c r="AT140" s="319" t="s">
        <v>143</v>
      </c>
      <c r="AU140" s="319" t="s">
        <v>78</v>
      </c>
      <c r="AY140" s="293" t="s">
        <v>141</v>
      </c>
      <c r="BE140" s="320">
        <f t="shared" si="24"/>
        <v>0</v>
      </c>
      <c r="BF140" s="320">
        <f t="shared" si="25"/>
        <v>0</v>
      </c>
      <c r="BG140" s="320">
        <f t="shared" si="26"/>
        <v>0</v>
      </c>
      <c r="BH140" s="320">
        <f t="shared" si="27"/>
        <v>0</v>
      </c>
      <c r="BI140" s="320">
        <f t="shared" si="28"/>
        <v>0</v>
      </c>
      <c r="BJ140" s="293" t="s">
        <v>78</v>
      </c>
      <c r="BK140" s="320">
        <f t="shared" si="29"/>
        <v>0</v>
      </c>
      <c r="BL140" s="293" t="s">
        <v>148</v>
      </c>
      <c r="BM140" s="319" t="s">
        <v>2025</v>
      </c>
    </row>
    <row r="141" spans="1:65" s="296" customFormat="1" ht="16.5" customHeight="1">
      <c r="A141" s="219"/>
      <c r="B141" s="220"/>
      <c r="C141" s="271" t="s">
        <v>461</v>
      </c>
      <c r="D141" s="271" t="s">
        <v>143</v>
      </c>
      <c r="E141" s="272" t="s">
        <v>2026</v>
      </c>
      <c r="F141" s="273" t="s">
        <v>2027</v>
      </c>
      <c r="G141" s="274" t="s">
        <v>1299</v>
      </c>
      <c r="H141" s="275">
        <v>1</v>
      </c>
      <c r="I141" s="212"/>
      <c r="J141" s="276">
        <f t="shared" si="20"/>
        <v>0</v>
      </c>
      <c r="K141" s="273" t="s">
        <v>3</v>
      </c>
      <c r="L141" s="220"/>
      <c r="M141" s="315" t="s">
        <v>3</v>
      </c>
      <c r="N141" s="316" t="s">
        <v>41</v>
      </c>
      <c r="O141" s="317">
        <v>0</v>
      </c>
      <c r="P141" s="317">
        <f t="shared" si="21"/>
        <v>0</v>
      </c>
      <c r="Q141" s="317">
        <v>0</v>
      </c>
      <c r="R141" s="317">
        <f t="shared" si="22"/>
        <v>0</v>
      </c>
      <c r="S141" s="317">
        <v>0</v>
      </c>
      <c r="T141" s="318">
        <f t="shared" si="23"/>
        <v>0</v>
      </c>
      <c r="U141" s="219"/>
      <c r="V141" s="219"/>
      <c r="W141" s="219"/>
      <c r="X141" s="219"/>
      <c r="Y141" s="219"/>
      <c r="Z141" s="219"/>
      <c r="AA141" s="219"/>
      <c r="AB141" s="219"/>
      <c r="AC141" s="219"/>
      <c r="AD141" s="219"/>
      <c r="AE141" s="219"/>
      <c r="AR141" s="319" t="s">
        <v>148</v>
      </c>
      <c r="AT141" s="319" t="s">
        <v>143</v>
      </c>
      <c r="AU141" s="319" t="s">
        <v>78</v>
      </c>
      <c r="AY141" s="293" t="s">
        <v>141</v>
      </c>
      <c r="BE141" s="320">
        <f t="shared" si="24"/>
        <v>0</v>
      </c>
      <c r="BF141" s="320">
        <f t="shared" si="25"/>
        <v>0</v>
      </c>
      <c r="BG141" s="320">
        <f t="shared" si="26"/>
        <v>0</v>
      </c>
      <c r="BH141" s="320">
        <f t="shared" si="27"/>
        <v>0</v>
      </c>
      <c r="BI141" s="320">
        <f t="shared" si="28"/>
        <v>0</v>
      </c>
      <c r="BJ141" s="293" t="s">
        <v>78</v>
      </c>
      <c r="BK141" s="320">
        <f t="shared" si="29"/>
        <v>0</v>
      </c>
      <c r="BL141" s="293" t="s">
        <v>148</v>
      </c>
      <c r="BM141" s="319" t="s">
        <v>2028</v>
      </c>
    </row>
    <row r="142" spans="1:65" s="296" customFormat="1" ht="16.5" customHeight="1">
      <c r="A142" s="219"/>
      <c r="B142" s="220"/>
      <c r="C142" s="271" t="s">
        <v>465</v>
      </c>
      <c r="D142" s="271" t="s">
        <v>143</v>
      </c>
      <c r="E142" s="272" t="s">
        <v>2029</v>
      </c>
      <c r="F142" s="273" t="s">
        <v>2030</v>
      </c>
      <c r="G142" s="274" t="s">
        <v>1299</v>
      </c>
      <c r="H142" s="275">
        <v>1</v>
      </c>
      <c r="I142" s="212"/>
      <c r="J142" s="276">
        <f t="shared" si="20"/>
        <v>0</v>
      </c>
      <c r="K142" s="273" t="s">
        <v>3</v>
      </c>
      <c r="L142" s="220"/>
      <c r="M142" s="330" t="s">
        <v>3</v>
      </c>
      <c r="N142" s="331" t="s">
        <v>41</v>
      </c>
      <c r="O142" s="332">
        <v>0</v>
      </c>
      <c r="P142" s="332">
        <f t="shared" si="21"/>
        <v>0</v>
      </c>
      <c r="Q142" s="332">
        <v>0</v>
      </c>
      <c r="R142" s="332">
        <f t="shared" si="22"/>
        <v>0</v>
      </c>
      <c r="S142" s="332">
        <v>0</v>
      </c>
      <c r="T142" s="333">
        <f t="shared" si="23"/>
        <v>0</v>
      </c>
      <c r="U142" s="219"/>
      <c r="V142" s="219"/>
      <c r="W142" s="219"/>
      <c r="X142" s="219"/>
      <c r="Y142" s="219"/>
      <c r="Z142" s="219"/>
      <c r="AA142" s="219"/>
      <c r="AB142" s="219"/>
      <c r="AC142" s="219"/>
      <c r="AD142" s="219"/>
      <c r="AE142" s="219"/>
      <c r="AR142" s="319" t="s">
        <v>148</v>
      </c>
      <c r="AT142" s="319" t="s">
        <v>143</v>
      </c>
      <c r="AU142" s="319" t="s">
        <v>78</v>
      </c>
      <c r="AY142" s="293" t="s">
        <v>141</v>
      </c>
      <c r="BE142" s="320">
        <f t="shared" si="24"/>
        <v>0</v>
      </c>
      <c r="BF142" s="320">
        <f t="shared" si="25"/>
        <v>0</v>
      </c>
      <c r="BG142" s="320">
        <f t="shared" si="26"/>
        <v>0</v>
      </c>
      <c r="BH142" s="320">
        <f t="shared" si="27"/>
        <v>0</v>
      </c>
      <c r="BI142" s="320">
        <f t="shared" si="28"/>
        <v>0</v>
      </c>
      <c r="BJ142" s="293" t="s">
        <v>78</v>
      </c>
      <c r="BK142" s="320">
        <f t="shared" si="29"/>
        <v>0</v>
      </c>
      <c r="BL142" s="293" t="s">
        <v>148</v>
      </c>
      <c r="BM142" s="319" t="s">
        <v>2031</v>
      </c>
    </row>
    <row r="143" spans="1:65" s="296" customFormat="1" ht="6.95" customHeight="1">
      <c r="A143" s="219"/>
      <c r="B143" s="239"/>
      <c r="C143" s="240"/>
      <c r="D143" s="240"/>
      <c r="E143" s="240"/>
      <c r="F143" s="240"/>
      <c r="G143" s="240"/>
      <c r="H143" s="240"/>
      <c r="I143" s="240"/>
      <c r="J143" s="240"/>
      <c r="K143" s="240"/>
      <c r="L143" s="220"/>
      <c r="M143" s="219"/>
      <c r="O143" s="219"/>
      <c r="P143" s="219"/>
      <c r="Q143" s="219"/>
      <c r="R143" s="219"/>
      <c r="S143" s="219"/>
      <c r="T143" s="219"/>
      <c r="U143" s="219"/>
      <c r="V143" s="219"/>
      <c r="W143" s="219"/>
      <c r="X143" s="219"/>
      <c r="Y143" s="219"/>
      <c r="Z143" s="219"/>
      <c r="AA143" s="219"/>
      <c r="AB143" s="219"/>
      <c r="AC143" s="219"/>
      <c r="AD143" s="219"/>
      <c r="AE143" s="219"/>
    </row>
  </sheetData>
  <sheetProtection password="CC12" sheet="1" objects="1" scenarios="1"/>
  <autoFilter ref="C83:K142"/>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0"/>
  <sheetViews>
    <sheetView windowProtection="1" showGridLines="0" topLeftCell="A80" workbookViewId="0">
      <selection activeCell="I92" sqref="I92"/>
    </sheetView>
  </sheetViews>
  <sheetFormatPr defaultRowHeight="11.25"/>
  <cols>
    <col min="1" max="1" width="8.33203125" style="74" customWidth="1"/>
    <col min="2" max="2" width="1.1640625" style="74" customWidth="1"/>
    <col min="3" max="3" width="4.1640625" style="74" customWidth="1"/>
    <col min="4" max="4" width="4.33203125" style="74" customWidth="1"/>
    <col min="5" max="5" width="17.1640625" style="74" customWidth="1"/>
    <col min="6" max="6" width="100.83203125" style="74" customWidth="1"/>
    <col min="7" max="7" width="7.5" style="74" customWidth="1"/>
    <col min="8" max="8" width="14" style="74" customWidth="1"/>
    <col min="9" max="9" width="15.83203125" style="74" customWidth="1"/>
    <col min="10" max="11" width="22.33203125" style="74" customWidth="1"/>
    <col min="12" max="12" width="9.33203125" style="74" customWidth="1"/>
    <col min="13" max="13" width="10.83203125" style="74" hidden="1" customWidth="1"/>
    <col min="14" max="14" width="9.33203125" style="74" hidden="1"/>
    <col min="15" max="20" width="14.1640625" style="74" hidden="1" customWidth="1"/>
    <col min="21" max="21" width="16.33203125" style="74" hidden="1" customWidth="1"/>
    <col min="22" max="22" width="12.33203125" style="74" customWidth="1"/>
    <col min="23" max="23" width="16.33203125" style="74" customWidth="1"/>
    <col min="24" max="24" width="12.33203125" style="74" customWidth="1"/>
    <col min="25" max="25" width="15" style="74" customWidth="1"/>
    <col min="26" max="26" width="11" style="74" customWidth="1"/>
    <col min="27" max="27" width="15" style="74" customWidth="1"/>
    <col min="28" max="28" width="16.33203125" style="74" customWidth="1"/>
    <col min="29" max="29" width="11" style="74" customWidth="1"/>
    <col min="30" max="30" width="15" style="74" customWidth="1"/>
    <col min="31" max="31" width="16.33203125" style="74" customWidth="1"/>
    <col min="32" max="43" width="9.33203125" style="74"/>
    <col min="44" max="65" width="9.33203125" style="74" hidden="1"/>
    <col min="66" max="16384" width="9.33203125" style="74"/>
  </cols>
  <sheetData>
    <row r="2" spans="1:46" ht="36.950000000000003" customHeight="1">
      <c r="L2" s="405" t="s">
        <v>6</v>
      </c>
      <c r="M2" s="406"/>
      <c r="N2" s="406"/>
      <c r="O2" s="406"/>
      <c r="P2" s="406"/>
      <c r="Q2" s="406"/>
      <c r="R2" s="406"/>
      <c r="S2" s="406"/>
      <c r="T2" s="406"/>
      <c r="U2" s="406"/>
      <c r="V2" s="406"/>
      <c r="AT2" s="293" t="s">
        <v>101</v>
      </c>
    </row>
    <row r="3" spans="1:46" ht="6.95" customHeight="1">
      <c r="B3" s="214"/>
      <c r="C3" s="215"/>
      <c r="D3" s="215"/>
      <c r="E3" s="215"/>
      <c r="F3" s="215"/>
      <c r="G3" s="215"/>
      <c r="H3" s="215"/>
      <c r="I3" s="215"/>
      <c r="J3" s="215"/>
      <c r="K3" s="215"/>
      <c r="L3" s="216"/>
      <c r="AT3" s="293" t="s">
        <v>80</v>
      </c>
    </row>
    <row r="4" spans="1:46" ht="24.95" customHeight="1">
      <c r="B4" s="216"/>
      <c r="D4" s="217" t="s">
        <v>108</v>
      </c>
      <c r="L4" s="216"/>
      <c r="M4" s="294" t="s">
        <v>11</v>
      </c>
      <c r="AT4" s="293" t="s">
        <v>4</v>
      </c>
    </row>
    <row r="5" spans="1:46" ht="6.95" customHeight="1">
      <c r="B5" s="216"/>
      <c r="L5" s="216"/>
    </row>
    <row r="6" spans="1:46" ht="12" customHeight="1">
      <c r="B6" s="216"/>
      <c r="D6" s="218" t="s">
        <v>15</v>
      </c>
      <c r="L6" s="216"/>
    </row>
    <row r="7" spans="1:46" ht="16.5" customHeight="1">
      <c r="B7" s="216"/>
      <c r="E7" s="401" t="str">
        <f>'Rekapitulace zakázky'!K6</f>
        <v>Revitalizace Chaplinova náměstí, sídliště Barrandov</v>
      </c>
      <c r="F7" s="402"/>
      <c r="G7" s="402"/>
      <c r="H7" s="402"/>
      <c r="L7" s="216"/>
    </row>
    <row r="8" spans="1:46" s="296" customFormat="1" ht="12" customHeight="1">
      <c r="A8" s="219"/>
      <c r="B8" s="220"/>
      <c r="C8" s="219"/>
      <c r="D8" s="218" t="s">
        <v>109</v>
      </c>
      <c r="E8" s="219"/>
      <c r="F8" s="219"/>
      <c r="G8" s="219"/>
      <c r="H8" s="219"/>
      <c r="I8" s="219"/>
      <c r="J8" s="219"/>
      <c r="K8" s="219"/>
      <c r="L8" s="295"/>
      <c r="S8" s="219"/>
      <c r="T8" s="219"/>
      <c r="U8" s="219"/>
      <c r="V8" s="219"/>
      <c r="W8" s="219"/>
      <c r="X8" s="219"/>
      <c r="Y8" s="219"/>
      <c r="Z8" s="219"/>
      <c r="AA8" s="219"/>
      <c r="AB8" s="219"/>
      <c r="AC8" s="219"/>
      <c r="AD8" s="219"/>
      <c r="AE8" s="219"/>
    </row>
    <row r="9" spans="1:46" s="296" customFormat="1" ht="16.5" customHeight="1">
      <c r="A9" s="219"/>
      <c r="B9" s="220"/>
      <c r="C9" s="219"/>
      <c r="D9" s="219"/>
      <c r="E9" s="399" t="s">
        <v>2032</v>
      </c>
      <c r="F9" s="400"/>
      <c r="G9" s="400"/>
      <c r="H9" s="400"/>
      <c r="I9" s="219"/>
      <c r="J9" s="219"/>
      <c r="K9" s="219"/>
      <c r="L9" s="295"/>
      <c r="S9" s="219"/>
      <c r="T9" s="219"/>
      <c r="U9" s="219"/>
      <c r="V9" s="219"/>
      <c r="W9" s="219"/>
      <c r="X9" s="219"/>
      <c r="Y9" s="219"/>
      <c r="Z9" s="219"/>
      <c r="AA9" s="219"/>
      <c r="AB9" s="219"/>
      <c r="AC9" s="219"/>
      <c r="AD9" s="219"/>
      <c r="AE9" s="219"/>
    </row>
    <row r="10" spans="1:46" s="296" customFormat="1">
      <c r="A10" s="219"/>
      <c r="B10" s="220"/>
      <c r="C10" s="219"/>
      <c r="D10" s="219"/>
      <c r="E10" s="219"/>
      <c r="F10" s="219"/>
      <c r="G10" s="219"/>
      <c r="H10" s="219"/>
      <c r="I10" s="219"/>
      <c r="J10" s="219"/>
      <c r="K10" s="219"/>
      <c r="L10" s="295"/>
      <c r="S10" s="219"/>
      <c r="T10" s="219"/>
      <c r="U10" s="219"/>
      <c r="V10" s="219"/>
      <c r="W10" s="219"/>
      <c r="X10" s="219"/>
      <c r="Y10" s="219"/>
      <c r="Z10" s="219"/>
      <c r="AA10" s="219"/>
      <c r="AB10" s="219"/>
      <c r="AC10" s="219"/>
      <c r="AD10" s="219"/>
      <c r="AE10" s="219"/>
    </row>
    <row r="11" spans="1:46" s="296" customFormat="1" ht="12" customHeight="1">
      <c r="A11" s="219"/>
      <c r="B11" s="220"/>
      <c r="C11" s="219"/>
      <c r="D11" s="218" t="s">
        <v>17</v>
      </c>
      <c r="E11" s="219"/>
      <c r="F11" s="221" t="s">
        <v>3</v>
      </c>
      <c r="G11" s="219"/>
      <c r="H11" s="219"/>
      <c r="I11" s="218" t="s">
        <v>18</v>
      </c>
      <c r="J11" s="221" t="s">
        <v>3</v>
      </c>
      <c r="K11" s="219"/>
      <c r="L11" s="295"/>
      <c r="S11" s="219"/>
      <c r="T11" s="219"/>
      <c r="U11" s="219"/>
      <c r="V11" s="219"/>
      <c r="W11" s="219"/>
      <c r="X11" s="219"/>
      <c r="Y11" s="219"/>
      <c r="Z11" s="219"/>
      <c r="AA11" s="219"/>
      <c r="AB11" s="219"/>
      <c r="AC11" s="219"/>
      <c r="AD11" s="219"/>
      <c r="AE11" s="219"/>
    </row>
    <row r="12" spans="1:46" s="296" customFormat="1" ht="12" customHeight="1">
      <c r="A12" s="219"/>
      <c r="B12" s="220"/>
      <c r="C12" s="219"/>
      <c r="D12" s="218" t="s">
        <v>19</v>
      </c>
      <c r="E12" s="219"/>
      <c r="F12" s="221" t="s">
        <v>20</v>
      </c>
      <c r="G12" s="219"/>
      <c r="H12" s="219"/>
      <c r="I12" s="218" t="s">
        <v>21</v>
      </c>
      <c r="J12" s="222">
        <f>'Rekapitulace zakázky'!AN8</f>
        <v>44391</v>
      </c>
      <c r="K12" s="219"/>
      <c r="L12" s="295"/>
      <c r="S12" s="219"/>
      <c r="T12" s="219"/>
      <c r="U12" s="219"/>
      <c r="V12" s="219"/>
      <c r="W12" s="219"/>
      <c r="X12" s="219"/>
      <c r="Y12" s="219"/>
      <c r="Z12" s="219"/>
      <c r="AA12" s="219"/>
      <c r="AB12" s="219"/>
      <c r="AC12" s="219"/>
      <c r="AD12" s="219"/>
      <c r="AE12" s="219"/>
    </row>
    <row r="13" spans="1:46" s="296" customFormat="1" ht="10.9" customHeight="1">
      <c r="A13" s="219"/>
      <c r="B13" s="220"/>
      <c r="C13" s="219"/>
      <c r="D13" s="219"/>
      <c r="E13" s="219"/>
      <c r="F13" s="219"/>
      <c r="G13" s="219"/>
      <c r="H13" s="219"/>
      <c r="I13" s="219"/>
      <c r="J13" s="219"/>
      <c r="K13" s="219"/>
      <c r="L13" s="295"/>
      <c r="S13" s="219"/>
      <c r="T13" s="219"/>
      <c r="U13" s="219"/>
      <c r="V13" s="219"/>
      <c r="W13" s="219"/>
      <c r="X13" s="219"/>
      <c r="Y13" s="219"/>
      <c r="Z13" s="219"/>
      <c r="AA13" s="219"/>
      <c r="AB13" s="219"/>
      <c r="AC13" s="219"/>
      <c r="AD13" s="219"/>
      <c r="AE13" s="219"/>
    </row>
    <row r="14" spans="1:46" s="296" customFormat="1" ht="12" customHeight="1">
      <c r="A14" s="219"/>
      <c r="B14" s="220"/>
      <c r="C14" s="219"/>
      <c r="D14" s="218" t="s">
        <v>22</v>
      </c>
      <c r="E14" s="219"/>
      <c r="F14" s="219"/>
      <c r="G14" s="219"/>
      <c r="H14" s="219"/>
      <c r="I14" s="218" t="s">
        <v>23</v>
      </c>
      <c r="J14" s="221" t="s">
        <v>3</v>
      </c>
      <c r="K14" s="219"/>
      <c r="L14" s="295"/>
      <c r="S14" s="219"/>
      <c r="T14" s="219"/>
      <c r="U14" s="219"/>
      <c r="V14" s="219"/>
      <c r="W14" s="219"/>
      <c r="X14" s="219"/>
      <c r="Y14" s="219"/>
      <c r="Z14" s="219"/>
      <c r="AA14" s="219"/>
      <c r="AB14" s="219"/>
      <c r="AC14" s="219"/>
      <c r="AD14" s="219"/>
      <c r="AE14" s="219"/>
    </row>
    <row r="15" spans="1:46" s="296" customFormat="1" ht="18" customHeight="1">
      <c r="A15" s="219"/>
      <c r="B15" s="220"/>
      <c r="C15" s="219"/>
      <c r="D15" s="219"/>
      <c r="E15" s="221" t="s">
        <v>24</v>
      </c>
      <c r="F15" s="219"/>
      <c r="G15" s="219"/>
      <c r="H15" s="219"/>
      <c r="I15" s="218" t="s">
        <v>25</v>
      </c>
      <c r="J15" s="221" t="s">
        <v>3</v>
      </c>
      <c r="K15" s="219"/>
      <c r="L15" s="295"/>
      <c r="S15" s="219"/>
      <c r="T15" s="219"/>
      <c r="U15" s="219"/>
      <c r="V15" s="219"/>
      <c r="W15" s="219"/>
      <c r="X15" s="219"/>
      <c r="Y15" s="219"/>
      <c r="Z15" s="219"/>
      <c r="AA15" s="219"/>
      <c r="AB15" s="219"/>
      <c r="AC15" s="219"/>
      <c r="AD15" s="219"/>
      <c r="AE15" s="219"/>
    </row>
    <row r="16" spans="1:46" s="296" customFormat="1" ht="6.95" customHeight="1">
      <c r="A16" s="219"/>
      <c r="B16" s="220"/>
      <c r="C16" s="219"/>
      <c r="D16" s="219"/>
      <c r="E16" s="219"/>
      <c r="F16" s="219"/>
      <c r="G16" s="219"/>
      <c r="H16" s="219"/>
      <c r="I16" s="219"/>
      <c r="J16" s="219"/>
      <c r="K16" s="219"/>
      <c r="L16" s="295"/>
      <c r="S16" s="219"/>
      <c r="T16" s="219"/>
      <c r="U16" s="219"/>
      <c r="V16" s="219"/>
      <c r="W16" s="219"/>
      <c r="X16" s="219"/>
      <c r="Y16" s="219"/>
      <c r="Z16" s="219"/>
      <c r="AA16" s="219"/>
      <c r="AB16" s="219"/>
      <c r="AC16" s="219"/>
      <c r="AD16" s="219"/>
      <c r="AE16" s="219"/>
    </row>
    <row r="17" spans="1:31" s="296" customFormat="1" ht="12" customHeight="1">
      <c r="A17" s="219"/>
      <c r="B17" s="220"/>
      <c r="C17" s="219"/>
      <c r="D17" s="218" t="s">
        <v>26</v>
      </c>
      <c r="E17" s="219"/>
      <c r="F17" s="219"/>
      <c r="G17" s="219"/>
      <c r="H17" s="219"/>
      <c r="I17" s="218" t="s">
        <v>23</v>
      </c>
      <c r="J17" s="221" t="str">
        <f>'Rekapitulace zakázky'!AN13</f>
        <v/>
      </c>
      <c r="K17" s="219"/>
      <c r="L17" s="295"/>
      <c r="S17" s="219"/>
      <c r="T17" s="219"/>
      <c r="U17" s="219"/>
      <c r="V17" s="219"/>
      <c r="W17" s="219"/>
      <c r="X17" s="219"/>
      <c r="Y17" s="219"/>
      <c r="Z17" s="219"/>
      <c r="AA17" s="219"/>
      <c r="AB17" s="219"/>
      <c r="AC17" s="219"/>
      <c r="AD17" s="219"/>
      <c r="AE17" s="219"/>
    </row>
    <row r="18" spans="1:31" s="296" customFormat="1" ht="18" customHeight="1">
      <c r="A18" s="219"/>
      <c r="B18" s="220"/>
      <c r="C18" s="219"/>
      <c r="D18" s="219"/>
      <c r="E18" s="403" t="str">
        <f>'Rekapitulace zakázky'!E14</f>
        <v xml:space="preserve"> </v>
      </c>
      <c r="F18" s="403"/>
      <c r="G18" s="403"/>
      <c r="H18" s="403"/>
      <c r="I18" s="218" t="s">
        <v>25</v>
      </c>
      <c r="J18" s="221" t="str">
        <f>'Rekapitulace zakázky'!AN14</f>
        <v/>
      </c>
      <c r="K18" s="219"/>
      <c r="L18" s="295"/>
      <c r="S18" s="219"/>
      <c r="T18" s="219"/>
      <c r="U18" s="219"/>
      <c r="V18" s="219"/>
      <c r="W18" s="219"/>
      <c r="X18" s="219"/>
      <c r="Y18" s="219"/>
      <c r="Z18" s="219"/>
      <c r="AA18" s="219"/>
      <c r="AB18" s="219"/>
      <c r="AC18" s="219"/>
      <c r="AD18" s="219"/>
      <c r="AE18" s="219"/>
    </row>
    <row r="19" spans="1:31" s="296" customFormat="1" ht="6.95" customHeight="1">
      <c r="A19" s="219"/>
      <c r="B19" s="220"/>
      <c r="C19" s="219"/>
      <c r="D19" s="219"/>
      <c r="E19" s="219"/>
      <c r="F19" s="219"/>
      <c r="G19" s="219"/>
      <c r="H19" s="219"/>
      <c r="I19" s="219"/>
      <c r="J19" s="219"/>
      <c r="K19" s="219"/>
      <c r="L19" s="295"/>
      <c r="S19" s="219"/>
      <c r="T19" s="219"/>
      <c r="U19" s="219"/>
      <c r="V19" s="219"/>
      <c r="W19" s="219"/>
      <c r="X19" s="219"/>
      <c r="Y19" s="219"/>
      <c r="Z19" s="219"/>
      <c r="AA19" s="219"/>
      <c r="AB19" s="219"/>
      <c r="AC19" s="219"/>
      <c r="AD19" s="219"/>
      <c r="AE19" s="219"/>
    </row>
    <row r="20" spans="1:31" s="296" customFormat="1" ht="12" customHeight="1">
      <c r="A20" s="219"/>
      <c r="B20" s="220"/>
      <c r="C20" s="219"/>
      <c r="D20" s="218" t="s">
        <v>28</v>
      </c>
      <c r="E20" s="219"/>
      <c r="F20" s="219"/>
      <c r="G20" s="219"/>
      <c r="H20" s="219"/>
      <c r="I20" s="218" t="s">
        <v>23</v>
      </c>
      <c r="J20" s="221" t="s">
        <v>3</v>
      </c>
      <c r="K20" s="219"/>
      <c r="L20" s="295"/>
      <c r="S20" s="219"/>
      <c r="T20" s="219"/>
      <c r="U20" s="219"/>
      <c r="V20" s="219"/>
      <c r="W20" s="219"/>
      <c r="X20" s="219"/>
      <c r="Y20" s="219"/>
      <c r="Z20" s="219"/>
      <c r="AA20" s="219"/>
      <c r="AB20" s="219"/>
      <c r="AC20" s="219"/>
      <c r="AD20" s="219"/>
      <c r="AE20" s="219"/>
    </row>
    <row r="21" spans="1:31" s="296" customFormat="1" ht="18" customHeight="1">
      <c r="A21" s="219"/>
      <c r="B21" s="220"/>
      <c r="C21" s="219"/>
      <c r="D21" s="219"/>
      <c r="E21" s="221" t="s">
        <v>29</v>
      </c>
      <c r="F21" s="219"/>
      <c r="G21" s="219"/>
      <c r="H21" s="219"/>
      <c r="I21" s="218" t="s">
        <v>25</v>
      </c>
      <c r="J21" s="221" t="s">
        <v>3</v>
      </c>
      <c r="K21" s="219"/>
      <c r="L21" s="295"/>
      <c r="S21" s="219"/>
      <c r="T21" s="219"/>
      <c r="U21" s="219"/>
      <c r="V21" s="219"/>
      <c r="W21" s="219"/>
      <c r="X21" s="219"/>
      <c r="Y21" s="219"/>
      <c r="Z21" s="219"/>
      <c r="AA21" s="219"/>
      <c r="AB21" s="219"/>
      <c r="AC21" s="219"/>
      <c r="AD21" s="219"/>
      <c r="AE21" s="219"/>
    </row>
    <row r="22" spans="1:31" s="296" customFormat="1" ht="6.95" customHeight="1">
      <c r="A22" s="219"/>
      <c r="B22" s="220"/>
      <c r="C22" s="219"/>
      <c r="D22" s="219"/>
      <c r="E22" s="219"/>
      <c r="F22" s="219"/>
      <c r="G22" s="219"/>
      <c r="H22" s="219"/>
      <c r="I22" s="219"/>
      <c r="J22" s="219"/>
      <c r="K22" s="219"/>
      <c r="L22" s="295"/>
      <c r="S22" s="219"/>
      <c r="T22" s="219"/>
      <c r="U22" s="219"/>
      <c r="V22" s="219"/>
      <c r="W22" s="219"/>
      <c r="X22" s="219"/>
      <c r="Y22" s="219"/>
      <c r="Z22" s="219"/>
      <c r="AA22" s="219"/>
      <c r="AB22" s="219"/>
      <c r="AC22" s="219"/>
      <c r="AD22" s="219"/>
      <c r="AE22" s="219"/>
    </row>
    <row r="23" spans="1:31" s="296" customFormat="1" ht="12" customHeight="1">
      <c r="A23" s="219"/>
      <c r="B23" s="220"/>
      <c r="C23" s="219"/>
      <c r="D23" s="218" t="s">
        <v>31</v>
      </c>
      <c r="E23" s="219"/>
      <c r="F23" s="219"/>
      <c r="G23" s="219"/>
      <c r="H23" s="219"/>
      <c r="I23" s="218" t="s">
        <v>23</v>
      </c>
      <c r="J23" s="221" t="s">
        <v>32</v>
      </c>
      <c r="K23" s="219"/>
      <c r="L23" s="295"/>
      <c r="S23" s="219"/>
      <c r="T23" s="219"/>
      <c r="U23" s="219"/>
      <c r="V23" s="219"/>
      <c r="W23" s="219"/>
      <c r="X23" s="219"/>
      <c r="Y23" s="219"/>
      <c r="Z23" s="219"/>
      <c r="AA23" s="219"/>
      <c r="AB23" s="219"/>
      <c r="AC23" s="219"/>
      <c r="AD23" s="219"/>
      <c r="AE23" s="219"/>
    </row>
    <row r="24" spans="1:31" s="296" customFormat="1" ht="18" customHeight="1">
      <c r="A24" s="219"/>
      <c r="B24" s="220"/>
      <c r="C24" s="219"/>
      <c r="D24" s="219"/>
      <c r="E24" s="221" t="s">
        <v>33</v>
      </c>
      <c r="F24" s="219"/>
      <c r="G24" s="219"/>
      <c r="H24" s="219"/>
      <c r="I24" s="218" t="s">
        <v>25</v>
      </c>
      <c r="J24" s="221" t="s">
        <v>34</v>
      </c>
      <c r="K24" s="219"/>
      <c r="L24" s="295"/>
      <c r="S24" s="219"/>
      <c r="T24" s="219"/>
      <c r="U24" s="219"/>
      <c r="V24" s="219"/>
      <c r="W24" s="219"/>
      <c r="X24" s="219"/>
      <c r="Y24" s="219"/>
      <c r="Z24" s="219"/>
      <c r="AA24" s="219"/>
      <c r="AB24" s="219"/>
      <c r="AC24" s="219"/>
      <c r="AD24" s="219"/>
      <c r="AE24" s="219"/>
    </row>
    <row r="25" spans="1:31" s="296" customFormat="1" ht="6.95" customHeight="1">
      <c r="A25" s="219"/>
      <c r="B25" s="220"/>
      <c r="C25" s="219"/>
      <c r="D25" s="219"/>
      <c r="E25" s="219"/>
      <c r="F25" s="219"/>
      <c r="G25" s="219"/>
      <c r="H25" s="219"/>
      <c r="I25" s="219"/>
      <c r="J25" s="219"/>
      <c r="K25" s="219"/>
      <c r="L25" s="295"/>
      <c r="S25" s="219"/>
      <c r="T25" s="219"/>
      <c r="U25" s="219"/>
      <c r="V25" s="219"/>
      <c r="W25" s="219"/>
      <c r="X25" s="219"/>
      <c r="Y25" s="219"/>
      <c r="Z25" s="219"/>
      <c r="AA25" s="219"/>
      <c r="AB25" s="219"/>
      <c r="AC25" s="219"/>
      <c r="AD25" s="219"/>
      <c r="AE25" s="219"/>
    </row>
    <row r="26" spans="1:31" s="296" customFormat="1" ht="12" customHeight="1">
      <c r="A26" s="219"/>
      <c r="B26" s="220"/>
      <c r="C26" s="219"/>
      <c r="D26" s="218" t="s">
        <v>35</v>
      </c>
      <c r="E26" s="219"/>
      <c r="F26" s="219"/>
      <c r="G26" s="219"/>
      <c r="H26" s="219"/>
      <c r="I26" s="219"/>
      <c r="J26" s="219"/>
      <c r="K26" s="219"/>
      <c r="L26" s="295"/>
      <c r="S26" s="219"/>
      <c r="T26" s="219"/>
      <c r="U26" s="219"/>
      <c r="V26" s="219"/>
      <c r="W26" s="219"/>
      <c r="X26" s="219"/>
      <c r="Y26" s="219"/>
      <c r="Z26" s="219"/>
      <c r="AA26" s="219"/>
      <c r="AB26" s="219"/>
      <c r="AC26" s="219"/>
      <c r="AD26" s="219"/>
      <c r="AE26" s="219"/>
    </row>
    <row r="27" spans="1:31" s="298" customFormat="1" ht="16.5" customHeight="1">
      <c r="A27" s="223"/>
      <c r="B27" s="224"/>
      <c r="C27" s="223"/>
      <c r="D27" s="223"/>
      <c r="E27" s="404" t="s">
        <v>3</v>
      </c>
      <c r="F27" s="404"/>
      <c r="G27" s="404"/>
      <c r="H27" s="404"/>
      <c r="I27" s="223"/>
      <c r="J27" s="223"/>
      <c r="K27" s="223"/>
      <c r="L27" s="297"/>
      <c r="S27" s="223"/>
      <c r="T27" s="223"/>
      <c r="U27" s="223"/>
      <c r="V27" s="223"/>
      <c r="W27" s="223"/>
      <c r="X27" s="223"/>
      <c r="Y27" s="223"/>
      <c r="Z27" s="223"/>
      <c r="AA27" s="223"/>
      <c r="AB27" s="223"/>
      <c r="AC27" s="223"/>
      <c r="AD27" s="223"/>
      <c r="AE27" s="223"/>
    </row>
    <row r="28" spans="1:31" s="296" customFormat="1" ht="6.95" customHeight="1">
      <c r="A28" s="219"/>
      <c r="B28" s="220"/>
      <c r="C28" s="219"/>
      <c r="D28" s="219"/>
      <c r="E28" s="219"/>
      <c r="F28" s="219"/>
      <c r="G28" s="219"/>
      <c r="H28" s="219"/>
      <c r="I28" s="219"/>
      <c r="J28" s="219"/>
      <c r="K28" s="219"/>
      <c r="L28" s="295"/>
      <c r="S28" s="219"/>
      <c r="T28" s="219"/>
      <c r="U28" s="219"/>
      <c r="V28" s="219"/>
      <c r="W28" s="219"/>
      <c r="X28" s="219"/>
      <c r="Y28" s="219"/>
      <c r="Z28" s="219"/>
      <c r="AA28" s="219"/>
      <c r="AB28" s="219"/>
      <c r="AC28" s="219"/>
      <c r="AD28" s="219"/>
      <c r="AE28" s="219"/>
    </row>
    <row r="29" spans="1:31" s="296" customFormat="1" ht="6.95" customHeight="1">
      <c r="A29" s="219"/>
      <c r="B29" s="220"/>
      <c r="C29" s="219"/>
      <c r="D29" s="225"/>
      <c r="E29" s="225"/>
      <c r="F29" s="225"/>
      <c r="G29" s="225"/>
      <c r="H29" s="225"/>
      <c r="I29" s="225"/>
      <c r="J29" s="225"/>
      <c r="K29" s="225"/>
      <c r="L29" s="295"/>
      <c r="S29" s="219"/>
      <c r="T29" s="219"/>
      <c r="U29" s="219"/>
      <c r="V29" s="219"/>
      <c r="W29" s="219"/>
      <c r="X29" s="219"/>
      <c r="Y29" s="219"/>
      <c r="Z29" s="219"/>
      <c r="AA29" s="219"/>
      <c r="AB29" s="219"/>
      <c r="AC29" s="219"/>
      <c r="AD29" s="219"/>
      <c r="AE29" s="219"/>
    </row>
    <row r="30" spans="1:31" s="296" customFormat="1" ht="25.35" customHeight="1">
      <c r="A30" s="219"/>
      <c r="B30" s="220"/>
      <c r="C30" s="219"/>
      <c r="D30" s="226" t="s">
        <v>36</v>
      </c>
      <c r="E30" s="219"/>
      <c r="F30" s="219"/>
      <c r="G30" s="219"/>
      <c r="H30" s="219"/>
      <c r="I30" s="219"/>
      <c r="J30" s="227">
        <f>ROUND(J81, 2)</f>
        <v>0</v>
      </c>
      <c r="K30" s="219"/>
      <c r="L30" s="295"/>
      <c r="S30" s="219"/>
      <c r="T30" s="219"/>
      <c r="U30" s="219"/>
      <c r="V30" s="219"/>
      <c r="W30" s="219"/>
      <c r="X30" s="219"/>
      <c r="Y30" s="219"/>
      <c r="Z30" s="219"/>
      <c r="AA30" s="219"/>
      <c r="AB30" s="219"/>
      <c r="AC30" s="219"/>
      <c r="AD30" s="219"/>
      <c r="AE30" s="219"/>
    </row>
    <row r="31" spans="1:31" s="296" customFormat="1" ht="6.95" customHeight="1">
      <c r="A31" s="219"/>
      <c r="B31" s="220"/>
      <c r="C31" s="219"/>
      <c r="D31" s="225"/>
      <c r="E31" s="225"/>
      <c r="F31" s="225"/>
      <c r="G31" s="225"/>
      <c r="H31" s="225"/>
      <c r="I31" s="225"/>
      <c r="J31" s="225"/>
      <c r="K31" s="225"/>
      <c r="L31" s="295"/>
      <c r="S31" s="219"/>
      <c r="T31" s="219"/>
      <c r="U31" s="219"/>
      <c r="V31" s="219"/>
      <c r="W31" s="219"/>
      <c r="X31" s="219"/>
      <c r="Y31" s="219"/>
      <c r="Z31" s="219"/>
      <c r="AA31" s="219"/>
      <c r="AB31" s="219"/>
      <c r="AC31" s="219"/>
      <c r="AD31" s="219"/>
      <c r="AE31" s="219"/>
    </row>
    <row r="32" spans="1:31" s="296" customFormat="1" ht="14.45" customHeight="1">
      <c r="A32" s="219"/>
      <c r="B32" s="220"/>
      <c r="C32" s="219"/>
      <c r="D32" s="219"/>
      <c r="E32" s="219"/>
      <c r="F32" s="228" t="s">
        <v>38</v>
      </c>
      <c r="G32" s="219"/>
      <c r="H32" s="219"/>
      <c r="I32" s="228" t="s">
        <v>37</v>
      </c>
      <c r="J32" s="228" t="s">
        <v>39</v>
      </c>
      <c r="K32" s="219"/>
      <c r="L32" s="295"/>
      <c r="S32" s="219"/>
      <c r="T32" s="219"/>
      <c r="U32" s="219"/>
      <c r="V32" s="219"/>
      <c r="W32" s="219"/>
      <c r="X32" s="219"/>
      <c r="Y32" s="219"/>
      <c r="Z32" s="219"/>
      <c r="AA32" s="219"/>
      <c r="AB32" s="219"/>
      <c r="AC32" s="219"/>
      <c r="AD32" s="219"/>
      <c r="AE32" s="219"/>
    </row>
    <row r="33" spans="1:31" s="296" customFormat="1" ht="14.45" customHeight="1">
      <c r="A33" s="219"/>
      <c r="B33" s="220"/>
      <c r="C33" s="219"/>
      <c r="D33" s="229" t="s">
        <v>40</v>
      </c>
      <c r="E33" s="218" t="s">
        <v>41</v>
      </c>
      <c r="F33" s="230">
        <f>ROUND((SUM(BE81:BE109)),  2)</f>
        <v>0</v>
      </c>
      <c r="G33" s="219"/>
      <c r="H33" s="219"/>
      <c r="I33" s="231">
        <v>0.21</v>
      </c>
      <c r="J33" s="230">
        <f>ROUND(((SUM(BE81:BE109))*I33),  2)</f>
        <v>0</v>
      </c>
      <c r="K33" s="219"/>
      <c r="L33" s="295"/>
      <c r="S33" s="219"/>
      <c r="T33" s="219"/>
      <c r="U33" s="219"/>
      <c r="V33" s="219"/>
      <c r="W33" s="219"/>
      <c r="X33" s="219"/>
      <c r="Y33" s="219"/>
      <c r="Z33" s="219"/>
      <c r="AA33" s="219"/>
      <c r="AB33" s="219"/>
      <c r="AC33" s="219"/>
      <c r="AD33" s="219"/>
      <c r="AE33" s="219"/>
    </row>
    <row r="34" spans="1:31" s="296" customFormat="1" ht="14.45" customHeight="1">
      <c r="A34" s="219"/>
      <c r="B34" s="220"/>
      <c r="C34" s="219"/>
      <c r="D34" s="219"/>
      <c r="E34" s="218" t="s">
        <v>42</v>
      </c>
      <c r="F34" s="230">
        <f>ROUND((SUM(BF81:BF109)),  2)</f>
        <v>0</v>
      </c>
      <c r="G34" s="219"/>
      <c r="H34" s="219"/>
      <c r="I34" s="231">
        <v>0.15</v>
      </c>
      <c r="J34" s="230">
        <f>ROUND(((SUM(BF81:BF109))*I34),  2)</f>
        <v>0</v>
      </c>
      <c r="K34" s="219"/>
      <c r="L34" s="295"/>
      <c r="S34" s="219"/>
      <c r="T34" s="219"/>
      <c r="U34" s="219"/>
      <c r="V34" s="219"/>
      <c r="W34" s="219"/>
      <c r="X34" s="219"/>
      <c r="Y34" s="219"/>
      <c r="Z34" s="219"/>
      <c r="AA34" s="219"/>
      <c r="AB34" s="219"/>
      <c r="AC34" s="219"/>
      <c r="AD34" s="219"/>
      <c r="AE34" s="219"/>
    </row>
    <row r="35" spans="1:31" s="296" customFormat="1" ht="14.45" hidden="1" customHeight="1">
      <c r="A35" s="219"/>
      <c r="B35" s="220"/>
      <c r="C35" s="219"/>
      <c r="D35" s="219"/>
      <c r="E35" s="218" t="s">
        <v>43</v>
      </c>
      <c r="F35" s="230">
        <f>ROUND((SUM(BG81:BG109)),  2)</f>
        <v>0</v>
      </c>
      <c r="G35" s="219"/>
      <c r="H35" s="219"/>
      <c r="I35" s="231">
        <v>0.21</v>
      </c>
      <c r="J35" s="230">
        <f>0</f>
        <v>0</v>
      </c>
      <c r="K35" s="219"/>
      <c r="L35" s="295"/>
      <c r="S35" s="219"/>
      <c r="T35" s="219"/>
      <c r="U35" s="219"/>
      <c r="V35" s="219"/>
      <c r="W35" s="219"/>
      <c r="X35" s="219"/>
      <c r="Y35" s="219"/>
      <c r="Z35" s="219"/>
      <c r="AA35" s="219"/>
      <c r="AB35" s="219"/>
      <c r="AC35" s="219"/>
      <c r="AD35" s="219"/>
      <c r="AE35" s="219"/>
    </row>
    <row r="36" spans="1:31" s="296" customFormat="1" ht="14.45" hidden="1" customHeight="1">
      <c r="A36" s="219"/>
      <c r="B36" s="220"/>
      <c r="C36" s="219"/>
      <c r="D36" s="219"/>
      <c r="E36" s="218" t="s">
        <v>44</v>
      </c>
      <c r="F36" s="230">
        <f>ROUND((SUM(BH81:BH109)),  2)</f>
        <v>0</v>
      </c>
      <c r="G36" s="219"/>
      <c r="H36" s="219"/>
      <c r="I36" s="231">
        <v>0.15</v>
      </c>
      <c r="J36" s="230">
        <f>0</f>
        <v>0</v>
      </c>
      <c r="K36" s="219"/>
      <c r="L36" s="295"/>
      <c r="S36" s="219"/>
      <c r="T36" s="219"/>
      <c r="U36" s="219"/>
      <c r="V36" s="219"/>
      <c r="W36" s="219"/>
      <c r="X36" s="219"/>
      <c r="Y36" s="219"/>
      <c r="Z36" s="219"/>
      <c r="AA36" s="219"/>
      <c r="AB36" s="219"/>
      <c r="AC36" s="219"/>
      <c r="AD36" s="219"/>
      <c r="AE36" s="219"/>
    </row>
    <row r="37" spans="1:31" s="296" customFormat="1" ht="14.45" hidden="1" customHeight="1">
      <c r="A37" s="219"/>
      <c r="B37" s="220"/>
      <c r="C37" s="219"/>
      <c r="D37" s="219"/>
      <c r="E37" s="218" t="s">
        <v>45</v>
      </c>
      <c r="F37" s="230">
        <f>ROUND((SUM(BI81:BI109)),  2)</f>
        <v>0</v>
      </c>
      <c r="G37" s="219"/>
      <c r="H37" s="219"/>
      <c r="I37" s="231">
        <v>0</v>
      </c>
      <c r="J37" s="230">
        <f>0</f>
        <v>0</v>
      </c>
      <c r="K37" s="219"/>
      <c r="L37" s="295"/>
      <c r="S37" s="219"/>
      <c r="T37" s="219"/>
      <c r="U37" s="219"/>
      <c r="V37" s="219"/>
      <c r="W37" s="219"/>
      <c r="X37" s="219"/>
      <c r="Y37" s="219"/>
      <c r="Z37" s="219"/>
      <c r="AA37" s="219"/>
      <c r="AB37" s="219"/>
      <c r="AC37" s="219"/>
      <c r="AD37" s="219"/>
      <c r="AE37" s="219"/>
    </row>
    <row r="38" spans="1:31" s="296" customFormat="1" ht="6.95" customHeight="1">
      <c r="A38" s="219"/>
      <c r="B38" s="220"/>
      <c r="C38" s="219"/>
      <c r="D38" s="219"/>
      <c r="E38" s="219"/>
      <c r="F38" s="219"/>
      <c r="G38" s="219"/>
      <c r="H38" s="219"/>
      <c r="I38" s="219"/>
      <c r="J38" s="219"/>
      <c r="K38" s="219"/>
      <c r="L38" s="295"/>
      <c r="S38" s="219"/>
      <c r="T38" s="219"/>
      <c r="U38" s="219"/>
      <c r="V38" s="219"/>
      <c r="W38" s="219"/>
      <c r="X38" s="219"/>
      <c r="Y38" s="219"/>
      <c r="Z38" s="219"/>
      <c r="AA38" s="219"/>
      <c r="AB38" s="219"/>
      <c r="AC38" s="219"/>
      <c r="AD38" s="219"/>
      <c r="AE38" s="219"/>
    </row>
    <row r="39" spans="1:31" s="296" customFormat="1" ht="25.35" customHeight="1">
      <c r="A39" s="219"/>
      <c r="B39" s="220"/>
      <c r="C39" s="232"/>
      <c r="D39" s="233" t="s">
        <v>46</v>
      </c>
      <c r="E39" s="234"/>
      <c r="F39" s="234"/>
      <c r="G39" s="235" t="s">
        <v>47</v>
      </c>
      <c r="H39" s="236" t="s">
        <v>48</v>
      </c>
      <c r="I39" s="234"/>
      <c r="J39" s="237">
        <f>SUM(J30:J37)</f>
        <v>0</v>
      </c>
      <c r="K39" s="238"/>
      <c r="L39" s="295"/>
      <c r="S39" s="219"/>
      <c r="T39" s="219"/>
      <c r="U39" s="219"/>
      <c r="V39" s="219"/>
      <c r="W39" s="219"/>
      <c r="X39" s="219"/>
      <c r="Y39" s="219"/>
      <c r="Z39" s="219"/>
      <c r="AA39" s="219"/>
      <c r="AB39" s="219"/>
      <c r="AC39" s="219"/>
      <c r="AD39" s="219"/>
      <c r="AE39" s="219"/>
    </row>
    <row r="40" spans="1:31" s="296" customFormat="1" ht="14.45" customHeight="1">
      <c r="A40" s="219"/>
      <c r="B40" s="239"/>
      <c r="C40" s="240"/>
      <c r="D40" s="240"/>
      <c r="E40" s="240"/>
      <c r="F40" s="240"/>
      <c r="G40" s="240"/>
      <c r="H40" s="240"/>
      <c r="I40" s="240"/>
      <c r="J40" s="240"/>
      <c r="K40" s="240"/>
      <c r="L40" s="295"/>
      <c r="S40" s="219"/>
      <c r="T40" s="219"/>
      <c r="U40" s="219"/>
      <c r="V40" s="219"/>
      <c r="W40" s="219"/>
      <c r="X40" s="219"/>
      <c r="Y40" s="219"/>
      <c r="Z40" s="219"/>
      <c r="AA40" s="219"/>
      <c r="AB40" s="219"/>
      <c r="AC40" s="219"/>
      <c r="AD40" s="219"/>
      <c r="AE40" s="219"/>
    </row>
    <row r="44" spans="1:31" s="296" customFormat="1" ht="6.95" customHeight="1">
      <c r="A44" s="219"/>
      <c r="B44" s="241"/>
      <c r="C44" s="242"/>
      <c r="D44" s="242"/>
      <c r="E44" s="242"/>
      <c r="F44" s="242"/>
      <c r="G44" s="242"/>
      <c r="H44" s="242"/>
      <c r="I44" s="242"/>
      <c r="J44" s="242"/>
      <c r="K44" s="242"/>
      <c r="L44" s="295"/>
      <c r="S44" s="219"/>
      <c r="T44" s="219"/>
      <c r="U44" s="219"/>
      <c r="V44" s="219"/>
      <c r="W44" s="219"/>
      <c r="X44" s="219"/>
      <c r="Y44" s="219"/>
      <c r="Z44" s="219"/>
      <c r="AA44" s="219"/>
      <c r="AB44" s="219"/>
      <c r="AC44" s="219"/>
      <c r="AD44" s="219"/>
      <c r="AE44" s="219"/>
    </row>
    <row r="45" spans="1:31" s="296" customFormat="1" ht="24.95" customHeight="1">
      <c r="A45" s="219"/>
      <c r="B45" s="220"/>
      <c r="C45" s="217" t="s">
        <v>111</v>
      </c>
      <c r="D45" s="219"/>
      <c r="E45" s="219"/>
      <c r="F45" s="219"/>
      <c r="G45" s="219"/>
      <c r="H45" s="219"/>
      <c r="I45" s="219"/>
      <c r="J45" s="219"/>
      <c r="K45" s="219"/>
      <c r="L45" s="295"/>
      <c r="S45" s="219"/>
      <c r="T45" s="219"/>
      <c r="U45" s="219"/>
      <c r="V45" s="219"/>
      <c r="W45" s="219"/>
      <c r="X45" s="219"/>
      <c r="Y45" s="219"/>
      <c r="Z45" s="219"/>
      <c r="AA45" s="219"/>
      <c r="AB45" s="219"/>
      <c r="AC45" s="219"/>
      <c r="AD45" s="219"/>
      <c r="AE45" s="219"/>
    </row>
    <row r="46" spans="1:31" s="296" customFormat="1" ht="6.95" customHeight="1">
      <c r="A46" s="219"/>
      <c r="B46" s="220"/>
      <c r="C46" s="219"/>
      <c r="D46" s="219"/>
      <c r="E46" s="219"/>
      <c r="F46" s="219"/>
      <c r="G46" s="219"/>
      <c r="H46" s="219"/>
      <c r="I46" s="219"/>
      <c r="J46" s="219"/>
      <c r="K46" s="219"/>
      <c r="L46" s="295"/>
      <c r="S46" s="219"/>
      <c r="T46" s="219"/>
      <c r="U46" s="219"/>
      <c r="V46" s="219"/>
      <c r="W46" s="219"/>
      <c r="X46" s="219"/>
      <c r="Y46" s="219"/>
      <c r="Z46" s="219"/>
      <c r="AA46" s="219"/>
      <c r="AB46" s="219"/>
      <c r="AC46" s="219"/>
      <c r="AD46" s="219"/>
      <c r="AE46" s="219"/>
    </row>
    <row r="47" spans="1:31" s="296" customFormat="1" ht="12" customHeight="1">
      <c r="A47" s="219"/>
      <c r="B47" s="220"/>
      <c r="C47" s="218" t="s">
        <v>15</v>
      </c>
      <c r="D47" s="219"/>
      <c r="E47" s="219"/>
      <c r="F47" s="219"/>
      <c r="G47" s="219"/>
      <c r="H47" s="219"/>
      <c r="I47" s="219"/>
      <c r="J47" s="219"/>
      <c r="K47" s="219"/>
      <c r="L47" s="295"/>
      <c r="S47" s="219"/>
      <c r="T47" s="219"/>
      <c r="U47" s="219"/>
      <c r="V47" s="219"/>
      <c r="W47" s="219"/>
      <c r="X47" s="219"/>
      <c r="Y47" s="219"/>
      <c r="Z47" s="219"/>
      <c r="AA47" s="219"/>
      <c r="AB47" s="219"/>
      <c r="AC47" s="219"/>
      <c r="AD47" s="219"/>
      <c r="AE47" s="219"/>
    </row>
    <row r="48" spans="1:31" s="296" customFormat="1" ht="16.5" customHeight="1">
      <c r="A48" s="219"/>
      <c r="B48" s="220"/>
      <c r="C48" s="219"/>
      <c r="D48" s="219"/>
      <c r="E48" s="401" t="str">
        <f>E7</f>
        <v>Revitalizace Chaplinova náměstí, sídliště Barrandov</v>
      </c>
      <c r="F48" s="402"/>
      <c r="G48" s="402"/>
      <c r="H48" s="402"/>
      <c r="I48" s="219"/>
      <c r="J48" s="219"/>
      <c r="K48" s="219"/>
      <c r="L48" s="295"/>
      <c r="S48" s="219"/>
      <c r="T48" s="219"/>
      <c r="U48" s="219"/>
      <c r="V48" s="219"/>
      <c r="W48" s="219"/>
      <c r="X48" s="219"/>
      <c r="Y48" s="219"/>
      <c r="Z48" s="219"/>
      <c r="AA48" s="219"/>
      <c r="AB48" s="219"/>
      <c r="AC48" s="219"/>
      <c r="AD48" s="219"/>
      <c r="AE48" s="219"/>
    </row>
    <row r="49" spans="1:47" s="296" customFormat="1" ht="12" customHeight="1">
      <c r="A49" s="219"/>
      <c r="B49" s="220"/>
      <c r="C49" s="218" t="s">
        <v>109</v>
      </c>
      <c r="D49" s="219"/>
      <c r="E49" s="219"/>
      <c r="F49" s="219"/>
      <c r="G49" s="219"/>
      <c r="H49" s="219"/>
      <c r="I49" s="219"/>
      <c r="J49" s="219"/>
      <c r="K49" s="219"/>
      <c r="L49" s="295"/>
      <c r="S49" s="219"/>
      <c r="T49" s="219"/>
      <c r="U49" s="219"/>
      <c r="V49" s="219"/>
      <c r="W49" s="219"/>
      <c r="X49" s="219"/>
      <c r="Y49" s="219"/>
      <c r="Z49" s="219"/>
      <c r="AA49" s="219"/>
      <c r="AB49" s="219"/>
      <c r="AC49" s="219"/>
      <c r="AD49" s="219"/>
      <c r="AE49" s="219"/>
    </row>
    <row r="50" spans="1:47" s="296" customFormat="1" ht="16.5" customHeight="1">
      <c r="A50" s="219"/>
      <c r="B50" s="220"/>
      <c r="C50" s="219"/>
      <c r="D50" s="219"/>
      <c r="E50" s="399" t="str">
        <f>E9</f>
        <v>IO 08 - Mobiliář a herní prvky</v>
      </c>
      <c r="F50" s="400"/>
      <c r="G50" s="400"/>
      <c r="H50" s="400"/>
      <c r="I50" s="219"/>
      <c r="J50" s="219"/>
      <c r="K50" s="219"/>
      <c r="L50" s="295"/>
      <c r="S50" s="219"/>
      <c r="T50" s="219"/>
      <c r="U50" s="219"/>
      <c r="V50" s="219"/>
      <c r="W50" s="219"/>
      <c r="X50" s="219"/>
      <c r="Y50" s="219"/>
      <c r="Z50" s="219"/>
      <c r="AA50" s="219"/>
      <c r="AB50" s="219"/>
      <c r="AC50" s="219"/>
      <c r="AD50" s="219"/>
      <c r="AE50" s="219"/>
    </row>
    <row r="51" spans="1:47" s="296" customFormat="1" ht="6.95" customHeight="1">
      <c r="A51" s="219"/>
      <c r="B51" s="220"/>
      <c r="C51" s="219"/>
      <c r="D51" s="219"/>
      <c r="E51" s="219"/>
      <c r="F51" s="219"/>
      <c r="G51" s="219"/>
      <c r="H51" s="219"/>
      <c r="I51" s="219"/>
      <c r="J51" s="219"/>
      <c r="K51" s="219"/>
      <c r="L51" s="295"/>
      <c r="S51" s="219"/>
      <c r="T51" s="219"/>
      <c r="U51" s="219"/>
      <c r="V51" s="219"/>
      <c r="W51" s="219"/>
      <c r="X51" s="219"/>
      <c r="Y51" s="219"/>
      <c r="Z51" s="219"/>
      <c r="AA51" s="219"/>
      <c r="AB51" s="219"/>
      <c r="AC51" s="219"/>
      <c r="AD51" s="219"/>
      <c r="AE51" s="219"/>
    </row>
    <row r="52" spans="1:47" s="296" customFormat="1" ht="12" customHeight="1">
      <c r="A52" s="219"/>
      <c r="B52" s="220"/>
      <c r="C52" s="218" t="s">
        <v>19</v>
      </c>
      <c r="D52" s="219"/>
      <c r="E52" s="219"/>
      <c r="F52" s="221" t="str">
        <f>F12</f>
        <v>k.ú. Hlubočepy</v>
      </c>
      <c r="G52" s="219"/>
      <c r="H52" s="219"/>
      <c r="I52" s="218" t="s">
        <v>21</v>
      </c>
      <c r="J52" s="222">
        <f>IF(J12="","",J12)</f>
        <v>44391</v>
      </c>
      <c r="K52" s="219"/>
      <c r="L52" s="295"/>
      <c r="S52" s="219"/>
      <c r="T52" s="219"/>
      <c r="U52" s="219"/>
      <c r="V52" s="219"/>
      <c r="W52" s="219"/>
      <c r="X52" s="219"/>
      <c r="Y52" s="219"/>
      <c r="Z52" s="219"/>
      <c r="AA52" s="219"/>
      <c r="AB52" s="219"/>
      <c r="AC52" s="219"/>
      <c r="AD52" s="219"/>
      <c r="AE52" s="219"/>
    </row>
    <row r="53" spans="1:47" s="296" customFormat="1" ht="6.95" customHeight="1">
      <c r="A53" s="219"/>
      <c r="B53" s="220"/>
      <c r="C53" s="219"/>
      <c r="D53" s="219"/>
      <c r="E53" s="219"/>
      <c r="F53" s="219"/>
      <c r="G53" s="219"/>
      <c r="H53" s="219"/>
      <c r="I53" s="219"/>
      <c r="J53" s="219"/>
      <c r="K53" s="219"/>
      <c r="L53" s="295"/>
      <c r="S53" s="219"/>
      <c r="T53" s="219"/>
      <c r="U53" s="219"/>
      <c r="V53" s="219"/>
      <c r="W53" s="219"/>
      <c r="X53" s="219"/>
      <c r="Y53" s="219"/>
      <c r="Z53" s="219"/>
      <c r="AA53" s="219"/>
      <c r="AB53" s="219"/>
      <c r="AC53" s="219"/>
      <c r="AD53" s="219"/>
      <c r="AE53" s="219"/>
    </row>
    <row r="54" spans="1:47" s="296" customFormat="1" ht="15.2" customHeight="1">
      <c r="A54" s="219"/>
      <c r="B54" s="220"/>
      <c r="C54" s="218" t="s">
        <v>22</v>
      </c>
      <c r="D54" s="219"/>
      <c r="E54" s="219"/>
      <c r="F54" s="221" t="str">
        <f>E15</f>
        <v>Městská část Praha 5</v>
      </c>
      <c r="G54" s="219"/>
      <c r="H54" s="219"/>
      <c r="I54" s="218" t="s">
        <v>28</v>
      </c>
      <c r="J54" s="243" t="str">
        <f>E21</f>
        <v xml:space="preserve">AND, spol. s r.o. </v>
      </c>
      <c r="K54" s="219"/>
      <c r="L54" s="295"/>
      <c r="S54" s="219"/>
      <c r="T54" s="219"/>
      <c r="U54" s="219"/>
      <c r="V54" s="219"/>
      <c r="W54" s="219"/>
      <c r="X54" s="219"/>
      <c r="Y54" s="219"/>
      <c r="Z54" s="219"/>
      <c r="AA54" s="219"/>
      <c r="AB54" s="219"/>
      <c r="AC54" s="219"/>
      <c r="AD54" s="219"/>
      <c r="AE54" s="219"/>
    </row>
    <row r="55" spans="1:47" s="296" customFormat="1" ht="25.7" customHeight="1">
      <c r="A55" s="219"/>
      <c r="B55" s="220"/>
      <c r="C55" s="218" t="s">
        <v>26</v>
      </c>
      <c r="D55" s="219"/>
      <c r="E55" s="219"/>
      <c r="F55" s="221" t="str">
        <f>IF(E18="","",E18)</f>
        <v xml:space="preserve"> </v>
      </c>
      <c r="G55" s="219"/>
      <c r="H55" s="219"/>
      <c r="I55" s="218" t="s">
        <v>31</v>
      </c>
      <c r="J55" s="243" t="str">
        <f>E24</f>
        <v>STAVEBNÍ ROZPOČTY s.r.o.</v>
      </c>
      <c r="K55" s="219"/>
      <c r="L55" s="295"/>
      <c r="S55" s="219"/>
      <c r="T55" s="219"/>
      <c r="U55" s="219"/>
      <c r="V55" s="219"/>
      <c r="W55" s="219"/>
      <c r="X55" s="219"/>
      <c r="Y55" s="219"/>
      <c r="Z55" s="219"/>
      <c r="AA55" s="219"/>
      <c r="AB55" s="219"/>
      <c r="AC55" s="219"/>
      <c r="AD55" s="219"/>
      <c r="AE55" s="219"/>
    </row>
    <row r="56" spans="1:47" s="296" customFormat="1" ht="10.35" customHeight="1">
      <c r="A56" s="219"/>
      <c r="B56" s="220"/>
      <c r="C56" s="219"/>
      <c r="D56" s="219"/>
      <c r="E56" s="219"/>
      <c r="F56" s="219"/>
      <c r="G56" s="219"/>
      <c r="H56" s="219"/>
      <c r="I56" s="219"/>
      <c r="J56" s="219"/>
      <c r="K56" s="219"/>
      <c r="L56" s="295"/>
      <c r="S56" s="219"/>
      <c r="T56" s="219"/>
      <c r="U56" s="219"/>
      <c r="V56" s="219"/>
      <c r="W56" s="219"/>
      <c r="X56" s="219"/>
      <c r="Y56" s="219"/>
      <c r="Z56" s="219"/>
      <c r="AA56" s="219"/>
      <c r="AB56" s="219"/>
      <c r="AC56" s="219"/>
      <c r="AD56" s="219"/>
      <c r="AE56" s="219"/>
    </row>
    <row r="57" spans="1:47" s="296" customFormat="1" ht="29.25" customHeight="1">
      <c r="A57" s="219"/>
      <c r="B57" s="220"/>
      <c r="C57" s="244" t="s">
        <v>112</v>
      </c>
      <c r="D57" s="232"/>
      <c r="E57" s="232"/>
      <c r="F57" s="232"/>
      <c r="G57" s="232"/>
      <c r="H57" s="232"/>
      <c r="I57" s="232"/>
      <c r="J57" s="245" t="s">
        <v>113</v>
      </c>
      <c r="K57" s="232"/>
      <c r="L57" s="295"/>
      <c r="S57" s="219"/>
      <c r="T57" s="219"/>
      <c r="U57" s="219"/>
      <c r="V57" s="219"/>
      <c r="W57" s="219"/>
      <c r="X57" s="219"/>
      <c r="Y57" s="219"/>
      <c r="Z57" s="219"/>
      <c r="AA57" s="219"/>
      <c r="AB57" s="219"/>
      <c r="AC57" s="219"/>
      <c r="AD57" s="219"/>
      <c r="AE57" s="219"/>
    </row>
    <row r="58" spans="1:47" s="296" customFormat="1" ht="10.35" customHeight="1">
      <c r="A58" s="219"/>
      <c r="B58" s="220"/>
      <c r="C58" s="219"/>
      <c r="D58" s="219"/>
      <c r="E58" s="219"/>
      <c r="F58" s="219"/>
      <c r="G58" s="219"/>
      <c r="H58" s="219"/>
      <c r="I58" s="219"/>
      <c r="J58" s="219"/>
      <c r="K58" s="219"/>
      <c r="L58" s="295"/>
      <c r="S58" s="219"/>
      <c r="T58" s="219"/>
      <c r="U58" s="219"/>
      <c r="V58" s="219"/>
      <c r="W58" s="219"/>
      <c r="X58" s="219"/>
      <c r="Y58" s="219"/>
      <c r="Z58" s="219"/>
      <c r="AA58" s="219"/>
      <c r="AB58" s="219"/>
      <c r="AC58" s="219"/>
      <c r="AD58" s="219"/>
      <c r="AE58" s="219"/>
    </row>
    <row r="59" spans="1:47" s="296" customFormat="1" ht="22.9" customHeight="1">
      <c r="A59" s="219"/>
      <c r="B59" s="220"/>
      <c r="C59" s="246" t="s">
        <v>68</v>
      </c>
      <c r="D59" s="219"/>
      <c r="E59" s="219"/>
      <c r="F59" s="219"/>
      <c r="G59" s="219"/>
      <c r="H59" s="219"/>
      <c r="I59" s="219"/>
      <c r="J59" s="227">
        <f>J81</f>
        <v>0</v>
      </c>
      <c r="K59" s="219"/>
      <c r="L59" s="295"/>
      <c r="S59" s="219"/>
      <c r="T59" s="219"/>
      <c r="U59" s="219"/>
      <c r="V59" s="219"/>
      <c r="W59" s="219"/>
      <c r="X59" s="219"/>
      <c r="Y59" s="219"/>
      <c r="Z59" s="219"/>
      <c r="AA59" s="219"/>
      <c r="AB59" s="219"/>
      <c r="AC59" s="219"/>
      <c r="AD59" s="219"/>
      <c r="AE59" s="219"/>
      <c r="AU59" s="293" t="s">
        <v>114</v>
      </c>
    </row>
    <row r="60" spans="1:47" s="247" customFormat="1" ht="24.95" customHeight="1">
      <c r="B60" s="248"/>
      <c r="D60" s="249" t="s">
        <v>115</v>
      </c>
      <c r="E60" s="250"/>
      <c r="F60" s="250"/>
      <c r="G60" s="250"/>
      <c r="H60" s="250"/>
      <c r="I60" s="250"/>
      <c r="J60" s="251">
        <f>J82</f>
        <v>0</v>
      </c>
      <c r="L60" s="248"/>
    </row>
    <row r="61" spans="1:47" s="252" customFormat="1" ht="19.899999999999999" customHeight="1">
      <c r="B61" s="253"/>
      <c r="D61" s="254" t="s">
        <v>117</v>
      </c>
      <c r="E61" s="255"/>
      <c r="F61" s="255"/>
      <c r="G61" s="255"/>
      <c r="H61" s="255"/>
      <c r="I61" s="255"/>
      <c r="J61" s="256">
        <f>J83</f>
        <v>0</v>
      </c>
      <c r="L61" s="253"/>
    </row>
    <row r="62" spans="1:47" s="296" customFormat="1" ht="21.75" customHeight="1">
      <c r="A62" s="219"/>
      <c r="B62" s="220"/>
      <c r="C62" s="219"/>
      <c r="D62" s="219"/>
      <c r="E62" s="219"/>
      <c r="F62" s="219"/>
      <c r="G62" s="219"/>
      <c r="H62" s="219"/>
      <c r="I62" s="219"/>
      <c r="J62" s="219"/>
      <c r="K62" s="219"/>
      <c r="L62" s="295"/>
      <c r="S62" s="219"/>
      <c r="T62" s="219"/>
      <c r="U62" s="219"/>
      <c r="V62" s="219"/>
      <c r="W62" s="219"/>
      <c r="X62" s="219"/>
      <c r="Y62" s="219"/>
      <c r="Z62" s="219"/>
      <c r="AA62" s="219"/>
      <c r="AB62" s="219"/>
      <c r="AC62" s="219"/>
      <c r="AD62" s="219"/>
      <c r="AE62" s="219"/>
    </row>
    <row r="63" spans="1:47" s="296" customFormat="1" ht="6.95" customHeight="1">
      <c r="A63" s="219"/>
      <c r="B63" s="239"/>
      <c r="C63" s="240"/>
      <c r="D63" s="240"/>
      <c r="E63" s="240"/>
      <c r="F63" s="240"/>
      <c r="G63" s="240"/>
      <c r="H63" s="240"/>
      <c r="I63" s="240"/>
      <c r="J63" s="240"/>
      <c r="K63" s="240"/>
      <c r="L63" s="295"/>
      <c r="S63" s="219"/>
      <c r="T63" s="219"/>
      <c r="U63" s="219"/>
      <c r="V63" s="219"/>
      <c r="W63" s="219"/>
      <c r="X63" s="219"/>
      <c r="Y63" s="219"/>
      <c r="Z63" s="219"/>
      <c r="AA63" s="219"/>
      <c r="AB63" s="219"/>
      <c r="AC63" s="219"/>
      <c r="AD63" s="219"/>
      <c r="AE63" s="219"/>
    </row>
    <row r="67" spans="1:31" s="296" customFormat="1" ht="6.95" customHeight="1">
      <c r="A67" s="219"/>
      <c r="B67" s="241"/>
      <c r="C67" s="242"/>
      <c r="D67" s="242"/>
      <c r="E67" s="242"/>
      <c r="F67" s="242"/>
      <c r="G67" s="242"/>
      <c r="H67" s="242"/>
      <c r="I67" s="242"/>
      <c r="J67" s="242"/>
      <c r="K67" s="242"/>
      <c r="L67" s="295"/>
      <c r="S67" s="219"/>
      <c r="T67" s="219"/>
      <c r="U67" s="219"/>
      <c r="V67" s="219"/>
      <c r="W67" s="219"/>
      <c r="X67" s="219"/>
      <c r="Y67" s="219"/>
      <c r="Z67" s="219"/>
      <c r="AA67" s="219"/>
      <c r="AB67" s="219"/>
      <c r="AC67" s="219"/>
      <c r="AD67" s="219"/>
      <c r="AE67" s="219"/>
    </row>
    <row r="68" spans="1:31" s="296" customFormat="1" ht="24.95" customHeight="1">
      <c r="A68" s="219"/>
      <c r="B68" s="220"/>
      <c r="C68" s="217" t="s">
        <v>126</v>
      </c>
      <c r="D68" s="219"/>
      <c r="E68" s="219"/>
      <c r="F68" s="219"/>
      <c r="G68" s="219"/>
      <c r="H68" s="219"/>
      <c r="I68" s="219"/>
      <c r="J68" s="219"/>
      <c r="K68" s="219"/>
      <c r="L68" s="295"/>
      <c r="S68" s="219"/>
      <c r="T68" s="219"/>
      <c r="U68" s="219"/>
      <c r="V68" s="219"/>
      <c r="W68" s="219"/>
      <c r="X68" s="219"/>
      <c r="Y68" s="219"/>
      <c r="Z68" s="219"/>
      <c r="AA68" s="219"/>
      <c r="AB68" s="219"/>
      <c r="AC68" s="219"/>
      <c r="AD68" s="219"/>
      <c r="AE68" s="219"/>
    </row>
    <row r="69" spans="1:31" s="296" customFormat="1" ht="6.95" customHeight="1">
      <c r="A69" s="219"/>
      <c r="B69" s="220"/>
      <c r="C69" s="219"/>
      <c r="D69" s="219"/>
      <c r="E69" s="219"/>
      <c r="F69" s="219"/>
      <c r="G69" s="219"/>
      <c r="H69" s="219"/>
      <c r="I69" s="219"/>
      <c r="J69" s="219"/>
      <c r="K69" s="219"/>
      <c r="L69" s="295"/>
      <c r="S69" s="219"/>
      <c r="T69" s="219"/>
      <c r="U69" s="219"/>
      <c r="V69" s="219"/>
      <c r="W69" s="219"/>
      <c r="X69" s="219"/>
      <c r="Y69" s="219"/>
      <c r="Z69" s="219"/>
      <c r="AA69" s="219"/>
      <c r="AB69" s="219"/>
      <c r="AC69" s="219"/>
      <c r="AD69" s="219"/>
      <c r="AE69" s="219"/>
    </row>
    <row r="70" spans="1:31" s="296" customFormat="1" ht="12" customHeight="1">
      <c r="A70" s="219"/>
      <c r="B70" s="220"/>
      <c r="C70" s="218" t="s">
        <v>15</v>
      </c>
      <c r="D70" s="219"/>
      <c r="E70" s="219"/>
      <c r="F70" s="219"/>
      <c r="G70" s="219"/>
      <c r="H70" s="219"/>
      <c r="I70" s="219"/>
      <c r="J70" s="219"/>
      <c r="K70" s="219"/>
      <c r="L70" s="295"/>
      <c r="S70" s="219"/>
      <c r="T70" s="219"/>
      <c r="U70" s="219"/>
      <c r="V70" s="219"/>
      <c r="W70" s="219"/>
      <c r="X70" s="219"/>
      <c r="Y70" s="219"/>
      <c r="Z70" s="219"/>
      <c r="AA70" s="219"/>
      <c r="AB70" s="219"/>
      <c r="AC70" s="219"/>
      <c r="AD70" s="219"/>
      <c r="AE70" s="219"/>
    </row>
    <row r="71" spans="1:31" s="296" customFormat="1" ht="16.5" customHeight="1">
      <c r="A71" s="219"/>
      <c r="B71" s="220"/>
      <c r="C71" s="219"/>
      <c r="D71" s="219"/>
      <c r="E71" s="401" t="str">
        <f>E7</f>
        <v>Revitalizace Chaplinova náměstí, sídliště Barrandov</v>
      </c>
      <c r="F71" s="402"/>
      <c r="G71" s="402"/>
      <c r="H71" s="402"/>
      <c r="I71" s="219"/>
      <c r="J71" s="219"/>
      <c r="K71" s="219"/>
      <c r="L71" s="295"/>
      <c r="S71" s="219"/>
      <c r="T71" s="219"/>
      <c r="U71" s="219"/>
      <c r="V71" s="219"/>
      <c r="W71" s="219"/>
      <c r="X71" s="219"/>
      <c r="Y71" s="219"/>
      <c r="Z71" s="219"/>
      <c r="AA71" s="219"/>
      <c r="AB71" s="219"/>
      <c r="AC71" s="219"/>
      <c r="AD71" s="219"/>
      <c r="AE71" s="219"/>
    </row>
    <row r="72" spans="1:31" s="296" customFormat="1" ht="12" customHeight="1">
      <c r="A72" s="219"/>
      <c r="B72" s="220"/>
      <c r="C72" s="218" t="s">
        <v>109</v>
      </c>
      <c r="D72" s="219"/>
      <c r="E72" s="219"/>
      <c r="F72" s="219"/>
      <c r="G72" s="219"/>
      <c r="H72" s="219"/>
      <c r="I72" s="219"/>
      <c r="J72" s="219"/>
      <c r="K72" s="219"/>
      <c r="L72" s="295"/>
      <c r="S72" s="219"/>
      <c r="T72" s="219"/>
      <c r="U72" s="219"/>
      <c r="V72" s="219"/>
      <c r="W72" s="219"/>
      <c r="X72" s="219"/>
      <c r="Y72" s="219"/>
      <c r="Z72" s="219"/>
      <c r="AA72" s="219"/>
      <c r="AB72" s="219"/>
      <c r="AC72" s="219"/>
      <c r="AD72" s="219"/>
      <c r="AE72" s="219"/>
    </row>
    <row r="73" spans="1:31" s="296" customFormat="1" ht="16.5" customHeight="1">
      <c r="A73" s="219"/>
      <c r="B73" s="220"/>
      <c r="C73" s="219"/>
      <c r="D73" s="219"/>
      <c r="E73" s="399" t="str">
        <f>E9</f>
        <v>IO 08 - Mobiliář a herní prvky</v>
      </c>
      <c r="F73" s="400"/>
      <c r="G73" s="400"/>
      <c r="H73" s="400"/>
      <c r="I73" s="219"/>
      <c r="J73" s="219"/>
      <c r="K73" s="219"/>
      <c r="L73" s="295"/>
      <c r="S73" s="219"/>
      <c r="T73" s="219"/>
      <c r="U73" s="219"/>
      <c r="V73" s="219"/>
      <c r="W73" s="219"/>
      <c r="X73" s="219"/>
      <c r="Y73" s="219"/>
      <c r="Z73" s="219"/>
      <c r="AA73" s="219"/>
      <c r="AB73" s="219"/>
      <c r="AC73" s="219"/>
      <c r="AD73" s="219"/>
      <c r="AE73" s="219"/>
    </row>
    <row r="74" spans="1:31" s="296" customFormat="1" ht="6.95" customHeight="1">
      <c r="A74" s="219"/>
      <c r="B74" s="220"/>
      <c r="C74" s="219"/>
      <c r="D74" s="219"/>
      <c r="E74" s="219"/>
      <c r="F74" s="219"/>
      <c r="G74" s="219"/>
      <c r="H74" s="219"/>
      <c r="I74" s="219"/>
      <c r="J74" s="219"/>
      <c r="K74" s="219"/>
      <c r="L74" s="295"/>
      <c r="S74" s="219"/>
      <c r="T74" s="219"/>
      <c r="U74" s="219"/>
      <c r="V74" s="219"/>
      <c r="W74" s="219"/>
      <c r="X74" s="219"/>
      <c r="Y74" s="219"/>
      <c r="Z74" s="219"/>
      <c r="AA74" s="219"/>
      <c r="AB74" s="219"/>
      <c r="AC74" s="219"/>
      <c r="AD74" s="219"/>
      <c r="AE74" s="219"/>
    </row>
    <row r="75" spans="1:31" s="296" customFormat="1" ht="12" customHeight="1">
      <c r="A75" s="219"/>
      <c r="B75" s="220"/>
      <c r="C75" s="218" t="s">
        <v>19</v>
      </c>
      <c r="D75" s="219"/>
      <c r="E75" s="219"/>
      <c r="F75" s="221" t="str">
        <f>F12</f>
        <v>k.ú. Hlubočepy</v>
      </c>
      <c r="G75" s="219"/>
      <c r="H75" s="219"/>
      <c r="I75" s="218" t="s">
        <v>21</v>
      </c>
      <c r="J75" s="222">
        <f>IF(J12="","",J12)</f>
        <v>44391</v>
      </c>
      <c r="K75" s="219"/>
      <c r="L75" s="295"/>
      <c r="S75" s="219"/>
      <c r="T75" s="219"/>
      <c r="U75" s="219"/>
      <c r="V75" s="219"/>
      <c r="W75" s="219"/>
      <c r="X75" s="219"/>
      <c r="Y75" s="219"/>
      <c r="Z75" s="219"/>
      <c r="AA75" s="219"/>
      <c r="AB75" s="219"/>
      <c r="AC75" s="219"/>
      <c r="AD75" s="219"/>
      <c r="AE75" s="219"/>
    </row>
    <row r="76" spans="1:31" s="296" customFormat="1" ht="6.95" customHeight="1">
      <c r="A76" s="219"/>
      <c r="B76" s="220"/>
      <c r="C76" s="219"/>
      <c r="D76" s="219"/>
      <c r="E76" s="219"/>
      <c r="F76" s="219"/>
      <c r="G76" s="219"/>
      <c r="H76" s="219"/>
      <c r="I76" s="219"/>
      <c r="J76" s="219"/>
      <c r="K76" s="219"/>
      <c r="L76" s="295"/>
      <c r="S76" s="219"/>
      <c r="T76" s="219"/>
      <c r="U76" s="219"/>
      <c r="V76" s="219"/>
      <c r="W76" s="219"/>
      <c r="X76" s="219"/>
      <c r="Y76" s="219"/>
      <c r="Z76" s="219"/>
      <c r="AA76" s="219"/>
      <c r="AB76" s="219"/>
      <c r="AC76" s="219"/>
      <c r="AD76" s="219"/>
      <c r="AE76" s="219"/>
    </row>
    <row r="77" spans="1:31" s="296" customFormat="1" ht="15.2" customHeight="1">
      <c r="A77" s="219"/>
      <c r="B77" s="220"/>
      <c r="C77" s="218" t="s">
        <v>22</v>
      </c>
      <c r="D77" s="219"/>
      <c r="E77" s="219"/>
      <c r="F77" s="221" t="str">
        <f>E15</f>
        <v>Městská část Praha 5</v>
      </c>
      <c r="G77" s="219"/>
      <c r="H77" s="219"/>
      <c r="I77" s="218" t="s">
        <v>28</v>
      </c>
      <c r="J77" s="243" t="str">
        <f>E21</f>
        <v xml:space="preserve">AND, spol. s r.o. </v>
      </c>
      <c r="K77" s="219"/>
      <c r="L77" s="295"/>
      <c r="S77" s="219"/>
      <c r="T77" s="219"/>
      <c r="U77" s="219"/>
      <c r="V77" s="219"/>
      <c r="W77" s="219"/>
      <c r="X77" s="219"/>
      <c r="Y77" s="219"/>
      <c r="Z77" s="219"/>
      <c r="AA77" s="219"/>
      <c r="AB77" s="219"/>
      <c r="AC77" s="219"/>
      <c r="AD77" s="219"/>
      <c r="AE77" s="219"/>
    </row>
    <row r="78" spans="1:31" s="296" customFormat="1" ht="25.7" customHeight="1">
      <c r="A78" s="219"/>
      <c r="B78" s="220"/>
      <c r="C78" s="218" t="s">
        <v>26</v>
      </c>
      <c r="D78" s="219"/>
      <c r="E78" s="219"/>
      <c r="F78" s="221" t="str">
        <f>IF(E18="","",E18)</f>
        <v xml:space="preserve"> </v>
      </c>
      <c r="G78" s="219"/>
      <c r="H78" s="219"/>
      <c r="I78" s="218" t="s">
        <v>31</v>
      </c>
      <c r="J78" s="243" t="str">
        <f>E24</f>
        <v>STAVEBNÍ ROZPOČTY s.r.o.</v>
      </c>
      <c r="K78" s="219"/>
      <c r="L78" s="295"/>
      <c r="S78" s="219"/>
      <c r="T78" s="219"/>
      <c r="U78" s="219"/>
      <c r="V78" s="219"/>
      <c r="W78" s="219"/>
      <c r="X78" s="219"/>
      <c r="Y78" s="219"/>
      <c r="Z78" s="219"/>
      <c r="AA78" s="219"/>
      <c r="AB78" s="219"/>
      <c r="AC78" s="219"/>
      <c r="AD78" s="219"/>
      <c r="AE78" s="219"/>
    </row>
    <row r="79" spans="1:31" s="296" customFormat="1" ht="10.35" customHeight="1">
      <c r="A79" s="219"/>
      <c r="B79" s="220"/>
      <c r="C79" s="219"/>
      <c r="D79" s="219"/>
      <c r="E79" s="219"/>
      <c r="F79" s="219"/>
      <c r="G79" s="219"/>
      <c r="H79" s="219"/>
      <c r="I79" s="219"/>
      <c r="J79" s="219"/>
      <c r="K79" s="219"/>
      <c r="L79" s="295"/>
      <c r="S79" s="219"/>
      <c r="T79" s="219"/>
      <c r="U79" s="219"/>
      <c r="V79" s="219"/>
      <c r="W79" s="219"/>
      <c r="X79" s="219"/>
      <c r="Y79" s="219"/>
      <c r="Z79" s="219"/>
      <c r="AA79" s="219"/>
      <c r="AB79" s="219"/>
      <c r="AC79" s="219"/>
      <c r="AD79" s="219"/>
      <c r="AE79" s="219"/>
    </row>
    <row r="80" spans="1:31" s="303" customFormat="1" ht="29.25" customHeight="1">
      <c r="A80" s="257"/>
      <c r="B80" s="258"/>
      <c r="C80" s="259" t="s">
        <v>127</v>
      </c>
      <c r="D80" s="260" t="s">
        <v>55</v>
      </c>
      <c r="E80" s="260" t="s">
        <v>51</v>
      </c>
      <c r="F80" s="260" t="s">
        <v>52</v>
      </c>
      <c r="G80" s="260" t="s">
        <v>128</v>
      </c>
      <c r="H80" s="260" t="s">
        <v>129</v>
      </c>
      <c r="I80" s="260" t="s">
        <v>130</v>
      </c>
      <c r="J80" s="260" t="s">
        <v>113</v>
      </c>
      <c r="K80" s="261" t="s">
        <v>131</v>
      </c>
      <c r="L80" s="299"/>
      <c r="M80" s="300" t="s">
        <v>3</v>
      </c>
      <c r="N80" s="301" t="s">
        <v>40</v>
      </c>
      <c r="O80" s="301" t="s">
        <v>132</v>
      </c>
      <c r="P80" s="301" t="s">
        <v>133</v>
      </c>
      <c r="Q80" s="301" t="s">
        <v>134</v>
      </c>
      <c r="R80" s="301" t="s">
        <v>135</v>
      </c>
      <c r="S80" s="301" t="s">
        <v>136</v>
      </c>
      <c r="T80" s="302" t="s">
        <v>137</v>
      </c>
      <c r="U80" s="257"/>
      <c r="V80" s="257"/>
      <c r="W80" s="257"/>
      <c r="X80" s="257"/>
      <c r="Y80" s="257"/>
      <c r="Z80" s="257"/>
      <c r="AA80" s="257"/>
      <c r="AB80" s="257"/>
      <c r="AC80" s="257"/>
      <c r="AD80" s="257"/>
      <c r="AE80" s="257"/>
    </row>
    <row r="81" spans="1:65" s="296" customFormat="1" ht="22.9" customHeight="1">
      <c r="A81" s="219"/>
      <c r="B81" s="220"/>
      <c r="C81" s="262" t="s">
        <v>138</v>
      </c>
      <c r="D81" s="219"/>
      <c r="E81" s="219"/>
      <c r="F81" s="219"/>
      <c r="G81" s="219"/>
      <c r="H81" s="219"/>
      <c r="I81" s="219"/>
      <c r="J81" s="263">
        <f>BK81</f>
        <v>0</v>
      </c>
      <c r="K81" s="219"/>
      <c r="L81" s="220"/>
      <c r="M81" s="304"/>
      <c r="N81" s="305"/>
      <c r="O81" s="225"/>
      <c r="P81" s="306">
        <f>P82</f>
        <v>161.12800000000001</v>
      </c>
      <c r="Q81" s="225"/>
      <c r="R81" s="306">
        <f>R82</f>
        <v>29.681800000000003</v>
      </c>
      <c r="S81" s="225"/>
      <c r="T81" s="307">
        <f>T82</f>
        <v>0</v>
      </c>
      <c r="U81" s="219"/>
      <c r="V81" s="219"/>
      <c r="W81" s="219"/>
      <c r="X81" s="219"/>
      <c r="Y81" s="219"/>
      <c r="Z81" s="219"/>
      <c r="AA81" s="219"/>
      <c r="AB81" s="219"/>
      <c r="AC81" s="219"/>
      <c r="AD81" s="219"/>
      <c r="AE81" s="219"/>
      <c r="AT81" s="293" t="s">
        <v>69</v>
      </c>
      <c r="AU81" s="293" t="s">
        <v>114</v>
      </c>
      <c r="BK81" s="308">
        <f>BK82</f>
        <v>0</v>
      </c>
    </row>
    <row r="82" spans="1:65" s="264" customFormat="1" ht="25.9" customHeight="1">
      <c r="B82" s="265"/>
      <c r="D82" s="266" t="s">
        <v>69</v>
      </c>
      <c r="E82" s="267" t="s">
        <v>139</v>
      </c>
      <c r="F82" s="267" t="s">
        <v>140</v>
      </c>
      <c r="J82" s="268">
        <f>BK82</f>
        <v>0</v>
      </c>
      <c r="L82" s="265"/>
      <c r="M82" s="309"/>
      <c r="N82" s="310"/>
      <c r="O82" s="310"/>
      <c r="P82" s="311">
        <f>P83</f>
        <v>161.12800000000001</v>
      </c>
      <c r="Q82" s="310"/>
      <c r="R82" s="311">
        <f>R83</f>
        <v>29.681800000000003</v>
      </c>
      <c r="S82" s="310"/>
      <c r="T82" s="312">
        <f>T83</f>
        <v>0</v>
      </c>
      <c r="AR82" s="266" t="s">
        <v>78</v>
      </c>
      <c r="AT82" s="313" t="s">
        <v>69</v>
      </c>
      <c r="AU82" s="313" t="s">
        <v>70</v>
      </c>
      <c r="AY82" s="266" t="s">
        <v>141</v>
      </c>
      <c r="BK82" s="314">
        <f>BK83</f>
        <v>0</v>
      </c>
    </row>
    <row r="83" spans="1:65" s="264" customFormat="1" ht="22.9" customHeight="1">
      <c r="B83" s="265"/>
      <c r="D83" s="266" t="s">
        <v>69</v>
      </c>
      <c r="E83" s="269" t="s">
        <v>152</v>
      </c>
      <c r="F83" s="269" t="s">
        <v>153</v>
      </c>
      <c r="J83" s="270">
        <f>BK83</f>
        <v>0</v>
      </c>
      <c r="L83" s="265"/>
      <c r="M83" s="309"/>
      <c r="N83" s="310"/>
      <c r="O83" s="310"/>
      <c r="P83" s="311">
        <f>SUM(P84:P109)</f>
        <v>161.12800000000001</v>
      </c>
      <c r="Q83" s="310"/>
      <c r="R83" s="311">
        <f>SUM(R84:R109)</f>
        <v>29.681800000000003</v>
      </c>
      <c r="S83" s="310"/>
      <c r="T83" s="312">
        <f>SUM(T84:T109)</f>
        <v>0</v>
      </c>
      <c r="AR83" s="266" t="s">
        <v>78</v>
      </c>
      <c r="AT83" s="313" t="s">
        <v>69</v>
      </c>
      <c r="AU83" s="313" t="s">
        <v>78</v>
      </c>
      <c r="AY83" s="266" t="s">
        <v>141</v>
      </c>
      <c r="BK83" s="314">
        <f>SUM(BK84:BK109)</f>
        <v>0</v>
      </c>
    </row>
    <row r="84" spans="1:65" s="296" customFormat="1" ht="24">
      <c r="A84" s="219"/>
      <c r="B84" s="220"/>
      <c r="C84" s="271" t="s">
        <v>78</v>
      </c>
      <c r="D84" s="271" t="s">
        <v>143</v>
      </c>
      <c r="E84" s="272" t="s">
        <v>2033</v>
      </c>
      <c r="F84" s="273" t="s">
        <v>2034</v>
      </c>
      <c r="G84" s="274" t="s">
        <v>156</v>
      </c>
      <c r="H84" s="275">
        <v>6</v>
      </c>
      <c r="I84" s="212"/>
      <c r="J84" s="276">
        <f>ROUND(I84*H84,2)</f>
        <v>0</v>
      </c>
      <c r="K84" s="273" t="s">
        <v>147</v>
      </c>
      <c r="L84" s="220"/>
      <c r="M84" s="315" t="s">
        <v>3</v>
      </c>
      <c r="N84" s="316" t="s">
        <v>41</v>
      </c>
      <c r="O84" s="317">
        <v>2</v>
      </c>
      <c r="P84" s="317">
        <f>O84*H84</f>
        <v>12</v>
      </c>
      <c r="Q84" s="317">
        <v>9.7159999999999996E-2</v>
      </c>
      <c r="R84" s="317">
        <f>Q84*H84</f>
        <v>0.58295999999999992</v>
      </c>
      <c r="S84" s="317">
        <v>0</v>
      </c>
      <c r="T84" s="318">
        <f>S84*H84</f>
        <v>0</v>
      </c>
      <c r="U84" s="219"/>
      <c r="V84" s="219"/>
      <c r="W84" s="219"/>
      <c r="X84" s="219"/>
      <c r="Y84" s="219"/>
      <c r="Z84" s="219"/>
      <c r="AA84" s="219"/>
      <c r="AB84" s="219"/>
      <c r="AC84" s="219"/>
      <c r="AD84" s="219"/>
      <c r="AE84" s="219"/>
      <c r="AR84" s="319" t="s">
        <v>148</v>
      </c>
      <c r="AT84" s="319" t="s">
        <v>143</v>
      </c>
      <c r="AU84" s="319" t="s">
        <v>80</v>
      </c>
      <c r="AY84" s="293" t="s">
        <v>141</v>
      </c>
      <c r="BE84" s="320">
        <f>IF(N84="základní",J84,0)</f>
        <v>0</v>
      </c>
      <c r="BF84" s="320">
        <f>IF(N84="snížená",J84,0)</f>
        <v>0</v>
      </c>
      <c r="BG84" s="320">
        <f>IF(N84="zákl. přenesená",J84,0)</f>
        <v>0</v>
      </c>
      <c r="BH84" s="320">
        <f>IF(N84="sníž. přenesená",J84,0)</f>
        <v>0</v>
      </c>
      <c r="BI84" s="320">
        <f>IF(N84="nulová",J84,0)</f>
        <v>0</v>
      </c>
      <c r="BJ84" s="293" t="s">
        <v>78</v>
      </c>
      <c r="BK84" s="320">
        <f>ROUND(I84*H84,2)</f>
        <v>0</v>
      </c>
      <c r="BL84" s="293" t="s">
        <v>148</v>
      </c>
      <c r="BM84" s="319" t="s">
        <v>2035</v>
      </c>
    </row>
    <row r="85" spans="1:65" s="296" customFormat="1" ht="78">
      <c r="A85" s="219"/>
      <c r="B85" s="220"/>
      <c r="C85" s="219"/>
      <c r="D85" s="277" t="s">
        <v>150</v>
      </c>
      <c r="E85" s="219"/>
      <c r="F85" s="278" t="s">
        <v>2036</v>
      </c>
      <c r="G85" s="219"/>
      <c r="H85" s="219"/>
      <c r="I85" s="219"/>
      <c r="J85" s="219"/>
      <c r="K85" s="219"/>
      <c r="L85" s="220"/>
      <c r="M85" s="334"/>
      <c r="N85" s="335"/>
      <c r="O85" s="336"/>
      <c r="P85" s="336"/>
      <c r="Q85" s="336"/>
      <c r="R85" s="336"/>
      <c r="S85" s="336"/>
      <c r="T85" s="337"/>
      <c r="U85" s="219"/>
      <c r="V85" s="219"/>
      <c r="W85" s="219"/>
      <c r="X85" s="219"/>
      <c r="Y85" s="219"/>
      <c r="Z85" s="219"/>
      <c r="AA85" s="219"/>
      <c r="AB85" s="219"/>
      <c r="AC85" s="219"/>
      <c r="AD85" s="219"/>
      <c r="AE85" s="219"/>
      <c r="AT85" s="293" t="s">
        <v>150</v>
      </c>
      <c r="AU85" s="293" t="s">
        <v>80</v>
      </c>
    </row>
    <row r="86" spans="1:65" s="296" customFormat="1" ht="16.5" customHeight="1">
      <c r="A86" s="219"/>
      <c r="B86" s="220"/>
      <c r="C86" s="321" t="s">
        <v>80</v>
      </c>
      <c r="D86" s="321" t="s">
        <v>371</v>
      </c>
      <c r="E86" s="322" t="s">
        <v>2037</v>
      </c>
      <c r="F86" s="323" t="s">
        <v>2038</v>
      </c>
      <c r="G86" s="324" t="s">
        <v>156</v>
      </c>
      <c r="H86" s="325">
        <v>6</v>
      </c>
      <c r="I86" s="213"/>
      <c r="J86" s="326">
        <f>ROUND(I86*H86,2)</f>
        <v>0</v>
      </c>
      <c r="K86" s="323" t="s">
        <v>3</v>
      </c>
      <c r="L86" s="327"/>
      <c r="M86" s="328" t="s">
        <v>3</v>
      </c>
      <c r="N86" s="329" t="s">
        <v>41</v>
      </c>
      <c r="O86" s="317">
        <v>0</v>
      </c>
      <c r="P86" s="317">
        <f>O86*H86</f>
        <v>0</v>
      </c>
      <c r="Q86" s="317">
        <v>0.14599999999999999</v>
      </c>
      <c r="R86" s="317">
        <f>Q86*H86</f>
        <v>0.87599999999999989</v>
      </c>
      <c r="S86" s="317">
        <v>0</v>
      </c>
      <c r="T86" s="318">
        <f>S86*H86</f>
        <v>0</v>
      </c>
      <c r="U86" s="219"/>
      <c r="V86" s="219"/>
      <c r="W86" s="219"/>
      <c r="X86" s="219"/>
      <c r="Y86" s="219"/>
      <c r="Z86" s="219"/>
      <c r="AA86" s="219"/>
      <c r="AB86" s="219"/>
      <c r="AC86" s="219"/>
      <c r="AD86" s="219"/>
      <c r="AE86" s="219"/>
      <c r="AR86" s="319" t="s">
        <v>188</v>
      </c>
      <c r="AT86" s="319" t="s">
        <v>371</v>
      </c>
      <c r="AU86" s="319" t="s">
        <v>80</v>
      </c>
      <c r="AY86" s="293" t="s">
        <v>141</v>
      </c>
      <c r="BE86" s="320">
        <f>IF(N86="základní",J86,0)</f>
        <v>0</v>
      </c>
      <c r="BF86" s="320">
        <f>IF(N86="snížená",J86,0)</f>
        <v>0</v>
      </c>
      <c r="BG86" s="320">
        <f>IF(N86="zákl. přenesená",J86,0)</f>
        <v>0</v>
      </c>
      <c r="BH86" s="320">
        <f>IF(N86="sníž. přenesená",J86,0)</f>
        <v>0</v>
      </c>
      <c r="BI86" s="320">
        <f>IF(N86="nulová",J86,0)</f>
        <v>0</v>
      </c>
      <c r="BJ86" s="293" t="s">
        <v>78</v>
      </c>
      <c r="BK86" s="320">
        <f>ROUND(I86*H86,2)</f>
        <v>0</v>
      </c>
      <c r="BL86" s="293" t="s">
        <v>148</v>
      </c>
      <c r="BM86" s="319" t="s">
        <v>2039</v>
      </c>
    </row>
    <row r="87" spans="1:65" s="296" customFormat="1" ht="16.5" customHeight="1">
      <c r="A87" s="219"/>
      <c r="B87" s="220"/>
      <c r="C87" s="271" t="s">
        <v>161</v>
      </c>
      <c r="D87" s="271" t="s">
        <v>143</v>
      </c>
      <c r="E87" s="272" t="s">
        <v>2040</v>
      </c>
      <c r="F87" s="273" t="s">
        <v>2041</v>
      </c>
      <c r="G87" s="274" t="s">
        <v>156</v>
      </c>
      <c r="H87" s="275">
        <v>8</v>
      </c>
      <c r="I87" s="212"/>
      <c r="J87" s="276">
        <f>ROUND(I87*H87,2)</f>
        <v>0</v>
      </c>
      <c r="K87" s="273" t="s">
        <v>147</v>
      </c>
      <c r="L87" s="220"/>
      <c r="M87" s="315" t="s">
        <v>3</v>
      </c>
      <c r="N87" s="316" t="s">
        <v>41</v>
      </c>
      <c r="O87" s="317">
        <v>0.41599999999999998</v>
      </c>
      <c r="P87" s="317">
        <f>O87*H87</f>
        <v>3.3279999999999998</v>
      </c>
      <c r="Q87" s="317">
        <v>7.2870000000000004E-2</v>
      </c>
      <c r="R87" s="317">
        <f>Q87*H87</f>
        <v>0.58296000000000003</v>
      </c>
      <c r="S87" s="317">
        <v>0</v>
      </c>
      <c r="T87" s="318">
        <f>S87*H87</f>
        <v>0</v>
      </c>
      <c r="U87" s="219"/>
      <c r="V87" s="219"/>
      <c r="W87" s="219"/>
      <c r="X87" s="219"/>
      <c r="Y87" s="219"/>
      <c r="Z87" s="219"/>
      <c r="AA87" s="219"/>
      <c r="AB87" s="219"/>
      <c r="AC87" s="219"/>
      <c r="AD87" s="219"/>
      <c r="AE87" s="219"/>
      <c r="AR87" s="319" t="s">
        <v>148</v>
      </c>
      <c r="AT87" s="319" t="s">
        <v>143</v>
      </c>
      <c r="AU87" s="319" t="s">
        <v>80</v>
      </c>
      <c r="AY87" s="293" t="s">
        <v>141</v>
      </c>
      <c r="BE87" s="320">
        <f>IF(N87="základní",J87,0)</f>
        <v>0</v>
      </c>
      <c r="BF87" s="320">
        <f>IF(N87="snížená",J87,0)</f>
        <v>0</v>
      </c>
      <c r="BG87" s="320">
        <f>IF(N87="zákl. přenesená",J87,0)</f>
        <v>0</v>
      </c>
      <c r="BH87" s="320">
        <f>IF(N87="sníž. přenesená",J87,0)</f>
        <v>0</v>
      </c>
      <c r="BI87" s="320">
        <f>IF(N87="nulová",J87,0)</f>
        <v>0</v>
      </c>
      <c r="BJ87" s="293" t="s">
        <v>78</v>
      </c>
      <c r="BK87" s="320">
        <f>ROUND(I87*H87,2)</f>
        <v>0</v>
      </c>
      <c r="BL87" s="293" t="s">
        <v>148</v>
      </c>
      <c r="BM87" s="319" t="s">
        <v>2042</v>
      </c>
    </row>
    <row r="88" spans="1:65" s="296" customFormat="1" ht="48.75">
      <c r="A88" s="219"/>
      <c r="B88" s="220"/>
      <c r="C88" s="219"/>
      <c r="D88" s="277" t="s">
        <v>150</v>
      </c>
      <c r="E88" s="219"/>
      <c r="F88" s="278" t="s">
        <v>2043</v>
      </c>
      <c r="G88" s="219"/>
      <c r="H88" s="219"/>
      <c r="I88" s="219"/>
      <c r="J88" s="219"/>
      <c r="K88" s="219"/>
      <c r="L88" s="220"/>
      <c r="M88" s="334"/>
      <c r="N88" s="335"/>
      <c r="O88" s="336"/>
      <c r="P88" s="336"/>
      <c r="Q88" s="336"/>
      <c r="R88" s="336"/>
      <c r="S88" s="336"/>
      <c r="T88" s="337"/>
      <c r="U88" s="219"/>
      <c r="V88" s="219"/>
      <c r="W88" s="219"/>
      <c r="X88" s="219"/>
      <c r="Y88" s="219"/>
      <c r="Z88" s="219"/>
      <c r="AA88" s="219"/>
      <c r="AB88" s="219"/>
      <c r="AC88" s="219"/>
      <c r="AD88" s="219"/>
      <c r="AE88" s="219"/>
      <c r="AT88" s="293" t="s">
        <v>150</v>
      </c>
      <c r="AU88" s="293" t="s">
        <v>80</v>
      </c>
    </row>
    <row r="89" spans="1:65" s="296" customFormat="1" ht="16.5" customHeight="1">
      <c r="A89" s="219"/>
      <c r="B89" s="220"/>
      <c r="C89" s="321" t="s">
        <v>148</v>
      </c>
      <c r="D89" s="321" t="s">
        <v>371</v>
      </c>
      <c r="E89" s="322" t="s">
        <v>2044</v>
      </c>
      <c r="F89" s="323" t="s">
        <v>2045</v>
      </c>
      <c r="G89" s="324" t="s">
        <v>156</v>
      </c>
      <c r="H89" s="325">
        <v>8</v>
      </c>
      <c r="I89" s="213"/>
      <c r="J89" s="326">
        <f>ROUND(I89*H89,2)</f>
        <v>0</v>
      </c>
      <c r="K89" s="323" t="s">
        <v>3</v>
      </c>
      <c r="L89" s="327"/>
      <c r="M89" s="328" t="s">
        <v>3</v>
      </c>
      <c r="N89" s="329" t="s">
        <v>41</v>
      </c>
      <c r="O89" s="317">
        <v>0</v>
      </c>
      <c r="P89" s="317">
        <f>O89*H89</f>
        <v>0</v>
      </c>
      <c r="Q89" s="317">
        <v>1.4500000000000001E-2</v>
      </c>
      <c r="R89" s="317">
        <f>Q89*H89</f>
        <v>0.11600000000000001</v>
      </c>
      <c r="S89" s="317">
        <v>0</v>
      </c>
      <c r="T89" s="318">
        <f>S89*H89</f>
        <v>0</v>
      </c>
      <c r="U89" s="219"/>
      <c r="V89" s="219"/>
      <c r="W89" s="219"/>
      <c r="X89" s="219"/>
      <c r="Y89" s="219"/>
      <c r="Z89" s="219"/>
      <c r="AA89" s="219"/>
      <c r="AB89" s="219"/>
      <c r="AC89" s="219"/>
      <c r="AD89" s="219"/>
      <c r="AE89" s="219"/>
      <c r="AR89" s="319" t="s">
        <v>188</v>
      </c>
      <c r="AT89" s="319" t="s">
        <v>371</v>
      </c>
      <c r="AU89" s="319" t="s">
        <v>80</v>
      </c>
      <c r="AY89" s="293" t="s">
        <v>141</v>
      </c>
      <c r="BE89" s="320">
        <f>IF(N89="základní",J89,0)</f>
        <v>0</v>
      </c>
      <c r="BF89" s="320">
        <f>IF(N89="snížená",J89,0)</f>
        <v>0</v>
      </c>
      <c r="BG89" s="320">
        <f>IF(N89="zákl. přenesená",J89,0)</f>
        <v>0</v>
      </c>
      <c r="BH89" s="320">
        <f>IF(N89="sníž. přenesená",J89,0)</f>
        <v>0</v>
      </c>
      <c r="BI89" s="320">
        <f>IF(N89="nulová",J89,0)</f>
        <v>0</v>
      </c>
      <c r="BJ89" s="293" t="s">
        <v>78</v>
      </c>
      <c r="BK89" s="320">
        <f>ROUND(I89*H89,2)</f>
        <v>0</v>
      </c>
      <c r="BL89" s="293" t="s">
        <v>148</v>
      </c>
      <c r="BM89" s="319" t="s">
        <v>2046</v>
      </c>
    </row>
    <row r="90" spans="1:65" s="296" customFormat="1" ht="16.5" customHeight="1">
      <c r="A90" s="219"/>
      <c r="B90" s="220"/>
      <c r="C90" s="271" t="s">
        <v>170</v>
      </c>
      <c r="D90" s="271" t="s">
        <v>143</v>
      </c>
      <c r="E90" s="272" t="s">
        <v>2047</v>
      </c>
      <c r="F90" s="273" t="s">
        <v>2048</v>
      </c>
      <c r="G90" s="274" t="s">
        <v>156</v>
      </c>
      <c r="H90" s="275">
        <v>16</v>
      </c>
      <c r="I90" s="212"/>
      <c r="J90" s="276">
        <f>ROUND(I90*H90,2)</f>
        <v>0</v>
      </c>
      <c r="K90" s="273" t="s">
        <v>147</v>
      </c>
      <c r="L90" s="220"/>
      <c r="M90" s="315" t="s">
        <v>3</v>
      </c>
      <c r="N90" s="316" t="s">
        <v>41</v>
      </c>
      <c r="O90" s="317">
        <v>2.5750000000000002</v>
      </c>
      <c r="P90" s="317">
        <f>O90*H90</f>
        <v>41.2</v>
      </c>
      <c r="Q90" s="317">
        <v>0.35743999999999998</v>
      </c>
      <c r="R90" s="317">
        <f>Q90*H90</f>
        <v>5.7190399999999997</v>
      </c>
      <c r="S90" s="317">
        <v>0</v>
      </c>
      <c r="T90" s="318">
        <f>S90*H90</f>
        <v>0</v>
      </c>
      <c r="U90" s="219"/>
      <c r="V90" s="219"/>
      <c r="W90" s="219"/>
      <c r="X90" s="219"/>
      <c r="Y90" s="219"/>
      <c r="Z90" s="219"/>
      <c r="AA90" s="219"/>
      <c r="AB90" s="219"/>
      <c r="AC90" s="219"/>
      <c r="AD90" s="219"/>
      <c r="AE90" s="219"/>
      <c r="AR90" s="319" t="s">
        <v>148</v>
      </c>
      <c r="AT90" s="319" t="s">
        <v>143</v>
      </c>
      <c r="AU90" s="319" t="s">
        <v>80</v>
      </c>
      <c r="AY90" s="293" t="s">
        <v>141</v>
      </c>
      <c r="BE90" s="320">
        <f>IF(N90="základní",J90,0)</f>
        <v>0</v>
      </c>
      <c r="BF90" s="320">
        <f>IF(N90="snížená",J90,0)</f>
        <v>0</v>
      </c>
      <c r="BG90" s="320">
        <f>IF(N90="zákl. přenesená",J90,0)</f>
        <v>0</v>
      </c>
      <c r="BH90" s="320">
        <f>IF(N90="sníž. přenesená",J90,0)</f>
        <v>0</v>
      </c>
      <c r="BI90" s="320">
        <f>IF(N90="nulová",J90,0)</f>
        <v>0</v>
      </c>
      <c r="BJ90" s="293" t="s">
        <v>78</v>
      </c>
      <c r="BK90" s="320">
        <f>ROUND(I90*H90,2)</f>
        <v>0</v>
      </c>
      <c r="BL90" s="293" t="s">
        <v>148</v>
      </c>
      <c r="BM90" s="319" t="s">
        <v>2049</v>
      </c>
    </row>
    <row r="91" spans="1:65" s="296" customFormat="1" ht="78">
      <c r="A91" s="219"/>
      <c r="B91" s="220"/>
      <c r="C91" s="219"/>
      <c r="D91" s="277" t="s">
        <v>150</v>
      </c>
      <c r="E91" s="219"/>
      <c r="F91" s="278" t="s">
        <v>2050</v>
      </c>
      <c r="G91" s="219"/>
      <c r="H91" s="219"/>
      <c r="I91" s="219"/>
      <c r="J91" s="219"/>
      <c r="K91" s="219"/>
      <c r="L91" s="220"/>
      <c r="M91" s="334"/>
      <c r="N91" s="335"/>
      <c r="O91" s="336"/>
      <c r="P91" s="336"/>
      <c r="Q91" s="336"/>
      <c r="R91" s="336"/>
      <c r="S91" s="336"/>
      <c r="T91" s="337"/>
      <c r="U91" s="219"/>
      <c r="V91" s="219"/>
      <c r="W91" s="219"/>
      <c r="X91" s="219"/>
      <c r="Y91" s="219"/>
      <c r="Z91" s="219"/>
      <c r="AA91" s="219"/>
      <c r="AB91" s="219"/>
      <c r="AC91" s="219"/>
      <c r="AD91" s="219"/>
      <c r="AE91" s="219"/>
      <c r="AT91" s="293" t="s">
        <v>150</v>
      </c>
      <c r="AU91" s="293" t="s">
        <v>80</v>
      </c>
    </row>
    <row r="92" spans="1:65" s="296" customFormat="1" ht="16.5" customHeight="1">
      <c r="A92" s="219"/>
      <c r="B92" s="220"/>
      <c r="C92" s="321" t="s">
        <v>177</v>
      </c>
      <c r="D92" s="321" t="s">
        <v>371</v>
      </c>
      <c r="E92" s="322" t="s">
        <v>2051</v>
      </c>
      <c r="F92" s="323" t="s">
        <v>2052</v>
      </c>
      <c r="G92" s="324" t="s">
        <v>156</v>
      </c>
      <c r="H92" s="325">
        <v>16</v>
      </c>
      <c r="I92" s="213"/>
      <c r="J92" s="326">
        <f>ROUND(I92*H92,2)</f>
        <v>0</v>
      </c>
      <c r="K92" s="323" t="s">
        <v>3</v>
      </c>
      <c r="L92" s="327"/>
      <c r="M92" s="328" t="s">
        <v>3</v>
      </c>
      <c r="N92" s="329" t="s">
        <v>41</v>
      </c>
      <c r="O92" s="317">
        <v>0</v>
      </c>
      <c r="P92" s="317">
        <f>O92*H92</f>
        <v>0</v>
      </c>
      <c r="Q92" s="317">
        <v>0.34499999999999997</v>
      </c>
      <c r="R92" s="317">
        <f>Q92*H92</f>
        <v>5.52</v>
      </c>
      <c r="S92" s="317">
        <v>0</v>
      </c>
      <c r="T92" s="318">
        <f>S92*H92</f>
        <v>0</v>
      </c>
      <c r="U92" s="219"/>
      <c r="V92" s="219"/>
      <c r="W92" s="219"/>
      <c r="X92" s="219"/>
      <c r="Y92" s="219"/>
      <c r="Z92" s="219"/>
      <c r="AA92" s="219"/>
      <c r="AB92" s="219"/>
      <c r="AC92" s="219"/>
      <c r="AD92" s="219"/>
      <c r="AE92" s="219"/>
      <c r="AR92" s="319" t="s">
        <v>188</v>
      </c>
      <c r="AT92" s="319" t="s">
        <v>371</v>
      </c>
      <c r="AU92" s="319" t="s">
        <v>80</v>
      </c>
      <c r="AY92" s="293" t="s">
        <v>141</v>
      </c>
      <c r="BE92" s="320">
        <f>IF(N92="základní",J92,0)</f>
        <v>0</v>
      </c>
      <c r="BF92" s="320">
        <f>IF(N92="snížená",J92,0)</f>
        <v>0</v>
      </c>
      <c r="BG92" s="320">
        <f>IF(N92="zákl. přenesená",J92,0)</f>
        <v>0</v>
      </c>
      <c r="BH92" s="320">
        <f>IF(N92="sníž. přenesená",J92,0)</f>
        <v>0</v>
      </c>
      <c r="BI92" s="320">
        <f>IF(N92="nulová",J92,0)</f>
        <v>0</v>
      </c>
      <c r="BJ92" s="293" t="s">
        <v>78</v>
      </c>
      <c r="BK92" s="320">
        <f>ROUND(I92*H92,2)</f>
        <v>0</v>
      </c>
      <c r="BL92" s="293" t="s">
        <v>148</v>
      </c>
      <c r="BM92" s="319" t="s">
        <v>2053</v>
      </c>
    </row>
    <row r="93" spans="1:65" s="296" customFormat="1" ht="16.5" customHeight="1">
      <c r="A93" s="219"/>
      <c r="B93" s="220"/>
      <c r="C93" s="321" t="s">
        <v>183</v>
      </c>
      <c r="D93" s="321" t="s">
        <v>371</v>
      </c>
      <c r="E93" s="322" t="s">
        <v>2054</v>
      </c>
      <c r="F93" s="323" t="s">
        <v>2055</v>
      </c>
      <c r="G93" s="324" t="s">
        <v>156</v>
      </c>
      <c r="H93" s="325">
        <v>5</v>
      </c>
      <c r="I93" s="213"/>
      <c r="J93" s="326">
        <f>ROUND(I93*H93,2)</f>
        <v>0</v>
      </c>
      <c r="K93" s="323" t="s">
        <v>3</v>
      </c>
      <c r="L93" s="327"/>
      <c r="M93" s="328" t="s">
        <v>3</v>
      </c>
      <c r="N93" s="329" t="s">
        <v>41</v>
      </c>
      <c r="O93" s="317">
        <v>0</v>
      </c>
      <c r="P93" s="317">
        <f>O93*H93</f>
        <v>0</v>
      </c>
      <c r="Q93" s="317">
        <v>0.34499999999999997</v>
      </c>
      <c r="R93" s="317">
        <f>Q93*H93</f>
        <v>1.7249999999999999</v>
      </c>
      <c r="S93" s="317">
        <v>0</v>
      </c>
      <c r="T93" s="318">
        <f>S93*H93</f>
        <v>0</v>
      </c>
      <c r="U93" s="219"/>
      <c r="V93" s="219"/>
      <c r="W93" s="219"/>
      <c r="X93" s="219"/>
      <c r="Y93" s="219"/>
      <c r="Z93" s="219"/>
      <c r="AA93" s="219"/>
      <c r="AB93" s="219"/>
      <c r="AC93" s="219"/>
      <c r="AD93" s="219"/>
      <c r="AE93" s="219"/>
      <c r="AR93" s="319" t="s">
        <v>188</v>
      </c>
      <c r="AT93" s="319" t="s">
        <v>371</v>
      </c>
      <c r="AU93" s="319" t="s">
        <v>80</v>
      </c>
      <c r="AY93" s="293" t="s">
        <v>141</v>
      </c>
      <c r="BE93" s="320">
        <f>IF(N93="základní",J93,0)</f>
        <v>0</v>
      </c>
      <c r="BF93" s="320">
        <f>IF(N93="snížená",J93,0)</f>
        <v>0</v>
      </c>
      <c r="BG93" s="320">
        <f>IF(N93="zákl. přenesená",J93,0)</f>
        <v>0</v>
      </c>
      <c r="BH93" s="320">
        <f>IF(N93="sníž. přenesená",J93,0)</f>
        <v>0</v>
      </c>
      <c r="BI93" s="320">
        <f>IF(N93="nulová",J93,0)</f>
        <v>0</v>
      </c>
      <c r="BJ93" s="293" t="s">
        <v>78</v>
      </c>
      <c r="BK93" s="320">
        <f>ROUND(I93*H93,2)</f>
        <v>0</v>
      </c>
      <c r="BL93" s="293" t="s">
        <v>148</v>
      </c>
      <c r="BM93" s="319" t="s">
        <v>2056</v>
      </c>
    </row>
    <row r="94" spans="1:65" s="296" customFormat="1" ht="16.5" customHeight="1">
      <c r="A94" s="219"/>
      <c r="B94" s="220"/>
      <c r="C94" s="271" t="s">
        <v>188</v>
      </c>
      <c r="D94" s="271" t="s">
        <v>143</v>
      </c>
      <c r="E94" s="272" t="s">
        <v>2047</v>
      </c>
      <c r="F94" s="273" t="s">
        <v>2048</v>
      </c>
      <c r="G94" s="274" t="s">
        <v>156</v>
      </c>
      <c r="H94" s="275">
        <v>32</v>
      </c>
      <c r="I94" s="212"/>
      <c r="J94" s="276">
        <f>ROUND(I94*H94,2)</f>
        <v>0</v>
      </c>
      <c r="K94" s="273" t="s">
        <v>147</v>
      </c>
      <c r="L94" s="220"/>
      <c r="M94" s="315" t="s">
        <v>3</v>
      </c>
      <c r="N94" s="316" t="s">
        <v>41</v>
      </c>
      <c r="O94" s="317">
        <v>2.5750000000000002</v>
      </c>
      <c r="P94" s="317">
        <f>O94*H94</f>
        <v>82.4</v>
      </c>
      <c r="Q94" s="317">
        <v>0.35743999999999998</v>
      </c>
      <c r="R94" s="317">
        <f>Q94*H94</f>
        <v>11.438079999999999</v>
      </c>
      <c r="S94" s="317">
        <v>0</v>
      </c>
      <c r="T94" s="318">
        <f>S94*H94</f>
        <v>0</v>
      </c>
      <c r="U94" s="219"/>
      <c r="V94" s="219"/>
      <c r="W94" s="219"/>
      <c r="X94" s="219"/>
      <c r="Y94" s="219"/>
      <c r="Z94" s="219"/>
      <c r="AA94" s="219"/>
      <c r="AB94" s="219"/>
      <c r="AC94" s="219"/>
      <c r="AD94" s="219"/>
      <c r="AE94" s="219"/>
      <c r="AR94" s="319" t="s">
        <v>148</v>
      </c>
      <c r="AT94" s="319" t="s">
        <v>143</v>
      </c>
      <c r="AU94" s="319" t="s">
        <v>80</v>
      </c>
      <c r="AY94" s="293" t="s">
        <v>141</v>
      </c>
      <c r="BE94" s="320">
        <f>IF(N94="základní",J94,0)</f>
        <v>0</v>
      </c>
      <c r="BF94" s="320">
        <f>IF(N94="snížená",J94,0)</f>
        <v>0</v>
      </c>
      <c r="BG94" s="320">
        <f>IF(N94="zákl. přenesená",J94,0)</f>
        <v>0</v>
      </c>
      <c r="BH94" s="320">
        <f>IF(N94="sníž. přenesená",J94,0)</f>
        <v>0</v>
      </c>
      <c r="BI94" s="320">
        <f>IF(N94="nulová",J94,0)</f>
        <v>0</v>
      </c>
      <c r="BJ94" s="293" t="s">
        <v>78</v>
      </c>
      <c r="BK94" s="320">
        <f>ROUND(I94*H94,2)</f>
        <v>0</v>
      </c>
      <c r="BL94" s="293" t="s">
        <v>148</v>
      </c>
      <c r="BM94" s="319" t="s">
        <v>2057</v>
      </c>
    </row>
    <row r="95" spans="1:65" s="296" customFormat="1" ht="78">
      <c r="A95" s="219"/>
      <c r="B95" s="220"/>
      <c r="C95" s="219"/>
      <c r="D95" s="277" t="s">
        <v>150</v>
      </c>
      <c r="E95" s="219"/>
      <c r="F95" s="278" t="s">
        <v>2050</v>
      </c>
      <c r="G95" s="219"/>
      <c r="H95" s="219"/>
      <c r="I95" s="219"/>
      <c r="J95" s="219"/>
      <c r="K95" s="219"/>
      <c r="L95" s="220"/>
      <c r="M95" s="334"/>
      <c r="N95" s="335"/>
      <c r="O95" s="336"/>
      <c r="P95" s="336"/>
      <c r="Q95" s="336"/>
      <c r="R95" s="336"/>
      <c r="S95" s="336"/>
      <c r="T95" s="337"/>
      <c r="U95" s="219"/>
      <c r="V95" s="219"/>
      <c r="W95" s="219"/>
      <c r="X95" s="219"/>
      <c r="Y95" s="219"/>
      <c r="Z95" s="219"/>
      <c r="AA95" s="219"/>
      <c r="AB95" s="219"/>
      <c r="AC95" s="219"/>
      <c r="AD95" s="219"/>
      <c r="AE95" s="219"/>
      <c r="AT95" s="293" t="s">
        <v>150</v>
      </c>
      <c r="AU95" s="293" t="s">
        <v>80</v>
      </c>
    </row>
    <row r="96" spans="1:65" s="279" customFormat="1">
      <c r="B96" s="280"/>
      <c r="D96" s="277" t="s">
        <v>159</v>
      </c>
      <c r="E96" s="281" t="s">
        <v>3</v>
      </c>
      <c r="F96" s="282" t="s">
        <v>2058</v>
      </c>
      <c r="H96" s="283">
        <v>32</v>
      </c>
      <c r="L96" s="280"/>
      <c r="M96" s="338"/>
      <c r="N96" s="339"/>
      <c r="O96" s="339"/>
      <c r="P96" s="339"/>
      <c r="Q96" s="339"/>
      <c r="R96" s="339"/>
      <c r="S96" s="339"/>
      <c r="T96" s="340"/>
      <c r="AT96" s="281" t="s">
        <v>159</v>
      </c>
      <c r="AU96" s="281" t="s">
        <v>80</v>
      </c>
      <c r="AV96" s="279" t="s">
        <v>80</v>
      </c>
      <c r="AW96" s="279" t="s">
        <v>30</v>
      </c>
      <c r="AX96" s="279" t="s">
        <v>78</v>
      </c>
      <c r="AY96" s="281" t="s">
        <v>141</v>
      </c>
    </row>
    <row r="97" spans="1:65" s="296" customFormat="1" ht="16.5" customHeight="1">
      <c r="A97" s="219"/>
      <c r="B97" s="220"/>
      <c r="C97" s="321" t="s">
        <v>152</v>
      </c>
      <c r="D97" s="321" t="s">
        <v>371</v>
      </c>
      <c r="E97" s="322" t="s">
        <v>2059</v>
      </c>
      <c r="F97" s="323" t="s">
        <v>2060</v>
      </c>
      <c r="G97" s="324" t="s">
        <v>156</v>
      </c>
      <c r="H97" s="325">
        <v>32</v>
      </c>
      <c r="I97" s="213"/>
      <c r="J97" s="326">
        <f>ROUND(I97*H97,2)</f>
        <v>0</v>
      </c>
      <c r="K97" s="323" t="s">
        <v>3</v>
      </c>
      <c r="L97" s="327"/>
      <c r="M97" s="328" t="s">
        <v>3</v>
      </c>
      <c r="N97" s="329" t="s">
        <v>41</v>
      </c>
      <c r="O97" s="317">
        <v>0</v>
      </c>
      <c r="P97" s="317">
        <f>O97*H97</f>
        <v>0</v>
      </c>
      <c r="Q97" s="317">
        <v>0</v>
      </c>
      <c r="R97" s="317">
        <f>Q97*H97</f>
        <v>0</v>
      </c>
      <c r="S97" s="317">
        <v>0</v>
      </c>
      <c r="T97" s="318">
        <f>S97*H97</f>
        <v>0</v>
      </c>
      <c r="U97" s="219"/>
      <c r="V97" s="219"/>
      <c r="W97" s="219"/>
      <c r="X97" s="219"/>
      <c r="Y97" s="219"/>
      <c r="Z97" s="219"/>
      <c r="AA97" s="219"/>
      <c r="AB97" s="219"/>
      <c r="AC97" s="219"/>
      <c r="AD97" s="219"/>
      <c r="AE97" s="219"/>
      <c r="AR97" s="319" t="s">
        <v>188</v>
      </c>
      <c r="AT97" s="319" t="s">
        <v>371</v>
      </c>
      <c r="AU97" s="319" t="s">
        <v>80</v>
      </c>
      <c r="AY97" s="293" t="s">
        <v>141</v>
      </c>
      <c r="BE97" s="320">
        <f>IF(N97="základní",J97,0)</f>
        <v>0</v>
      </c>
      <c r="BF97" s="320">
        <f>IF(N97="snížená",J97,0)</f>
        <v>0</v>
      </c>
      <c r="BG97" s="320">
        <f>IF(N97="zákl. přenesená",J97,0)</f>
        <v>0</v>
      </c>
      <c r="BH97" s="320">
        <f>IF(N97="sníž. přenesená",J97,0)</f>
        <v>0</v>
      </c>
      <c r="BI97" s="320">
        <f>IF(N97="nulová",J97,0)</f>
        <v>0</v>
      </c>
      <c r="BJ97" s="293" t="s">
        <v>78</v>
      </c>
      <c r="BK97" s="320">
        <f>ROUND(I97*H97,2)</f>
        <v>0</v>
      </c>
      <c r="BL97" s="293" t="s">
        <v>148</v>
      </c>
      <c r="BM97" s="319" t="s">
        <v>2061</v>
      </c>
    </row>
    <row r="98" spans="1:65" s="296" customFormat="1" ht="16.5" customHeight="1">
      <c r="A98" s="219"/>
      <c r="B98" s="220"/>
      <c r="C98" s="271" t="s">
        <v>203</v>
      </c>
      <c r="D98" s="271" t="s">
        <v>143</v>
      </c>
      <c r="E98" s="272" t="s">
        <v>2047</v>
      </c>
      <c r="F98" s="273" t="s">
        <v>2048</v>
      </c>
      <c r="G98" s="274" t="s">
        <v>156</v>
      </c>
      <c r="H98" s="275">
        <v>4</v>
      </c>
      <c r="I98" s="212"/>
      <c r="J98" s="276">
        <f>ROUND(I98*H98,2)</f>
        <v>0</v>
      </c>
      <c r="K98" s="273" t="s">
        <v>147</v>
      </c>
      <c r="L98" s="220"/>
      <c r="M98" s="315" t="s">
        <v>3</v>
      </c>
      <c r="N98" s="316" t="s">
        <v>41</v>
      </c>
      <c r="O98" s="317">
        <v>2.5750000000000002</v>
      </c>
      <c r="P98" s="317">
        <f>O98*H98</f>
        <v>10.3</v>
      </c>
      <c r="Q98" s="317">
        <v>0.35743999999999998</v>
      </c>
      <c r="R98" s="317">
        <f>Q98*H98</f>
        <v>1.4297599999999999</v>
      </c>
      <c r="S98" s="317">
        <v>0</v>
      </c>
      <c r="T98" s="318">
        <f>S98*H98</f>
        <v>0</v>
      </c>
      <c r="U98" s="219"/>
      <c r="V98" s="219"/>
      <c r="W98" s="219"/>
      <c r="X98" s="219"/>
      <c r="Y98" s="219"/>
      <c r="Z98" s="219"/>
      <c r="AA98" s="219"/>
      <c r="AB98" s="219"/>
      <c r="AC98" s="219"/>
      <c r="AD98" s="219"/>
      <c r="AE98" s="219"/>
      <c r="AR98" s="319" t="s">
        <v>148</v>
      </c>
      <c r="AT98" s="319" t="s">
        <v>143</v>
      </c>
      <c r="AU98" s="319" t="s">
        <v>80</v>
      </c>
      <c r="AY98" s="293" t="s">
        <v>141</v>
      </c>
      <c r="BE98" s="320">
        <f>IF(N98="základní",J98,0)</f>
        <v>0</v>
      </c>
      <c r="BF98" s="320">
        <f>IF(N98="snížená",J98,0)</f>
        <v>0</v>
      </c>
      <c r="BG98" s="320">
        <f>IF(N98="zákl. přenesená",J98,0)</f>
        <v>0</v>
      </c>
      <c r="BH98" s="320">
        <f>IF(N98="sníž. přenesená",J98,0)</f>
        <v>0</v>
      </c>
      <c r="BI98" s="320">
        <f>IF(N98="nulová",J98,0)</f>
        <v>0</v>
      </c>
      <c r="BJ98" s="293" t="s">
        <v>78</v>
      </c>
      <c r="BK98" s="320">
        <f>ROUND(I98*H98,2)</f>
        <v>0</v>
      </c>
      <c r="BL98" s="293" t="s">
        <v>148</v>
      </c>
      <c r="BM98" s="319" t="s">
        <v>2062</v>
      </c>
    </row>
    <row r="99" spans="1:65" s="296" customFormat="1" ht="78">
      <c r="A99" s="219"/>
      <c r="B99" s="220"/>
      <c r="C99" s="219"/>
      <c r="D99" s="277" t="s">
        <v>150</v>
      </c>
      <c r="E99" s="219"/>
      <c r="F99" s="278" t="s">
        <v>2050</v>
      </c>
      <c r="G99" s="219"/>
      <c r="H99" s="219"/>
      <c r="I99" s="219"/>
      <c r="J99" s="219"/>
      <c r="K99" s="219"/>
      <c r="L99" s="220"/>
      <c r="M99" s="334"/>
      <c r="N99" s="335"/>
      <c r="O99" s="336"/>
      <c r="P99" s="336"/>
      <c r="Q99" s="336"/>
      <c r="R99" s="336"/>
      <c r="S99" s="336"/>
      <c r="T99" s="337"/>
      <c r="U99" s="219"/>
      <c r="V99" s="219"/>
      <c r="W99" s="219"/>
      <c r="X99" s="219"/>
      <c r="Y99" s="219"/>
      <c r="Z99" s="219"/>
      <c r="AA99" s="219"/>
      <c r="AB99" s="219"/>
      <c r="AC99" s="219"/>
      <c r="AD99" s="219"/>
      <c r="AE99" s="219"/>
      <c r="AT99" s="293" t="s">
        <v>150</v>
      </c>
      <c r="AU99" s="293" t="s">
        <v>80</v>
      </c>
    </row>
    <row r="100" spans="1:65" s="296" customFormat="1" ht="21.75" customHeight="1">
      <c r="A100" s="219"/>
      <c r="B100" s="220"/>
      <c r="C100" s="321" t="s">
        <v>208</v>
      </c>
      <c r="D100" s="321" t="s">
        <v>371</v>
      </c>
      <c r="E100" s="322" t="s">
        <v>2063</v>
      </c>
      <c r="F100" s="323" t="s">
        <v>2064</v>
      </c>
      <c r="G100" s="324" t="s">
        <v>156</v>
      </c>
      <c r="H100" s="325">
        <v>4</v>
      </c>
      <c r="I100" s="213"/>
      <c r="J100" s="326">
        <f>ROUND(I100*H100,2)</f>
        <v>0</v>
      </c>
      <c r="K100" s="323" t="s">
        <v>3</v>
      </c>
      <c r="L100" s="327"/>
      <c r="M100" s="328" t="s">
        <v>3</v>
      </c>
      <c r="N100" s="329" t="s">
        <v>41</v>
      </c>
      <c r="O100" s="317">
        <v>0</v>
      </c>
      <c r="P100" s="317">
        <f>O100*H100</f>
        <v>0</v>
      </c>
      <c r="Q100" s="317">
        <v>0.34499999999999997</v>
      </c>
      <c r="R100" s="317">
        <f>Q100*H100</f>
        <v>1.38</v>
      </c>
      <c r="S100" s="317">
        <v>0</v>
      </c>
      <c r="T100" s="318">
        <f>S100*H100</f>
        <v>0</v>
      </c>
      <c r="U100" s="219"/>
      <c r="V100" s="219"/>
      <c r="W100" s="219"/>
      <c r="X100" s="219"/>
      <c r="Y100" s="219"/>
      <c r="Z100" s="219"/>
      <c r="AA100" s="219"/>
      <c r="AB100" s="219"/>
      <c r="AC100" s="219"/>
      <c r="AD100" s="219"/>
      <c r="AE100" s="219"/>
      <c r="AR100" s="319" t="s">
        <v>188</v>
      </c>
      <c r="AT100" s="319" t="s">
        <v>371</v>
      </c>
      <c r="AU100" s="319" t="s">
        <v>80</v>
      </c>
      <c r="AY100" s="293" t="s">
        <v>141</v>
      </c>
      <c r="BE100" s="320">
        <f>IF(N100="základní",J100,0)</f>
        <v>0</v>
      </c>
      <c r="BF100" s="320">
        <f>IF(N100="snížená",J100,0)</f>
        <v>0</v>
      </c>
      <c r="BG100" s="320">
        <f>IF(N100="zákl. přenesená",J100,0)</f>
        <v>0</v>
      </c>
      <c r="BH100" s="320">
        <f>IF(N100="sníž. přenesená",J100,0)</f>
        <v>0</v>
      </c>
      <c r="BI100" s="320">
        <f>IF(N100="nulová",J100,0)</f>
        <v>0</v>
      </c>
      <c r="BJ100" s="293" t="s">
        <v>78</v>
      </c>
      <c r="BK100" s="320">
        <f>ROUND(I100*H100,2)</f>
        <v>0</v>
      </c>
      <c r="BL100" s="293" t="s">
        <v>148</v>
      </c>
      <c r="BM100" s="319" t="s">
        <v>2065</v>
      </c>
    </row>
    <row r="101" spans="1:65" s="296" customFormat="1" ht="16.5" customHeight="1">
      <c r="A101" s="219"/>
      <c r="B101" s="220"/>
      <c r="C101" s="271" t="s">
        <v>220</v>
      </c>
      <c r="D101" s="271" t="s">
        <v>143</v>
      </c>
      <c r="E101" s="272" t="s">
        <v>2066</v>
      </c>
      <c r="F101" s="273" t="s">
        <v>2067</v>
      </c>
      <c r="G101" s="274" t="s">
        <v>156</v>
      </c>
      <c r="H101" s="275">
        <v>10</v>
      </c>
      <c r="I101" s="212"/>
      <c r="J101" s="276">
        <f>ROUND(I101*H101,2)</f>
        <v>0</v>
      </c>
      <c r="K101" s="273" t="s">
        <v>147</v>
      </c>
      <c r="L101" s="220"/>
      <c r="M101" s="315" t="s">
        <v>3</v>
      </c>
      <c r="N101" s="316" t="s">
        <v>41</v>
      </c>
      <c r="O101" s="317">
        <v>1.19</v>
      </c>
      <c r="P101" s="317">
        <f>O101*H101</f>
        <v>11.899999999999999</v>
      </c>
      <c r="Q101" s="317">
        <v>1.1999999999999999E-3</v>
      </c>
      <c r="R101" s="317">
        <f>Q101*H101</f>
        <v>1.1999999999999999E-2</v>
      </c>
      <c r="S101" s="317">
        <v>0</v>
      </c>
      <c r="T101" s="318">
        <f>S101*H101</f>
        <v>0</v>
      </c>
      <c r="U101" s="219"/>
      <c r="V101" s="219"/>
      <c r="W101" s="219"/>
      <c r="X101" s="219"/>
      <c r="Y101" s="219"/>
      <c r="Z101" s="219"/>
      <c r="AA101" s="219"/>
      <c r="AB101" s="219"/>
      <c r="AC101" s="219"/>
      <c r="AD101" s="219"/>
      <c r="AE101" s="219"/>
      <c r="AR101" s="319" t="s">
        <v>148</v>
      </c>
      <c r="AT101" s="319" t="s">
        <v>143</v>
      </c>
      <c r="AU101" s="319" t="s">
        <v>80</v>
      </c>
      <c r="AY101" s="293" t="s">
        <v>141</v>
      </c>
      <c r="BE101" s="320">
        <f>IF(N101="základní",J101,0)</f>
        <v>0</v>
      </c>
      <c r="BF101" s="320">
        <f>IF(N101="snížená",J101,0)</f>
        <v>0</v>
      </c>
      <c r="BG101" s="320">
        <f>IF(N101="zákl. přenesená",J101,0)</f>
        <v>0</v>
      </c>
      <c r="BH101" s="320">
        <f>IF(N101="sníž. přenesená",J101,0)</f>
        <v>0</v>
      </c>
      <c r="BI101" s="320">
        <f>IF(N101="nulová",J101,0)</f>
        <v>0</v>
      </c>
      <c r="BJ101" s="293" t="s">
        <v>78</v>
      </c>
      <c r="BK101" s="320">
        <f>ROUND(I101*H101,2)</f>
        <v>0</v>
      </c>
      <c r="BL101" s="293" t="s">
        <v>148</v>
      </c>
      <c r="BM101" s="319" t="s">
        <v>2068</v>
      </c>
    </row>
    <row r="102" spans="1:65" s="296" customFormat="1" ht="39">
      <c r="A102" s="219"/>
      <c r="B102" s="220"/>
      <c r="C102" s="219"/>
      <c r="D102" s="277" t="s">
        <v>150</v>
      </c>
      <c r="E102" s="219"/>
      <c r="F102" s="278" t="s">
        <v>2069</v>
      </c>
      <c r="G102" s="219"/>
      <c r="H102" s="219"/>
      <c r="I102" s="219"/>
      <c r="J102" s="219"/>
      <c r="K102" s="219"/>
      <c r="L102" s="220"/>
      <c r="M102" s="334"/>
      <c r="N102" s="335"/>
      <c r="O102" s="336"/>
      <c r="P102" s="336"/>
      <c r="Q102" s="336"/>
      <c r="R102" s="336"/>
      <c r="S102" s="336"/>
      <c r="T102" s="337"/>
      <c r="U102" s="219"/>
      <c r="V102" s="219"/>
      <c r="W102" s="219"/>
      <c r="X102" s="219"/>
      <c r="Y102" s="219"/>
      <c r="Z102" s="219"/>
      <c r="AA102" s="219"/>
      <c r="AB102" s="219"/>
      <c r="AC102" s="219"/>
      <c r="AD102" s="219"/>
      <c r="AE102" s="219"/>
      <c r="AT102" s="293" t="s">
        <v>150</v>
      </c>
      <c r="AU102" s="293" t="s">
        <v>80</v>
      </c>
    </row>
    <row r="103" spans="1:65" s="296" customFormat="1" ht="16.5" customHeight="1">
      <c r="A103" s="219"/>
      <c r="B103" s="220"/>
      <c r="C103" s="321" t="s">
        <v>233</v>
      </c>
      <c r="D103" s="321" t="s">
        <v>371</v>
      </c>
      <c r="E103" s="322" t="s">
        <v>2070</v>
      </c>
      <c r="F103" s="323" t="s">
        <v>2071</v>
      </c>
      <c r="G103" s="324" t="s">
        <v>156</v>
      </c>
      <c r="H103" s="325">
        <v>10</v>
      </c>
      <c r="I103" s="213"/>
      <c r="J103" s="326">
        <f t="shared" ref="J103:J109" si="0">ROUND(I103*H103,2)</f>
        <v>0</v>
      </c>
      <c r="K103" s="323" t="s">
        <v>3</v>
      </c>
      <c r="L103" s="327"/>
      <c r="M103" s="328" t="s">
        <v>3</v>
      </c>
      <c r="N103" s="329" t="s">
        <v>41</v>
      </c>
      <c r="O103" s="317">
        <v>0</v>
      </c>
      <c r="P103" s="317">
        <f t="shared" ref="P103:P109" si="1">O103*H103</f>
        <v>0</v>
      </c>
      <c r="Q103" s="317">
        <v>0.03</v>
      </c>
      <c r="R103" s="317">
        <f t="shared" ref="R103:R109" si="2">Q103*H103</f>
        <v>0.3</v>
      </c>
      <c r="S103" s="317">
        <v>0</v>
      </c>
      <c r="T103" s="318">
        <f t="shared" ref="T103:T109" si="3">S103*H103</f>
        <v>0</v>
      </c>
      <c r="U103" s="219"/>
      <c r="V103" s="219"/>
      <c r="W103" s="219"/>
      <c r="X103" s="219"/>
      <c r="Y103" s="219"/>
      <c r="Z103" s="219"/>
      <c r="AA103" s="219"/>
      <c r="AB103" s="219"/>
      <c r="AC103" s="219"/>
      <c r="AD103" s="219"/>
      <c r="AE103" s="219"/>
      <c r="AR103" s="319" t="s">
        <v>188</v>
      </c>
      <c r="AT103" s="319" t="s">
        <v>371</v>
      </c>
      <c r="AU103" s="319" t="s">
        <v>80</v>
      </c>
      <c r="AY103" s="293" t="s">
        <v>141</v>
      </c>
      <c r="BE103" s="320">
        <f t="shared" ref="BE103:BE109" si="4">IF(N103="základní",J103,0)</f>
        <v>0</v>
      </c>
      <c r="BF103" s="320">
        <f t="shared" ref="BF103:BF109" si="5">IF(N103="snížená",J103,0)</f>
        <v>0</v>
      </c>
      <c r="BG103" s="320">
        <f t="shared" ref="BG103:BG109" si="6">IF(N103="zákl. přenesená",J103,0)</f>
        <v>0</v>
      </c>
      <c r="BH103" s="320">
        <f t="shared" ref="BH103:BH109" si="7">IF(N103="sníž. přenesená",J103,0)</f>
        <v>0</v>
      </c>
      <c r="BI103" s="320">
        <f t="shared" ref="BI103:BI109" si="8">IF(N103="nulová",J103,0)</f>
        <v>0</v>
      </c>
      <c r="BJ103" s="293" t="s">
        <v>78</v>
      </c>
      <c r="BK103" s="320">
        <f t="shared" ref="BK103:BK109" si="9">ROUND(I103*H103,2)</f>
        <v>0</v>
      </c>
      <c r="BL103" s="293" t="s">
        <v>148</v>
      </c>
      <c r="BM103" s="319" t="s">
        <v>2072</v>
      </c>
    </row>
    <row r="104" spans="1:65" s="296" customFormat="1" ht="16.5" customHeight="1">
      <c r="A104" s="219"/>
      <c r="B104" s="220"/>
      <c r="C104" s="271" t="s">
        <v>241</v>
      </c>
      <c r="D104" s="271" t="s">
        <v>143</v>
      </c>
      <c r="E104" s="272" t="s">
        <v>2073</v>
      </c>
      <c r="F104" s="273" t="s">
        <v>2074</v>
      </c>
      <c r="G104" s="274" t="s">
        <v>2075</v>
      </c>
      <c r="H104" s="275">
        <v>2</v>
      </c>
      <c r="I104" s="212"/>
      <c r="J104" s="276">
        <f t="shared" si="0"/>
        <v>0</v>
      </c>
      <c r="K104" s="273" t="s">
        <v>3</v>
      </c>
      <c r="L104" s="220"/>
      <c r="M104" s="315" t="s">
        <v>3</v>
      </c>
      <c r="N104" s="316" t="s">
        <v>41</v>
      </c>
      <c r="O104" s="317">
        <v>0</v>
      </c>
      <c r="P104" s="317">
        <f t="shared" si="1"/>
        <v>0</v>
      </c>
      <c r="Q104" s="317">
        <v>0</v>
      </c>
      <c r="R104" s="317">
        <f t="shared" si="2"/>
        <v>0</v>
      </c>
      <c r="S104" s="317">
        <v>0</v>
      </c>
      <c r="T104" s="318">
        <f t="shared" si="3"/>
        <v>0</v>
      </c>
      <c r="U104" s="219"/>
      <c r="V104" s="219"/>
      <c r="W104" s="219"/>
      <c r="X104" s="219"/>
      <c r="Y104" s="219"/>
      <c r="Z104" s="219"/>
      <c r="AA104" s="219"/>
      <c r="AB104" s="219"/>
      <c r="AC104" s="219"/>
      <c r="AD104" s="219"/>
      <c r="AE104" s="219"/>
      <c r="AR104" s="319" t="s">
        <v>148</v>
      </c>
      <c r="AT104" s="319" t="s">
        <v>143</v>
      </c>
      <c r="AU104" s="319" t="s">
        <v>80</v>
      </c>
      <c r="AY104" s="293" t="s">
        <v>141</v>
      </c>
      <c r="BE104" s="320">
        <f t="shared" si="4"/>
        <v>0</v>
      </c>
      <c r="BF104" s="320">
        <f t="shared" si="5"/>
        <v>0</v>
      </c>
      <c r="BG104" s="320">
        <f t="shared" si="6"/>
        <v>0</v>
      </c>
      <c r="BH104" s="320">
        <f t="shared" si="7"/>
        <v>0</v>
      </c>
      <c r="BI104" s="320">
        <f t="shared" si="8"/>
        <v>0</v>
      </c>
      <c r="BJ104" s="293" t="s">
        <v>78</v>
      </c>
      <c r="BK104" s="320">
        <f t="shared" si="9"/>
        <v>0</v>
      </c>
      <c r="BL104" s="293" t="s">
        <v>148</v>
      </c>
      <c r="BM104" s="319" t="s">
        <v>2076</v>
      </c>
    </row>
    <row r="105" spans="1:65" s="296" customFormat="1" ht="16.5" customHeight="1">
      <c r="A105" s="219"/>
      <c r="B105" s="220"/>
      <c r="C105" s="271" t="s">
        <v>9</v>
      </c>
      <c r="D105" s="271" t="s">
        <v>143</v>
      </c>
      <c r="E105" s="272" t="s">
        <v>2077</v>
      </c>
      <c r="F105" s="273" t="s">
        <v>2078</v>
      </c>
      <c r="G105" s="274" t="s">
        <v>2075</v>
      </c>
      <c r="H105" s="275">
        <v>2</v>
      </c>
      <c r="I105" s="212"/>
      <c r="J105" s="276">
        <f t="shared" si="0"/>
        <v>0</v>
      </c>
      <c r="K105" s="273" t="s">
        <v>3</v>
      </c>
      <c r="L105" s="220"/>
      <c r="M105" s="315" t="s">
        <v>3</v>
      </c>
      <c r="N105" s="316" t="s">
        <v>41</v>
      </c>
      <c r="O105" s="317">
        <v>0</v>
      </c>
      <c r="P105" s="317">
        <f t="shared" si="1"/>
        <v>0</v>
      </c>
      <c r="Q105" s="317">
        <v>0</v>
      </c>
      <c r="R105" s="317">
        <f t="shared" si="2"/>
        <v>0</v>
      </c>
      <c r="S105" s="317">
        <v>0</v>
      </c>
      <c r="T105" s="318">
        <f t="shared" si="3"/>
        <v>0</v>
      </c>
      <c r="U105" s="219"/>
      <c r="V105" s="219"/>
      <c r="W105" s="219"/>
      <c r="X105" s="219"/>
      <c r="Y105" s="219"/>
      <c r="Z105" s="219"/>
      <c r="AA105" s="219"/>
      <c r="AB105" s="219"/>
      <c r="AC105" s="219"/>
      <c r="AD105" s="219"/>
      <c r="AE105" s="219"/>
      <c r="AR105" s="319" t="s">
        <v>148</v>
      </c>
      <c r="AT105" s="319" t="s">
        <v>143</v>
      </c>
      <c r="AU105" s="319" t="s">
        <v>80</v>
      </c>
      <c r="AY105" s="293" t="s">
        <v>141</v>
      </c>
      <c r="BE105" s="320">
        <f t="shared" si="4"/>
        <v>0</v>
      </c>
      <c r="BF105" s="320">
        <f t="shared" si="5"/>
        <v>0</v>
      </c>
      <c r="BG105" s="320">
        <f t="shared" si="6"/>
        <v>0</v>
      </c>
      <c r="BH105" s="320">
        <f t="shared" si="7"/>
        <v>0</v>
      </c>
      <c r="BI105" s="320">
        <f t="shared" si="8"/>
        <v>0</v>
      </c>
      <c r="BJ105" s="293" t="s">
        <v>78</v>
      </c>
      <c r="BK105" s="320">
        <f t="shared" si="9"/>
        <v>0</v>
      </c>
      <c r="BL105" s="293" t="s">
        <v>148</v>
      </c>
      <c r="BM105" s="319" t="s">
        <v>2079</v>
      </c>
    </row>
    <row r="106" spans="1:65" s="296" customFormat="1" ht="16.5" customHeight="1">
      <c r="A106" s="219"/>
      <c r="B106" s="220"/>
      <c r="C106" s="271" t="s">
        <v>200</v>
      </c>
      <c r="D106" s="271" t="s">
        <v>143</v>
      </c>
      <c r="E106" s="272" t="s">
        <v>2080</v>
      </c>
      <c r="F106" s="273" t="s">
        <v>2349</v>
      </c>
      <c r="G106" s="274" t="s">
        <v>156</v>
      </c>
      <c r="H106" s="275">
        <v>4</v>
      </c>
      <c r="I106" s="212"/>
      <c r="J106" s="276">
        <f t="shared" si="0"/>
        <v>0</v>
      </c>
      <c r="K106" s="273" t="s">
        <v>3</v>
      </c>
      <c r="L106" s="220"/>
      <c r="M106" s="315" t="s">
        <v>3</v>
      </c>
      <c r="N106" s="316" t="s">
        <v>41</v>
      </c>
      <c r="O106" s="317">
        <v>0</v>
      </c>
      <c r="P106" s="317">
        <f t="shared" si="1"/>
        <v>0</v>
      </c>
      <c r="Q106" s="317">
        <v>0</v>
      </c>
      <c r="R106" s="317">
        <f t="shared" si="2"/>
        <v>0</v>
      </c>
      <c r="S106" s="317">
        <v>0</v>
      </c>
      <c r="T106" s="318">
        <f t="shared" si="3"/>
        <v>0</v>
      </c>
      <c r="U106" s="219"/>
      <c r="V106" s="219"/>
      <c r="W106" s="219"/>
      <c r="X106" s="219"/>
      <c r="Y106" s="219"/>
      <c r="Z106" s="219"/>
      <c r="AA106" s="219"/>
      <c r="AB106" s="219"/>
      <c r="AC106" s="219"/>
      <c r="AD106" s="219"/>
      <c r="AE106" s="219"/>
      <c r="AR106" s="319" t="s">
        <v>148</v>
      </c>
      <c r="AT106" s="319" t="s">
        <v>143</v>
      </c>
      <c r="AU106" s="319" t="s">
        <v>80</v>
      </c>
      <c r="AY106" s="293" t="s">
        <v>141</v>
      </c>
      <c r="BE106" s="320">
        <f t="shared" si="4"/>
        <v>0</v>
      </c>
      <c r="BF106" s="320">
        <f t="shared" si="5"/>
        <v>0</v>
      </c>
      <c r="BG106" s="320">
        <f t="shared" si="6"/>
        <v>0</v>
      </c>
      <c r="BH106" s="320">
        <f t="shared" si="7"/>
        <v>0</v>
      </c>
      <c r="BI106" s="320">
        <f t="shared" si="8"/>
        <v>0</v>
      </c>
      <c r="BJ106" s="293" t="s">
        <v>78</v>
      </c>
      <c r="BK106" s="320">
        <f t="shared" si="9"/>
        <v>0</v>
      </c>
      <c r="BL106" s="293" t="s">
        <v>148</v>
      </c>
      <c r="BM106" s="319" t="s">
        <v>2081</v>
      </c>
    </row>
    <row r="107" spans="1:65" s="296" customFormat="1" ht="16.5" customHeight="1">
      <c r="A107" s="219"/>
      <c r="B107" s="220"/>
      <c r="C107" s="271" t="s">
        <v>313</v>
      </c>
      <c r="D107" s="271" t="s">
        <v>143</v>
      </c>
      <c r="E107" s="272" t="s">
        <v>2082</v>
      </c>
      <c r="F107" s="273" t="s">
        <v>2350</v>
      </c>
      <c r="G107" s="274" t="s">
        <v>156</v>
      </c>
      <c r="H107" s="275">
        <v>1</v>
      </c>
      <c r="I107" s="212"/>
      <c r="J107" s="276">
        <f t="shared" si="0"/>
        <v>0</v>
      </c>
      <c r="K107" s="273" t="s">
        <v>3</v>
      </c>
      <c r="L107" s="220"/>
      <c r="M107" s="315" t="s">
        <v>3</v>
      </c>
      <c r="N107" s="316" t="s">
        <v>41</v>
      </c>
      <c r="O107" s="317">
        <v>0</v>
      </c>
      <c r="P107" s="317">
        <f t="shared" si="1"/>
        <v>0</v>
      </c>
      <c r="Q107" s="317">
        <v>0</v>
      </c>
      <c r="R107" s="317">
        <f t="shared" si="2"/>
        <v>0</v>
      </c>
      <c r="S107" s="317">
        <v>0</v>
      </c>
      <c r="T107" s="318">
        <f t="shared" si="3"/>
        <v>0</v>
      </c>
      <c r="U107" s="219"/>
      <c r="V107" s="219"/>
      <c r="W107" s="219"/>
      <c r="X107" s="219"/>
      <c r="Y107" s="219"/>
      <c r="Z107" s="219"/>
      <c r="AA107" s="219"/>
      <c r="AB107" s="219"/>
      <c r="AC107" s="219"/>
      <c r="AD107" s="219"/>
      <c r="AE107" s="219"/>
      <c r="AR107" s="319" t="s">
        <v>148</v>
      </c>
      <c r="AT107" s="319" t="s">
        <v>143</v>
      </c>
      <c r="AU107" s="319" t="s">
        <v>80</v>
      </c>
      <c r="AY107" s="293" t="s">
        <v>141</v>
      </c>
      <c r="BE107" s="320">
        <f t="shared" si="4"/>
        <v>0</v>
      </c>
      <c r="BF107" s="320">
        <f t="shared" si="5"/>
        <v>0</v>
      </c>
      <c r="BG107" s="320">
        <f t="shared" si="6"/>
        <v>0</v>
      </c>
      <c r="BH107" s="320">
        <f t="shared" si="7"/>
        <v>0</v>
      </c>
      <c r="BI107" s="320">
        <f t="shared" si="8"/>
        <v>0</v>
      </c>
      <c r="BJ107" s="293" t="s">
        <v>78</v>
      </c>
      <c r="BK107" s="320">
        <f t="shared" si="9"/>
        <v>0</v>
      </c>
      <c r="BL107" s="293" t="s">
        <v>148</v>
      </c>
      <c r="BM107" s="319" t="s">
        <v>2083</v>
      </c>
    </row>
    <row r="108" spans="1:65" s="296" customFormat="1" ht="16.5" customHeight="1">
      <c r="A108" s="219"/>
      <c r="B108" s="220"/>
      <c r="C108" s="271" t="s">
        <v>319</v>
      </c>
      <c r="D108" s="271" t="s">
        <v>143</v>
      </c>
      <c r="E108" s="272" t="s">
        <v>2084</v>
      </c>
      <c r="F108" s="273" t="s">
        <v>2351</v>
      </c>
      <c r="G108" s="274" t="s">
        <v>156</v>
      </c>
      <c r="H108" s="275">
        <v>2</v>
      </c>
      <c r="I108" s="212"/>
      <c r="J108" s="276">
        <f t="shared" si="0"/>
        <v>0</v>
      </c>
      <c r="K108" s="273" t="s">
        <v>3</v>
      </c>
      <c r="L108" s="220"/>
      <c r="M108" s="315" t="s">
        <v>3</v>
      </c>
      <c r="N108" s="316" t="s">
        <v>41</v>
      </c>
      <c r="O108" s="317">
        <v>0</v>
      </c>
      <c r="P108" s="317">
        <f t="shared" si="1"/>
        <v>0</v>
      </c>
      <c r="Q108" s="317">
        <v>0</v>
      </c>
      <c r="R108" s="317">
        <f t="shared" si="2"/>
        <v>0</v>
      </c>
      <c r="S108" s="317">
        <v>0</v>
      </c>
      <c r="T108" s="318">
        <f t="shared" si="3"/>
        <v>0</v>
      </c>
      <c r="U108" s="219"/>
      <c r="V108" s="219"/>
      <c r="W108" s="219"/>
      <c r="X108" s="219"/>
      <c r="Y108" s="219"/>
      <c r="Z108" s="219"/>
      <c r="AA108" s="219"/>
      <c r="AB108" s="219"/>
      <c r="AC108" s="219"/>
      <c r="AD108" s="219"/>
      <c r="AE108" s="219"/>
      <c r="AR108" s="319" t="s">
        <v>148</v>
      </c>
      <c r="AT108" s="319" t="s">
        <v>143</v>
      </c>
      <c r="AU108" s="319" t="s">
        <v>80</v>
      </c>
      <c r="AY108" s="293" t="s">
        <v>141</v>
      </c>
      <c r="BE108" s="320">
        <f t="shared" si="4"/>
        <v>0</v>
      </c>
      <c r="BF108" s="320">
        <f t="shared" si="5"/>
        <v>0</v>
      </c>
      <c r="BG108" s="320">
        <f t="shared" si="6"/>
        <v>0</v>
      </c>
      <c r="BH108" s="320">
        <f t="shared" si="7"/>
        <v>0</v>
      </c>
      <c r="BI108" s="320">
        <f t="shared" si="8"/>
        <v>0</v>
      </c>
      <c r="BJ108" s="293" t="s">
        <v>78</v>
      </c>
      <c r="BK108" s="320">
        <f t="shared" si="9"/>
        <v>0</v>
      </c>
      <c r="BL108" s="293" t="s">
        <v>148</v>
      </c>
      <c r="BM108" s="319" t="s">
        <v>2085</v>
      </c>
    </row>
    <row r="109" spans="1:65" s="296" customFormat="1" ht="16.5" customHeight="1">
      <c r="A109" s="219"/>
      <c r="B109" s="220"/>
      <c r="C109" s="271" t="s">
        <v>323</v>
      </c>
      <c r="D109" s="271" t="s">
        <v>143</v>
      </c>
      <c r="E109" s="272" t="s">
        <v>2086</v>
      </c>
      <c r="F109" s="273" t="s">
        <v>2352</v>
      </c>
      <c r="G109" s="274" t="s">
        <v>156</v>
      </c>
      <c r="H109" s="275">
        <v>2</v>
      </c>
      <c r="I109" s="212"/>
      <c r="J109" s="276">
        <f t="shared" si="0"/>
        <v>0</v>
      </c>
      <c r="K109" s="273" t="s">
        <v>3</v>
      </c>
      <c r="L109" s="220"/>
      <c r="M109" s="330" t="s">
        <v>3</v>
      </c>
      <c r="N109" s="331" t="s">
        <v>41</v>
      </c>
      <c r="O109" s="332">
        <v>0</v>
      </c>
      <c r="P109" s="332">
        <f t="shared" si="1"/>
        <v>0</v>
      </c>
      <c r="Q109" s="332">
        <v>0</v>
      </c>
      <c r="R109" s="332">
        <f t="shared" si="2"/>
        <v>0</v>
      </c>
      <c r="S109" s="332">
        <v>0</v>
      </c>
      <c r="T109" s="333">
        <f t="shared" si="3"/>
        <v>0</v>
      </c>
      <c r="U109" s="219"/>
      <c r="V109" s="219"/>
      <c r="W109" s="219"/>
      <c r="X109" s="219"/>
      <c r="Y109" s="219"/>
      <c r="Z109" s="219"/>
      <c r="AA109" s="219"/>
      <c r="AB109" s="219"/>
      <c r="AC109" s="219"/>
      <c r="AD109" s="219"/>
      <c r="AE109" s="219"/>
      <c r="AR109" s="319" t="s">
        <v>148</v>
      </c>
      <c r="AT109" s="319" t="s">
        <v>143</v>
      </c>
      <c r="AU109" s="319" t="s">
        <v>80</v>
      </c>
      <c r="AY109" s="293" t="s">
        <v>141</v>
      </c>
      <c r="BE109" s="320">
        <f t="shared" si="4"/>
        <v>0</v>
      </c>
      <c r="BF109" s="320">
        <f t="shared" si="5"/>
        <v>0</v>
      </c>
      <c r="BG109" s="320">
        <f t="shared" si="6"/>
        <v>0</v>
      </c>
      <c r="BH109" s="320">
        <f t="shared" si="7"/>
        <v>0</v>
      </c>
      <c r="BI109" s="320">
        <f t="shared" si="8"/>
        <v>0</v>
      </c>
      <c r="BJ109" s="293" t="s">
        <v>78</v>
      </c>
      <c r="BK109" s="320">
        <f t="shared" si="9"/>
        <v>0</v>
      </c>
      <c r="BL109" s="293" t="s">
        <v>148</v>
      </c>
      <c r="BM109" s="319" t="s">
        <v>2087</v>
      </c>
    </row>
    <row r="110" spans="1:65" s="296" customFormat="1" ht="6.95" customHeight="1">
      <c r="A110" s="219"/>
      <c r="B110" s="239"/>
      <c r="C110" s="240"/>
      <c r="D110" s="240"/>
      <c r="E110" s="240"/>
      <c r="F110" s="240"/>
      <c r="G110" s="240"/>
      <c r="H110" s="240"/>
      <c r="I110" s="240"/>
      <c r="J110" s="240"/>
      <c r="K110" s="240"/>
      <c r="L110" s="220"/>
      <c r="M110" s="219"/>
      <c r="O110" s="219"/>
      <c r="P110" s="219"/>
      <c r="Q110" s="219"/>
      <c r="R110" s="219"/>
      <c r="S110" s="219"/>
      <c r="T110" s="219"/>
      <c r="U110" s="219"/>
      <c r="V110" s="219"/>
      <c r="W110" s="219"/>
      <c r="X110" s="219"/>
      <c r="Y110" s="219"/>
      <c r="Z110" s="219"/>
      <c r="AA110" s="219"/>
      <c r="AB110" s="219"/>
      <c r="AC110" s="219"/>
      <c r="AD110" s="219"/>
      <c r="AE110" s="219"/>
    </row>
  </sheetData>
  <sheetProtection password="CC12" sheet="1" objects="1" scenarios="1"/>
  <autoFilter ref="C80:K109"/>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8"/>
  <sheetViews>
    <sheetView windowProtection="1" showGridLines="0" topLeftCell="A65" zoomScaleNormal="100" workbookViewId="0">
      <selection activeCell="I98" sqref="I98"/>
    </sheetView>
  </sheetViews>
  <sheetFormatPr defaultRowHeight="11.25"/>
  <cols>
    <col min="1" max="1" width="8.33203125" style="74" customWidth="1"/>
    <col min="2" max="2" width="1.1640625" style="74" customWidth="1"/>
    <col min="3" max="3" width="4.1640625" style="74" customWidth="1"/>
    <col min="4" max="4" width="4.33203125" style="74" customWidth="1"/>
    <col min="5" max="5" width="17.1640625" style="74" customWidth="1"/>
    <col min="6" max="6" width="100.83203125" style="74" customWidth="1"/>
    <col min="7" max="7" width="7.5" style="74" customWidth="1"/>
    <col min="8" max="8" width="14" style="74" customWidth="1"/>
    <col min="9" max="9" width="15.83203125" style="74" customWidth="1"/>
    <col min="10" max="11" width="22.33203125" style="74" customWidth="1"/>
    <col min="12" max="12" width="9.33203125" style="74" customWidth="1"/>
    <col min="13" max="13" width="10.83203125" style="74" hidden="1" customWidth="1"/>
    <col min="14" max="14" width="9.33203125" style="74" hidden="1"/>
    <col min="15" max="20" width="14.1640625" style="74" hidden="1" customWidth="1"/>
    <col min="21" max="21" width="16.33203125" style="74" hidden="1" customWidth="1"/>
    <col min="22" max="22" width="12.33203125" style="74" customWidth="1"/>
    <col min="23" max="23" width="16.33203125" style="74" customWidth="1"/>
    <col min="24" max="24" width="12.33203125" style="74" customWidth="1"/>
    <col min="25" max="25" width="15" style="74" customWidth="1"/>
    <col min="26" max="26" width="11" style="74" customWidth="1"/>
    <col min="27" max="27" width="15" style="74" customWidth="1"/>
    <col min="28" max="28" width="16.33203125" style="74" customWidth="1"/>
    <col min="29" max="29" width="11" style="74" customWidth="1"/>
    <col min="30" max="30" width="15" style="74" customWidth="1"/>
    <col min="31" max="31" width="16.33203125" style="74" customWidth="1"/>
    <col min="32" max="43" width="9.33203125" style="74"/>
    <col min="44" max="65" width="9.33203125" style="74" hidden="1"/>
    <col min="66" max="16384" width="9.33203125" style="74"/>
  </cols>
  <sheetData>
    <row r="2" spans="1:46" ht="36.950000000000003" customHeight="1">
      <c r="L2" s="405" t="s">
        <v>6</v>
      </c>
      <c r="M2" s="406"/>
      <c r="N2" s="406"/>
      <c r="O2" s="406"/>
      <c r="P2" s="406"/>
      <c r="Q2" s="406"/>
      <c r="R2" s="406"/>
      <c r="S2" s="406"/>
      <c r="T2" s="406"/>
      <c r="U2" s="406"/>
      <c r="V2" s="406"/>
      <c r="AT2" s="293" t="s">
        <v>104</v>
      </c>
    </row>
    <row r="3" spans="1:46" ht="6.95" customHeight="1">
      <c r="B3" s="214"/>
      <c r="C3" s="215"/>
      <c r="D3" s="215"/>
      <c r="E3" s="215"/>
      <c r="F3" s="215"/>
      <c r="G3" s="215"/>
      <c r="H3" s="215"/>
      <c r="I3" s="215"/>
      <c r="J3" s="215"/>
      <c r="K3" s="215"/>
      <c r="L3" s="216"/>
      <c r="AT3" s="293" t="s">
        <v>80</v>
      </c>
    </row>
    <row r="4" spans="1:46" ht="24.95" customHeight="1">
      <c r="B4" s="216"/>
      <c r="D4" s="217" t="s">
        <v>108</v>
      </c>
      <c r="L4" s="216"/>
      <c r="M4" s="294" t="s">
        <v>11</v>
      </c>
      <c r="AT4" s="293" t="s">
        <v>4</v>
      </c>
    </row>
    <row r="5" spans="1:46" ht="6.95" customHeight="1">
      <c r="B5" s="216"/>
      <c r="L5" s="216"/>
    </row>
    <row r="6" spans="1:46" ht="12" customHeight="1">
      <c r="B6" s="216"/>
      <c r="D6" s="218" t="s">
        <v>15</v>
      </c>
      <c r="L6" s="216"/>
    </row>
    <row r="7" spans="1:46" ht="16.5" customHeight="1">
      <c r="B7" s="216"/>
      <c r="E7" s="401" t="str">
        <f>'Rekapitulace zakázky'!K6</f>
        <v>Revitalizace Chaplinova náměstí, sídliště Barrandov</v>
      </c>
      <c r="F7" s="402"/>
      <c r="G7" s="402"/>
      <c r="H7" s="402"/>
      <c r="L7" s="216"/>
    </row>
    <row r="8" spans="1:46" s="296" customFormat="1" ht="12" customHeight="1">
      <c r="A8" s="219"/>
      <c r="B8" s="220"/>
      <c r="C8" s="219"/>
      <c r="D8" s="218" t="s">
        <v>109</v>
      </c>
      <c r="E8" s="219"/>
      <c r="F8" s="219"/>
      <c r="G8" s="219"/>
      <c r="H8" s="219"/>
      <c r="I8" s="219"/>
      <c r="J8" s="219"/>
      <c r="K8" s="219"/>
      <c r="L8" s="295"/>
      <c r="S8" s="219"/>
      <c r="T8" s="219"/>
      <c r="U8" s="219"/>
      <c r="V8" s="219"/>
      <c r="W8" s="219"/>
      <c r="X8" s="219"/>
      <c r="Y8" s="219"/>
      <c r="Z8" s="219"/>
      <c r="AA8" s="219"/>
      <c r="AB8" s="219"/>
      <c r="AC8" s="219"/>
      <c r="AD8" s="219"/>
      <c r="AE8" s="219"/>
    </row>
    <row r="9" spans="1:46" s="296" customFormat="1" ht="16.5" customHeight="1">
      <c r="A9" s="219"/>
      <c r="B9" s="220"/>
      <c r="C9" s="219"/>
      <c r="D9" s="219"/>
      <c r="E9" s="399" t="s">
        <v>2088</v>
      </c>
      <c r="F9" s="400"/>
      <c r="G9" s="400"/>
      <c r="H9" s="400"/>
      <c r="I9" s="219"/>
      <c r="J9" s="219"/>
      <c r="K9" s="219"/>
      <c r="L9" s="295"/>
      <c r="S9" s="219"/>
      <c r="T9" s="219"/>
      <c r="U9" s="219"/>
      <c r="V9" s="219"/>
      <c r="W9" s="219"/>
      <c r="X9" s="219"/>
      <c r="Y9" s="219"/>
      <c r="Z9" s="219"/>
      <c r="AA9" s="219"/>
      <c r="AB9" s="219"/>
      <c r="AC9" s="219"/>
      <c r="AD9" s="219"/>
      <c r="AE9" s="219"/>
    </row>
    <row r="10" spans="1:46" s="296" customFormat="1">
      <c r="A10" s="219"/>
      <c r="B10" s="220"/>
      <c r="C10" s="219"/>
      <c r="D10" s="219"/>
      <c r="E10" s="219"/>
      <c r="F10" s="219"/>
      <c r="G10" s="219"/>
      <c r="H10" s="219"/>
      <c r="I10" s="219"/>
      <c r="J10" s="219"/>
      <c r="K10" s="219"/>
      <c r="L10" s="295"/>
      <c r="S10" s="219"/>
      <c r="T10" s="219"/>
      <c r="U10" s="219"/>
      <c r="V10" s="219"/>
      <c r="W10" s="219"/>
      <c r="X10" s="219"/>
      <c r="Y10" s="219"/>
      <c r="Z10" s="219"/>
      <c r="AA10" s="219"/>
      <c r="AB10" s="219"/>
      <c r="AC10" s="219"/>
      <c r="AD10" s="219"/>
      <c r="AE10" s="219"/>
    </row>
    <row r="11" spans="1:46" s="296" customFormat="1" ht="12" customHeight="1">
      <c r="A11" s="219"/>
      <c r="B11" s="220"/>
      <c r="C11" s="219"/>
      <c r="D11" s="218" t="s">
        <v>17</v>
      </c>
      <c r="E11" s="219"/>
      <c r="F11" s="221" t="s">
        <v>3</v>
      </c>
      <c r="G11" s="219"/>
      <c r="H11" s="219"/>
      <c r="I11" s="218" t="s">
        <v>18</v>
      </c>
      <c r="J11" s="221" t="s">
        <v>3</v>
      </c>
      <c r="K11" s="219"/>
      <c r="L11" s="295"/>
      <c r="S11" s="219"/>
      <c r="T11" s="219"/>
      <c r="U11" s="219"/>
      <c r="V11" s="219"/>
      <c r="W11" s="219"/>
      <c r="X11" s="219"/>
      <c r="Y11" s="219"/>
      <c r="Z11" s="219"/>
      <c r="AA11" s="219"/>
      <c r="AB11" s="219"/>
      <c r="AC11" s="219"/>
      <c r="AD11" s="219"/>
      <c r="AE11" s="219"/>
    </row>
    <row r="12" spans="1:46" s="296" customFormat="1" ht="12" customHeight="1">
      <c r="A12" s="219"/>
      <c r="B12" s="220"/>
      <c r="C12" s="219"/>
      <c r="D12" s="218" t="s">
        <v>19</v>
      </c>
      <c r="E12" s="219"/>
      <c r="F12" s="221" t="s">
        <v>20</v>
      </c>
      <c r="G12" s="219"/>
      <c r="H12" s="219"/>
      <c r="I12" s="218" t="s">
        <v>21</v>
      </c>
      <c r="J12" s="222">
        <f>'Rekapitulace zakázky'!AN8</f>
        <v>44391</v>
      </c>
      <c r="K12" s="219"/>
      <c r="L12" s="295"/>
      <c r="S12" s="219"/>
      <c r="T12" s="219"/>
      <c r="U12" s="219"/>
      <c r="V12" s="219"/>
      <c r="W12" s="219"/>
      <c r="X12" s="219"/>
      <c r="Y12" s="219"/>
      <c r="Z12" s="219"/>
      <c r="AA12" s="219"/>
      <c r="AB12" s="219"/>
      <c r="AC12" s="219"/>
      <c r="AD12" s="219"/>
      <c r="AE12" s="219"/>
    </row>
    <row r="13" spans="1:46" s="296" customFormat="1" ht="10.9" customHeight="1">
      <c r="A13" s="219"/>
      <c r="B13" s="220"/>
      <c r="C13" s="219"/>
      <c r="D13" s="219"/>
      <c r="E13" s="219"/>
      <c r="F13" s="219"/>
      <c r="G13" s="219"/>
      <c r="H13" s="219"/>
      <c r="I13" s="219"/>
      <c r="J13" s="219"/>
      <c r="K13" s="219"/>
      <c r="L13" s="295"/>
      <c r="S13" s="219"/>
      <c r="T13" s="219"/>
      <c r="U13" s="219"/>
      <c r="V13" s="219"/>
      <c r="W13" s="219"/>
      <c r="X13" s="219"/>
      <c r="Y13" s="219"/>
      <c r="Z13" s="219"/>
      <c r="AA13" s="219"/>
      <c r="AB13" s="219"/>
      <c r="AC13" s="219"/>
      <c r="AD13" s="219"/>
      <c r="AE13" s="219"/>
    </row>
    <row r="14" spans="1:46" s="296" customFormat="1" ht="12" customHeight="1">
      <c r="A14" s="219"/>
      <c r="B14" s="220"/>
      <c r="C14" s="219"/>
      <c r="D14" s="218" t="s">
        <v>22</v>
      </c>
      <c r="E14" s="219"/>
      <c r="F14" s="219"/>
      <c r="G14" s="219"/>
      <c r="H14" s="219"/>
      <c r="I14" s="218" t="s">
        <v>23</v>
      </c>
      <c r="J14" s="221" t="s">
        <v>3</v>
      </c>
      <c r="K14" s="219"/>
      <c r="L14" s="295"/>
      <c r="S14" s="219"/>
      <c r="T14" s="219"/>
      <c r="U14" s="219"/>
      <c r="V14" s="219"/>
      <c r="W14" s="219"/>
      <c r="X14" s="219"/>
      <c r="Y14" s="219"/>
      <c r="Z14" s="219"/>
      <c r="AA14" s="219"/>
      <c r="AB14" s="219"/>
      <c r="AC14" s="219"/>
      <c r="AD14" s="219"/>
      <c r="AE14" s="219"/>
    </row>
    <row r="15" spans="1:46" s="296" customFormat="1" ht="18" customHeight="1">
      <c r="A15" s="219"/>
      <c r="B15" s="220"/>
      <c r="C15" s="219"/>
      <c r="D15" s="219"/>
      <c r="E15" s="221" t="s">
        <v>24</v>
      </c>
      <c r="F15" s="219"/>
      <c r="G15" s="219"/>
      <c r="H15" s="219"/>
      <c r="I15" s="218" t="s">
        <v>25</v>
      </c>
      <c r="J15" s="221" t="s">
        <v>3</v>
      </c>
      <c r="K15" s="219"/>
      <c r="L15" s="295"/>
      <c r="S15" s="219"/>
      <c r="T15" s="219"/>
      <c r="U15" s="219"/>
      <c r="V15" s="219"/>
      <c r="W15" s="219"/>
      <c r="X15" s="219"/>
      <c r="Y15" s="219"/>
      <c r="Z15" s="219"/>
      <c r="AA15" s="219"/>
      <c r="AB15" s="219"/>
      <c r="AC15" s="219"/>
      <c r="AD15" s="219"/>
      <c r="AE15" s="219"/>
    </row>
    <row r="16" spans="1:46" s="296" customFormat="1" ht="6.95" customHeight="1">
      <c r="A16" s="219"/>
      <c r="B16" s="220"/>
      <c r="C16" s="219"/>
      <c r="D16" s="219"/>
      <c r="E16" s="219"/>
      <c r="F16" s="219"/>
      <c r="G16" s="219"/>
      <c r="H16" s="219"/>
      <c r="I16" s="219"/>
      <c r="J16" s="219"/>
      <c r="K16" s="219"/>
      <c r="L16" s="295"/>
      <c r="S16" s="219"/>
      <c r="T16" s="219"/>
      <c r="U16" s="219"/>
      <c r="V16" s="219"/>
      <c r="W16" s="219"/>
      <c r="X16" s="219"/>
      <c r="Y16" s="219"/>
      <c r="Z16" s="219"/>
      <c r="AA16" s="219"/>
      <c r="AB16" s="219"/>
      <c r="AC16" s="219"/>
      <c r="AD16" s="219"/>
      <c r="AE16" s="219"/>
    </row>
    <row r="17" spans="1:31" s="296" customFormat="1" ht="12" customHeight="1">
      <c r="A17" s="219"/>
      <c r="B17" s="220"/>
      <c r="C17" s="219"/>
      <c r="D17" s="218" t="s">
        <v>26</v>
      </c>
      <c r="E17" s="219"/>
      <c r="F17" s="219"/>
      <c r="G17" s="219"/>
      <c r="H17" s="219"/>
      <c r="I17" s="218" t="s">
        <v>23</v>
      </c>
      <c r="J17" s="221" t="str">
        <f>'Rekapitulace zakázky'!AN13</f>
        <v/>
      </c>
      <c r="K17" s="219"/>
      <c r="L17" s="295"/>
      <c r="S17" s="219"/>
      <c r="T17" s="219"/>
      <c r="U17" s="219"/>
      <c r="V17" s="219"/>
      <c r="W17" s="219"/>
      <c r="X17" s="219"/>
      <c r="Y17" s="219"/>
      <c r="Z17" s="219"/>
      <c r="AA17" s="219"/>
      <c r="AB17" s="219"/>
      <c r="AC17" s="219"/>
      <c r="AD17" s="219"/>
      <c r="AE17" s="219"/>
    </row>
    <row r="18" spans="1:31" s="296" customFormat="1" ht="18" customHeight="1">
      <c r="A18" s="219"/>
      <c r="B18" s="220"/>
      <c r="C18" s="219"/>
      <c r="D18" s="219"/>
      <c r="E18" s="403" t="str">
        <f>'Rekapitulace zakázky'!E14</f>
        <v xml:space="preserve"> </v>
      </c>
      <c r="F18" s="403"/>
      <c r="G18" s="403"/>
      <c r="H18" s="403"/>
      <c r="I18" s="218" t="s">
        <v>25</v>
      </c>
      <c r="J18" s="221" t="str">
        <f>'Rekapitulace zakázky'!AN14</f>
        <v/>
      </c>
      <c r="K18" s="219"/>
      <c r="L18" s="295"/>
      <c r="S18" s="219"/>
      <c r="T18" s="219"/>
      <c r="U18" s="219"/>
      <c r="V18" s="219"/>
      <c r="W18" s="219"/>
      <c r="X18" s="219"/>
      <c r="Y18" s="219"/>
      <c r="Z18" s="219"/>
      <c r="AA18" s="219"/>
      <c r="AB18" s="219"/>
      <c r="AC18" s="219"/>
      <c r="AD18" s="219"/>
      <c r="AE18" s="219"/>
    </row>
    <row r="19" spans="1:31" s="296" customFormat="1" ht="6.95" customHeight="1">
      <c r="A19" s="219"/>
      <c r="B19" s="220"/>
      <c r="C19" s="219"/>
      <c r="D19" s="219"/>
      <c r="E19" s="219"/>
      <c r="F19" s="219"/>
      <c r="G19" s="219"/>
      <c r="H19" s="219"/>
      <c r="I19" s="219"/>
      <c r="J19" s="219"/>
      <c r="K19" s="219"/>
      <c r="L19" s="295"/>
      <c r="S19" s="219"/>
      <c r="T19" s="219"/>
      <c r="U19" s="219"/>
      <c r="V19" s="219"/>
      <c r="W19" s="219"/>
      <c r="X19" s="219"/>
      <c r="Y19" s="219"/>
      <c r="Z19" s="219"/>
      <c r="AA19" s="219"/>
      <c r="AB19" s="219"/>
      <c r="AC19" s="219"/>
      <c r="AD19" s="219"/>
      <c r="AE19" s="219"/>
    </row>
    <row r="20" spans="1:31" s="296" customFormat="1" ht="12" customHeight="1">
      <c r="A20" s="219"/>
      <c r="B20" s="220"/>
      <c r="C20" s="219"/>
      <c r="D20" s="218" t="s">
        <v>28</v>
      </c>
      <c r="E20" s="219"/>
      <c r="F20" s="219"/>
      <c r="G20" s="219"/>
      <c r="H20" s="219"/>
      <c r="I20" s="218" t="s">
        <v>23</v>
      </c>
      <c r="J20" s="221" t="s">
        <v>3</v>
      </c>
      <c r="K20" s="219"/>
      <c r="L20" s="295"/>
      <c r="S20" s="219"/>
      <c r="T20" s="219"/>
      <c r="U20" s="219"/>
      <c r="V20" s="219"/>
      <c r="W20" s="219"/>
      <c r="X20" s="219"/>
      <c r="Y20" s="219"/>
      <c r="Z20" s="219"/>
      <c r="AA20" s="219"/>
      <c r="AB20" s="219"/>
      <c r="AC20" s="219"/>
      <c r="AD20" s="219"/>
      <c r="AE20" s="219"/>
    </row>
    <row r="21" spans="1:31" s="296" customFormat="1" ht="18" customHeight="1">
      <c r="A21" s="219"/>
      <c r="B21" s="220"/>
      <c r="C21" s="219"/>
      <c r="D21" s="219"/>
      <c r="E21" s="221" t="s">
        <v>29</v>
      </c>
      <c r="F21" s="219"/>
      <c r="G21" s="219"/>
      <c r="H21" s="219"/>
      <c r="I21" s="218" t="s">
        <v>25</v>
      </c>
      <c r="J21" s="221" t="s">
        <v>3</v>
      </c>
      <c r="K21" s="219"/>
      <c r="L21" s="295"/>
      <c r="S21" s="219"/>
      <c r="T21" s="219"/>
      <c r="U21" s="219"/>
      <c r="V21" s="219"/>
      <c r="W21" s="219"/>
      <c r="X21" s="219"/>
      <c r="Y21" s="219"/>
      <c r="Z21" s="219"/>
      <c r="AA21" s="219"/>
      <c r="AB21" s="219"/>
      <c r="AC21" s="219"/>
      <c r="AD21" s="219"/>
      <c r="AE21" s="219"/>
    </row>
    <row r="22" spans="1:31" s="296" customFormat="1" ht="6.95" customHeight="1">
      <c r="A22" s="219"/>
      <c r="B22" s="220"/>
      <c r="C22" s="219"/>
      <c r="D22" s="219"/>
      <c r="E22" s="219"/>
      <c r="F22" s="219"/>
      <c r="G22" s="219"/>
      <c r="H22" s="219"/>
      <c r="I22" s="219"/>
      <c r="J22" s="219"/>
      <c r="K22" s="219"/>
      <c r="L22" s="295"/>
      <c r="S22" s="219"/>
      <c r="T22" s="219"/>
      <c r="U22" s="219"/>
      <c r="V22" s="219"/>
      <c r="W22" s="219"/>
      <c r="X22" s="219"/>
      <c r="Y22" s="219"/>
      <c r="Z22" s="219"/>
      <c r="AA22" s="219"/>
      <c r="AB22" s="219"/>
      <c r="AC22" s="219"/>
      <c r="AD22" s="219"/>
      <c r="AE22" s="219"/>
    </row>
    <row r="23" spans="1:31" s="296" customFormat="1" ht="12" customHeight="1">
      <c r="A23" s="219"/>
      <c r="B23" s="220"/>
      <c r="C23" s="219"/>
      <c r="D23" s="218" t="s">
        <v>31</v>
      </c>
      <c r="E23" s="219"/>
      <c r="F23" s="219"/>
      <c r="G23" s="219"/>
      <c r="H23" s="219"/>
      <c r="I23" s="218" t="s">
        <v>23</v>
      </c>
      <c r="J23" s="221" t="s">
        <v>32</v>
      </c>
      <c r="K23" s="219"/>
      <c r="L23" s="295"/>
      <c r="S23" s="219"/>
      <c r="T23" s="219"/>
      <c r="U23" s="219"/>
      <c r="V23" s="219"/>
      <c r="W23" s="219"/>
      <c r="X23" s="219"/>
      <c r="Y23" s="219"/>
      <c r="Z23" s="219"/>
      <c r="AA23" s="219"/>
      <c r="AB23" s="219"/>
      <c r="AC23" s="219"/>
      <c r="AD23" s="219"/>
      <c r="AE23" s="219"/>
    </row>
    <row r="24" spans="1:31" s="296" customFormat="1" ht="18" customHeight="1">
      <c r="A24" s="219"/>
      <c r="B24" s="220"/>
      <c r="C24" s="219"/>
      <c r="D24" s="219"/>
      <c r="E24" s="221" t="s">
        <v>33</v>
      </c>
      <c r="F24" s="219"/>
      <c r="G24" s="219"/>
      <c r="H24" s="219"/>
      <c r="I24" s="218" t="s">
        <v>25</v>
      </c>
      <c r="J24" s="221" t="s">
        <v>34</v>
      </c>
      <c r="K24" s="219"/>
      <c r="L24" s="295"/>
      <c r="S24" s="219"/>
      <c r="T24" s="219"/>
      <c r="U24" s="219"/>
      <c r="V24" s="219"/>
      <c r="W24" s="219"/>
      <c r="X24" s="219"/>
      <c r="Y24" s="219"/>
      <c r="Z24" s="219"/>
      <c r="AA24" s="219"/>
      <c r="AB24" s="219"/>
      <c r="AC24" s="219"/>
      <c r="AD24" s="219"/>
      <c r="AE24" s="219"/>
    </row>
    <row r="25" spans="1:31" s="296" customFormat="1" ht="6.95" customHeight="1">
      <c r="A25" s="219"/>
      <c r="B25" s="220"/>
      <c r="C25" s="219"/>
      <c r="D25" s="219"/>
      <c r="E25" s="219"/>
      <c r="F25" s="219"/>
      <c r="G25" s="219"/>
      <c r="H25" s="219"/>
      <c r="I25" s="219"/>
      <c r="J25" s="219"/>
      <c r="K25" s="219"/>
      <c r="L25" s="295"/>
      <c r="S25" s="219"/>
      <c r="T25" s="219"/>
      <c r="U25" s="219"/>
      <c r="V25" s="219"/>
      <c r="W25" s="219"/>
      <c r="X25" s="219"/>
      <c r="Y25" s="219"/>
      <c r="Z25" s="219"/>
      <c r="AA25" s="219"/>
      <c r="AB25" s="219"/>
      <c r="AC25" s="219"/>
      <c r="AD25" s="219"/>
      <c r="AE25" s="219"/>
    </row>
    <row r="26" spans="1:31" s="296" customFormat="1" ht="12" customHeight="1">
      <c r="A26" s="219"/>
      <c r="B26" s="220"/>
      <c r="C26" s="219"/>
      <c r="D26" s="218" t="s">
        <v>35</v>
      </c>
      <c r="E26" s="219"/>
      <c r="F26" s="219"/>
      <c r="G26" s="219"/>
      <c r="H26" s="219"/>
      <c r="I26" s="219"/>
      <c r="J26" s="219"/>
      <c r="K26" s="219"/>
      <c r="L26" s="295"/>
      <c r="S26" s="219"/>
      <c r="T26" s="219"/>
      <c r="U26" s="219"/>
      <c r="V26" s="219"/>
      <c r="W26" s="219"/>
      <c r="X26" s="219"/>
      <c r="Y26" s="219"/>
      <c r="Z26" s="219"/>
      <c r="AA26" s="219"/>
      <c r="AB26" s="219"/>
      <c r="AC26" s="219"/>
      <c r="AD26" s="219"/>
      <c r="AE26" s="219"/>
    </row>
    <row r="27" spans="1:31" s="298" customFormat="1" ht="16.5" customHeight="1">
      <c r="A27" s="223"/>
      <c r="B27" s="224"/>
      <c r="C27" s="223"/>
      <c r="D27" s="223"/>
      <c r="E27" s="404" t="s">
        <v>3</v>
      </c>
      <c r="F27" s="404"/>
      <c r="G27" s="404"/>
      <c r="H27" s="404"/>
      <c r="I27" s="223"/>
      <c r="J27" s="223"/>
      <c r="K27" s="223"/>
      <c r="L27" s="297"/>
      <c r="S27" s="223"/>
      <c r="T27" s="223"/>
      <c r="U27" s="223"/>
      <c r="V27" s="223"/>
      <c r="W27" s="223"/>
      <c r="X27" s="223"/>
      <c r="Y27" s="223"/>
      <c r="Z27" s="223"/>
      <c r="AA27" s="223"/>
      <c r="AB27" s="223"/>
      <c r="AC27" s="223"/>
      <c r="AD27" s="223"/>
      <c r="AE27" s="223"/>
    </row>
    <row r="28" spans="1:31" s="296" customFormat="1" ht="6.95" customHeight="1">
      <c r="A28" s="219"/>
      <c r="B28" s="220"/>
      <c r="C28" s="219"/>
      <c r="D28" s="219"/>
      <c r="E28" s="219"/>
      <c r="F28" s="219"/>
      <c r="G28" s="219"/>
      <c r="H28" s="219"/>
      <c r="I28" s="219"/>
      <c r="J28" s="219"/>
      <c r="K28" s="219"/>
      <c r="L28" s="295"/>
      <c r="S28" s="219"/>
      <c r="T28" s="219"/>
      <c r="U28" s="219"/>
      <c r="V28" s="219"/>
      <c r="W28" s="219"/>
      <c r="X28" s="219"/>
      <c r="Y28" s="219"/>
      <c r="Z28" s="219"/>
      <c r="AA28" s="219"/>
      <c r="AB28" s="219"/>
      <c r="AC28" s="219"/>
      <c r="AD28" s="219"/>
      <c r="AE28" s="219"/>
    </row>
    <row r="29" spans="1:31" s="296" customFormat="1" ht="6.95" customHeight="1">
      <c r="A29" s="219"/>
      <c r="B29" s="220"/>
      <c r="C29" s="219"/>
      <c r="D29" s="225"/>
      <c r="E29" s="225"/>
      <c r="F29" s="225"/>
      <c r="G29" s="225"/>
      <c r="H29" s="225"/>
      <c r="I29" s="225"/>
      <c r="J29" s="225"/>
      <c r="K29" s="225"/>
      <c r="L29" s="295"/>
      <c r="S29" s="219"/>
      <c r="T29" s="219"/>
      <c r="U29" s="219"/>
      <c r="V29" s="219"/>
      <c r="W29" s="219"/>
      <c r="X29" s="219"/>
      <c r="Y29" s="219"/>
      <c r="Z29" s="219"/>
      <c r="AA29" s="219"/>
      <c r="AB29" s="219"/>
      <c r="AC29" s="219"/>
      <c r="AD29" s="219"/>
      <c r="AE29" s="219"/>
    </row>
    <row r="30" spans="1:31" s="296" customFormat="1" ht="25.35" customHeight="1">
      <c r="A30" s="219"/>
      <c r="B30" s="220"/>
      <c r="C30" s="219"/>
      <c r="D30" s="226" t="s">
        <v>36</v>
      </c>
      <c r="E30" s="219"/>
      <c r="F30" s="219"/>
      <c r="G30" s="219"/>
      <c r="H30" s="219"/>
      <c r="I30" s="219"/>
      <c r="J30" s="227">
        <f>ROUND(J84, 2)</f>
        <v>0</v>
      </c>
      <c r="K30" s="219"/>
      <c r="L30" s="295"/>
      <c r="S30" s="219"/>
      <c r="T30" s="219"/>
      <c r="U30" s="219"/>
      <c r="V30" s="219"/>
      <c r="W30" s="219"/>
      <c r="X30" s="219"/>
      <c r="Y30" s="219"/>
      <c r="Z30" s="219"/>
      <c r="AA30" s="219"/>
      <c r="AB30" s="219"/>
      <c r="AC30" s="219"/>
      <c r="AD30" s="219"/>
      <c r="AE30" s="219"/>
    </row>
    <row r="31" spans="1:31" s="296" customFormat="1" ht="6.95" customHeight="1">
      <c r="A31" s="219"/>
      <c r="B31" s="220"/>
      <c r="C31" s="219"/>
      <c r="D31" s="225"/>
      <c r="E31" s="225"/>
      <c r="F31" s="225"/>
      <c r="G31" s="225"/>
      <c r="H31" s="225"/>
      <c r="I31" s="225"/>
      <c r="J31" s="225"/>
      <c r="K31" s="225"/>
      <c r="L31" s="295"/>
      <c r="S31" s="219"/>
      <c r="T31" s="219"/>
      <c r="U31" s="219"/>
      <c r="V31" s="219"/>
      <c r="W31" s="219"/>
      <c r="X31" s="219"/>
      <c r="Y31" s="219"/>
      <c r="Z31" s="219"/>
      <c r="AA31" s="219"/>
      <c r="AB31" s="219"/>
      <c r="AC31" s="219"/>
      <c r="AD31" s="219"/>
      <c r="AE31" s="219"/>
    </row>
    <row r="32" spans="1:31" s="296" customFormat="1" ht="14.45" customHeight="1">
      <c r="A32" s="219"/>
      <c r="B32" s="220"/>
      <c r="C32" s="219"/>
      <c r="D32" s="219"/>
      <c r="E32" s="219"/>
      <c r="F32" s="228" t="s">
        <v>38</v>
      </c>
      <c r="G32" s="219"/>
      <c r="H32" s="219"/>
      <c r="I32" s="228" t="s">
        <v>37</v>
      </c>
      <c r="J32" s="228" t="s">
        <v>39</v>
      </c>
      <c r="K32" s="219"/>
      <c r="L32" s="295"/>
      <c r="S32" s="219"/>
      <c r="T32" s="219"/>
      <c r="U32" s="219"/>
      <c r="V32" s="219"/>
      <c r="W32" s="219"/>
      <c r="X32" s="219"/>
      <c r="Y32" s="219"/>
      <c r="Z32" s="219"/>
      <c r="AA32" s="219"/>
      <c r="AB32" s="219"/>
      <c r="AC32" s="219"/>
      <c r="AD32" s="219"/>
      <c r="AE32" s="219"/>
    </row>
    <row r="33" spans="1:31" s="296" customFormat="1" ht="14.45" customHeight="1">
      <c r="A33" s="219"/>
      <c r="B33" s="220"/>
      <c r="C33" s="219"/>
      <c r="D33" s="229" t="s">
        <v>40</v>
      </c>
      <c r="E33" s="218" t="s">
        <v>41</v>
      </c>
      <c r="F33" s="230">
        <f>ROUND((SUM(BE84:BE117)),  2)</f>
        <v>0</v>
      </c>
      <c r="G33" s="219"/>
      <c r="H33" s="219"/>
      <c r="I33" s="231">
        <v>0.21</v>
      </c>
      <c r="J33" s="230">
        <f>ROUND(((SUM(BE84:BE117))*I33),  2)</f>
        <v>0</v>
      </c>
      <c r="K33" s="219"/>
      <c r="L33" s="295"/>
      <c r="S33" s="219"/>
      <c r="T33" s="219"/>
      <c r="U33" s="219"/>
      <c r="V33" s="219"/>
      <c r="W33" s="219"/>
      <c r="X33" s="219"/>
      <c r="Y33" s="219"/>
      <c r="Z33" s="219"/>
      <c r="AA33" s="219"/>
      <c r="AB33" s="219"/>
      <c r="AC33" s="219"/>
      <c r="AD33" s="219"/>
      <c r="AE33" s="219"/>
    </row>
    <row r="34" spans="1:31" s="296" customFormat="1" ht="14.45" customHeight="1">
      <c r="A34" s="219"/>
      <c r="B34" s="220"/>
      <c r="C34" s="219"/>
      <c r="D34" s="219"/>
      <c r="E34" s="218" t="s">
        <v>42</v>
      </c>
      <c r="F34" s="230">
        <f>ROUND((SUM(BF84:BF117)),  2)</f>
        <v>0</v>
      </c>
      <c r="G34" s="219"/>
      <c r="H34" s="219"/>
      <c r="I34" s="231">
        <v>0.15</v>
      </c>
      <c r="J34" s="230">
        <f>ROUND(((SUM(BF84:BF117))*I34),  2)</f>
        <v>0</v>
      </c>
      <c r="K34" s="219"/>
      <c r="L34" s="295"/>
      <c r="S34" s="219"/>
      <c r="T34" s="219"/>
      <c r="U34" s="219"/>
      <c r="V34" s="219"/>
      <c r="W34" s="219"/>
      <c r="X34" s="219"/>
      <c r="Y34" s="219"/>
      <c r="Z34" s="219"/>
      <c r="AA34" s="219"/>
      <c r="AB34" s="219"/>
      <c r="AC34" s="219"/>
      <c r="AD34" s="219"/>
      <c r="AE34" s="219"/>
    </row>
    <row r="35" spans="1:31" s="296" customFormat="1" ht="14.45" hidden="1" customHeight="1">
      <c r="A35" s="219"/>
      <c r="B35" s="220"/>
      <c r="C35" s="219"/>
      <c r="D35" s="219"/>
      <c r="E35" s="218" t="s">
        <v>43</v>
      </c>
      <c r="F35" s="230">
        <f>ROUND((SUM(BG84:BG117)),  2)</f>
        <v>0</v>
      </c>
      <c r="G35" s="219"/>
      <c r="H35" s="219"/>
      <c r="I35" s="231">
        <v>0.21</v>
      </c>
      <c r="J35" s="230">
        <f>0</f>
        <v>0</v>
      </c>
      <c r="K35" s="219"/>
      <c r="L35" s="295"/>
      <c r="S35" s="219"/>
      <c r="T35" s="219"/>
      <c r="U35" s="219"/>
      <c r="V35" s="219"/>
      <c r="W35" s="219"/>
      <c r="X35" s="219"/>
      <c r="Y35" s="219"/>
      <c r="Z35" s="219"/>
      <c r="AA35" s="219"/>
      <c r="AB35" s="219"/>
      <c r="AC35" s="219"/>
      <c r="AD35" s="219"/>
      <c r="AE35" s="219"/>
    </row>
    <row r="36" spans="1:31" s="296" customFormat="1" ht="14.45" hidden="1" customHeight="1">
      <c r="A36" s="219"/>
      <c r="B36" s="220"/>
      <c r="C36" s="219"/>
      <c r="D36" s="219"/>
      <c r="E36" s="218" t="s">
        <v>44</v>
      </c>
      <c r="F36" s="230">
        <f>ROUND((SUM(BH84:BH117)),  2)</f>
        <v>0</v>
      </c>
      <c r="G36" s="219"/>
      <c r="H36" s="219"/>
      <c r="I36" s="231">
        <v>0.15</v>
      </c>
      <c r="J36" s="230">
        <f>0</f>
        <v>0</v>
      </c>
      <c r="K36" s="219"/>
      <c r="L36" s="295"/>
      <c r="S36" s="219"/>
      <c r="T36" s="219"/>
      <c r="U36" s="219"/>
      <c r="V36" s="219"/>
      <c r="W36" s="219"/>
      <c r="X36" s="219"/>
      <c r="Y36" s="219"/>
      <c r="Z36" s="219"/>
      <c r="AA36" s="219"/>
      <c r="AB36" s="219"/>
      <c r="AC36" s="219"/>
      <c r="AD36" s="219"/>
      <c r="AE36" s="219"/>
    </row>
    <row r="37" spans="1:31" s="296" customFormat="1" ht="14.45" hidden="1" customHeight="1">
      <c r="A37" s="219"/>
      <c r="B37" s="220"/>
      <c r="C37" s="219"/>
      <c r="D37" s="219"/>
      <c r="E37" s="218" t="s">
        <v>45</v>
      </c>
      <c r="F37" s="230">
        <f>ROUND((SUM(BI84:BI117)),  2)</f>
        <v>0</v>
      </c>
      <c r="G37" s="219"/>
      <c r="H37" s="219"/>
      <c r="I37" s="231">
        <v>0</v>
      </c>
      <c r="J37" s="230">
        <f>0</f>
        <v>0</v>
      </c>
      <c r="K37" s="219"/>
      <c r="L37" s="295"/>
      <c r="S37" s="219"/>
      <c r="T37" s="219"/>
      <c r="U37" s="219"/>
      <c r="V37" s="219"/>
      <c r="W37" s="219"/>
      <c r="X37" s="219"/>
      <c r="Y37" s="219"/>
      <c r="Z37" s="219"/>
      <c r="AA37" s="219"/>
      <c r="AB37" s="219"/>
      <c r="AC37" s="219"/>
      <c r="AD37" s="219"/>
      <c r="AE37" s="219"/>
    </row>
    <row r="38" spans="1:31" s="296" customFormat="1" ht="6.95" customHeight="1">
      <c r="A38" s="219"/>
      <c r="B38" s="220"/>
      <c r="C38" s="219"/>
      <c r="D38" s="219"/>
      <c r="E38" s="219"/>
      <c r="F38" s="219"/>
      <c r="G38" s="219"/>
      <c r="H38" s="219"/>
      <c r="I38" s="219"/>
      <c r="J38" s="219"/>
      <c r="K38" s="219"/>
      <c r="L38" s="295"/>
      <c r="S38" s="219"/>
      <c r="T38" s="219"/>
      <c r="U38" s="219"/>
      <c r="V38" s="219"/>
      <c r="W38" s="219"/>
      <c r="X38" s="219"/>
      <c r="Y38" s="219"/>
      <c r="Z38" s="219"/>
      <c r="AA38" s="219"/>
      <c r="AB38" s="219"/>
      <c r="AC38" s="219"/>
      <c r="AD38" s="219"/>
      <c r="AE38" s="219"/>
    </row>
    <row r="39" spans="1:31" s="296" customFormat="1" ht="25.35" customHeight="1">
      <c r="A39" s="219"/>
      <c r="B39" s="220"/>
      <c r="C39" s="232"/>
      <c r="D39" s="233" t="s">
        <v>46</v>
      </c>
      <c r="E39" s="234"/>
      <c r="F39" s="234"/>
      <c r="G39" s="235" t="s">
        <v>47</v>
      </c>
      <c r="H39" s="236" t="s">
        <v>48</v>
      </c>
      <c r="I39" s="234"/>
      <c r="J39" s="237">
        <f>SUM(J30:J37)</f>
        <v>0</v>
      </c>
      <c r="K39" s="238"/>
      <c r="L39" s="295"/>
      <c r="S39" s="219"/>
      <c r="T39" s="219"/>
      <c r="U39" s="219"/>
      <c r="V39" s="219"/>
      <c r="W39" s="219"/>
      <c r="X39" s="219"/>
      <c r="Y39" s="219"/>
      <c r="Z39" s="219"/>
      <c r="AA39" s="219"/>
      <c r="AB39" s="219"/>
      <c r="AC39" s="219"/>
      <c r="AD39" s="219"/>
      <c r="AE39" s="219"/>
    </row>
    <row r="40" spans="1:31" s="296" customFormat="1" ht="14.45" customHeight="1">
      <c r="A40" s="219"/>
      <c r="B40" s="239"/>
      <c r="C40" s="240"/>
      <c r="D40" s="240"/>
      <c r="E40" s="240"/>
      <c r="F40" s="240"/>
      <c r="G40" s="240"/>
      <c r="H40" s="240"/>
      <c r="I40" s="240"/>
      <c r="J40" s="240"/>
      <c r="K40" s="240"/>
      <c r="L40" s="295"/>
      <c r="S40" s="219"/>
      <c r="T40" s="219"/>
      <c r="U40" s="219"/>
      <c r="V40" s="219"/>
      <c r="W40" s="219"/>
      <c r="X40" s="219"/>
      <c r="Y40" s="219"/>
      <c r="Z40" s="219"/>
      <c r="AA40" s="219"/>
      <c r="AB40" s="219"/>
      <c r="AC40" s="219"/>
      <c r="AD40" s="219"/>
      <c r="AE40" s="219"/>
    </row>
    <row r="44" spans="1:31" s="296" customFormat="1" ht="6.95" customHeight="1">
      <c r="A44" s="219"/>
      <c r="B44" s="241"/>
      <c r="C44" s="242"/>
      <c r="D44" s="242"/>
      <c r="E44" s="242"/>
      <c r="F44" s="242"/>
      <c r="G44" s="242"/>
      <c r="H44" s="242"/>
      <c r="I44" s="242"/>
      <c r="J44" s="242"/>
      <c r="K44" s="242"/>
      <c r="L44" s="295"/>
      <c r="S44" s="219"/>
      <c r="T44" s="219"/>
      <c r="U44" s="219"/>
      <c r="V44" s="219"/>
      <c r="W44" s="219"/>
      <c r="X44" s="219"/>
      <c r="Y44" s="219"/>
      <c r="Z44" s="219"/>
      <c r="AA44" s="219"/>
      <c r="AB44" s="219"/>
      <c r="AC44" s="219"/>
      <c r="AD44" s="219"/>
      <c r="AE44" s="219"/>
    </row>
    <row r="45" spans="1:31" s="296" customFormat="1" ht="24.95" customHeight="1">
      <c r="A45" s="219"/>
      <c r="B45" s="220"/>
      <c r="C45" s="217" t="s">
        <v>111</v>
      </c>
      <c r="D45" s="219"/>
      <c r="E45" s="219"/>
      <c r="F45" s="219"/>
      <c r="G45" s="219"/>
      <c r="H45" s="219"/>
      <c r="I45" s="219"/>
      <c r="J45" s="219"/>
      <c r="K45" s="219"/>
      <c r="L45" s="295"/>
      <c r="S45" s="219"/>
      <c r="T45" s="219"/>
      <c r="U45" s="219"/>
      <c r="V45" s="219"/>
      <c r="W45" s="219"/>
      <c r="X45" s="219"/>
      <c r="Y45" s="219"/>
      <c r="Z45" s="219"/>
      <c r="AA45" s="219"/>
      <c r="AB45" s="219"/>
      <c r="AC45" s="219"/>
      <c r="AD45" s="219"/>
      <c r="AE45" s="219"/>
    </row>
    <row r="46" spans="1:31" s="296" customFormat="1" ht="6.95" customHeight="1">
      <c r="A46" s="219"/>
      <c r="B46" s="220"/>
      <c r="C46" s="219"/>
      <c r="D46" s="219"/>
      <c r="E46" s="219"/>
      <c r="F46" s="219"/>
      <c r="G46" s="219"/>
      <c r="H46" s="219"/>
      <c r="I46" s="219"/>
      <c r="J46" s="219"/>
      <c r="K46" s="219"/>
      <c r="L46" s="295"/>
      <c r="S46" s="219"/>
      <c r="T46" s="219"/>
      <c r="U46" s="219"/>
      <c r="V46" s="219"/>
      <c r="W46" s="219"/>
      <c r="X46" s="219"/>
      <c r="Y46" s="219"/>
      <c r="Z46" s="219"/>
      <c r="AA46" s="219"/>
      <c r="AB46" s="219"/>
      <c r="AC46" s="219"/>
      <c r="AD46" s="219"/>
      <c r="AE46" s="219"/>
    </row>
    <row r="47" spans="1:31" s="296" customFormat="1" ht="12" customHeight="1">
      <c r="A47" s="219"/>
      <c r="B47" s="220"/>
      <c r="C47" s="218" t="s">
        <v>15</v>
      </c>
      <c r="D47" s="219"/>
      <c r="E47" s="219"/>
      <c r="F47" s="219"/>
      <c r="G47" s="219"/>
      <c r="H47" s="219"/>
      <c r="I47" s="219"/>
      <c r="J47" s="219"/>
      <c r="K47" s="219"/>
      <c r="L47" s="295"/>
      <c r="S47" s="219"/>
      <c r="T47" s="219"/>
      <c r="U47" s="219"/>
      <c r="V47" s="219"/>
      <c r="W47" s="219"/>
      <c r="X47" s="219"/>
      <c r="Y47" s="219"/>
      <c r="Z47" s="219"/>
      <c r="AA47" s="219"/>
      <c r="AB47" s="219"/>
      <c r="AC47" s="219"/>
      <c r="AD47" s="219"/>
      <c r="AE47" s="219"/>
    </row>
    <row r="48" spans="1:31" s="296" customFormat="1" ht="16.5" customHeight="1">
      <c r="A48" s="219"/>
      <c r="B48" s="220"/>
      <c r="C48" s="219"/>
      <c r="D48" s="219"/>
      <c r="E48" s="401" t="str">
        <f>E7</f>
        <v>Revitalizace Chaplinova náměstí, sídliště Barrandov</v>
      </c>
      <c r="F48" s="402"/>
      <c r="G48" s="402"/>
      <c r="H48" s="402"/>
      <c r="I48" s="219"/>
      <c r="J48" s="219"/>
      <c r="K48" s="219"/>
      <c r="L48" s="295"/>
      <c r="S48" s="219"/>
      <c r="T48" s="219"/>
      <c r="U48" s="219"/>
      <c r="V48" s="219"/>
      <c r="W48" s="219"/>
      <c r="X48" s="219"/>
      <c r="Y48" s="219"/>
      <c r="Z48" s="219"/>
      <c r="AA48" s="219"/>
      <c r="AB48" s="219"/>
      <c r="AC48" s="219"/>
      <c r="AD48" s="219"/>
      <c r="AE48" s="219"/>
    </row>
    <row r="49" spans="1:47" s="296" customFormat="1" ht="12" customHeight="1">
      <c r="A49" s="219"/>
      <c r="B49" s="220"/>
      <c r="C49" s="218" t="s">
        <v>109</v>
      </c>
      <c r="D49" s="219"/>
      <c r="E49" s="219"/>
      <c r="F49" s="219"/>
      <c r="G49" s="219"/>
      <c r="H49" s="219"/>
      <c r="I49" s="219"/>
      <c r="J49" s="219"/>
      <c r="K49" s="219"/>
      <c r="L49" s="295"/>
      <c r="S49" s="219"/>
      <c r="T49" s="219"/>
      <c r="U49" s="219"/>
      <c r="V49" s="219"/>
      <c r="W49" s="219"/>
      <c r="X49" s="219"/>
      <c r="Y49" s="219"/>
      <c r="Z49" s="219"/>
      <c r="AA49" s="219"/>
      <c r="AB49" s="219"/>
      <c r="AC49" s="219"/>
      <c r="AD49" s="219"/>
      <c r="AE49" s="219"/>
    </row>
    <row r="50" spans="1:47" s="296" customFormat="1" ht="16.5" customHeight="1">
      <c r="A50" s="219"/>
      <c r="B50" s="220"/>
      <c r="C50" s="219"/>
      <c r="D50" s="219"/>
      <c r="E50" s="399" t="str">
        <f>E9</f>
        <v>IO 09 - Drobné stavební obejkty (oplocení, zábradlí, madla)</v>
      </c>
      <c r="F50" s="400"/>
      <c r="G50" s="400"/>
      <c r="H50" s="400"/>
      <c r="I50" s="219"/>
      <c r="J50" s="219"/>
      <c r="K50" s="219"/>
      <c r="L50" s="295"/>
      <c r="S50" s="219"/>
      <c r="T50" s="219"/>
      <c r="U50" s="219"/>
      <c r="V50" s="219"/>
      <c r="W50" s="219"/>
      <c r="X50" s="219"/>
      <c r="Y50" s="219"/>
      <c r="Z50" s="219"/>
      <c r="AA50" s="219"/>
      <c r="AB50" s="219"/>
      <c r="AC50" s="219"/>
      <c r="AD50" s="219"/>
      <c r="AE50" s="219"/>
    </row>
    <row r="51" spans="1:47" s="296" customFormat="1" ht="6.95" customHeight="1">
      <c r="A51" s="219"/>
      <c r="B51" s="220"/>
      <c r="C51" s="219"/>
      <c r="D51" s="219"/>
      <c r="E51" s="219"/>
      <c r="F51" s="219"/>
      <c r="G51" s="219"/>
      <c r="H51" s="219"/>
      <c r="I51" s="219"/>
      <c r="J51" s="219"/>
      <c r="K51" s="219"/>
      <c r="L51" s="295"/>
      <c r="S51" s="219"/>
      <c r="T51" s="219"/>
      <c r="U51" s="219"/>
      <c r="V51" s="219"/>
      <c r="W51" s="219"/>
      <c r="X51" s="219"/>
      <c r="Y51" s="219"/>
      <c r="Z51" s="219"/>
      <c r="AA51" s="219"/>
      <c r="AB51" s="219"/>
      <c r="AC51" s="219"/>
      <c r="AD51" s="219"/>
      <c r="AE51" s="219"/>
    </row>
    <row r="52" spans="1:47" s="296" customFormat="1" ht="12" customHeight="1">
      <c r="A52" s="219"/>
      <c r="B52" s="220"/>
      <c r="C52" s="218" t="s">
        <v>19</v>
      </c>
      <c r="D52" s="219"/>
      <c r="E52" s="219"/>
      <c r="F52" s="221" t="str">
        <f>F12</f>
        <v>k.ú. Hlubočepy</v>
      </c>
      <c r="G52" s="219"/>
      <c r="H52" s="219"/>
      <c r="I52" s="218" t="s">
        <v>21</v>
      </c>
      <c r="J52" s="222">
        <f>IF(J12="","",J12)</f>
        <v>44391</v>
      </c>
      <c r="K52" s="219"/>
      <c r="L52" s="295"/>
      <c r="S52" s="219"/>
      <c r="T52" s="219"/>
      <c r="U52" s="219"/>
      <c r="V52" s="219"/>
      <c r="W52" s="219"/>
      <c r="X52" s="219"/>
      <c r="Y52" s="219"/>
      <c r="Z52" s="219"/>
      <c r="AA52" s="219"/>
      <c r="AB52" s="219"/>
      <c r="AC52" s="219"/>
      <c r="AD52" s="219"/>
      <c r="AE52" s="219"/>
    </row>
    <row r="53" spans="1:47" s="296" customFormat="1" ht="6.95" customHeight="1">
      <c r="A53" s="219"/>
      <c r="B53" s="220"/>
      <c r="C53" s="219"/>
      <c r="D53" s="219"/>
      <c r="E53" s="219"/>
      <c r="F53" s="219"/>
      <c r="G53" s="219"/>
      <c r="H53" s="219"/>
      <c r="I53" s="219"/>
      <c r="J53" s="219"/>
      <c r="K53" s="219"/>
      <c r="L53" s="295"/>
      <c r="S53" s="219"/>
      <c r="T53" s="219"/>
      <c r="U53" s="219"/>
      <c r="V53" s="219"/>
      <c r="W53" s="219"/>
      <c r="X53" s="219"/>
      <c r="Y53" s="219"/>
      <c r="Z53" s="219"/>
      <c r="AA53" s="219"/>
      <c r="AB53" s="219"/>
      <c r="AC53" s="219"/>
      <c r="AD53" s="219"/>
      <c r="AE53" s="219"/>
    </row>
    <row r="54" spans="1:47" s="296" customFormat="1" ht="15.2" customHeight="1">
      <c r="A54" s="219"/>
      <c r="B54" s="220"/>
      <c r="C54" s="218" t="s">
        <v>22</v>
      </c>
      <c r="D54" s="219"/>
      <c r="E54" s="219"/>
      <c r="F54" s="221" t="str">
        <f>E15</f>
        <v>Městská část Praha 5</v>
      </c>
      <c r="G54" s="219"/>
      <c r="H54" s="219"/>
      <c r="I54" s="218" t="s">
        <v>28</v>
      </c>
      <c r="J54" s="243" t="str">
        <f>E21</f>
        <v xml:space="preserve">AND, spol. s r.o. </v>
      </c>
      <c r="K54" s="219"/>
      <c r="L54" s="295"/>
      <c r="S54" s="219"/>
      <c r="T54" s="219"/>
      <c r="U54" s="219"/>
      <c r="V54" s="219"/>
      <c r="W54" s="219"/>
      <c r="X54" s="219"/>
      <c r="Y54" s="219"/>
      <c r="Z54" s="219"/>
      <c r="AA54" s="219"/>
      <c r="AB54" s="219"/>
      <c r="AC54" s="219"/>
      <c r="AD54" s="219"/>
      <c r="AE54" s="219"/>
    </row>
    <row r="55" spans="1:47" s="296" customFormat="1" ht="25.7" customHeight="1">
      <c r="A55" s="219"/>
      <c r="B55" s="220"/>
      <c r="C55" s="218" t="s">
        <v>26</v>
      </c>
      <c r="D55" s="219"/>
      <c r="E55" s="219"/>
      <c r="F55" s="221" t="str">
        <f>IF(E18="","",E18)</f>
        <v xml:space="preserve"> </v>
      </c>
      <c r="G55" s="219"/>
      <c r="H55" s="219"/>
      <c r="I55" s="218" t="s">
        <v>31</v>
      </c>
      <c r="J55" s="243" t="str">
        <f>E24</f>
        <v>STAVEBNÍ ROZPOČTY s.r.o.</v>
      </c>
      <c r="K55" s="219"/>
      <c r="L55" s="295"/>
      <c r="S55" s="219"/>
      <c r="T55" s="219"/>
      <c r="U55" s="219"/>
      <c r="V55" s="219"/>
      <c r="W55" s="219"/>
      <c r="X55" s="219"/>
      <c r="Y55" s="219"/>
      <c r="Z55" s="219"/>
      <c r="AA55" s="219"/>
      <c r="AB55" s="219"/>
      <c r="AC55" s="219"/>
      <c r="AD55" s="219"/>
      <c r="AE55" s="219"/>
    </row>
    <row r="56" spans="1:47" s="296" customFormat="1" ht="10.35" customHeight="1">
      <c r="A56" s="219"/>
      <c r="B56" s="220"/>
      <c r="C56" s="219"/>
      <c r="D56" s="219"/>
      <c r="E56" s="219"/>
      <c r="F56" s="219"/>
      <c r="G56" s="219"/>
      <c r="H56" s="219"/>
      <c r="I56" s="219"/>
      <c r="J56" s="219"/>
      <c r="K56" s="219"/>
      <c r="L56" s="295"/>
      <c r="S56" s="219"/>
      <c r="T56" s="219"/>
      <c r="U56" s="219"/>
      <c r="V56" s="219"/>
      <c r="W56" s="219"/>
      <c r="X56" s="219"/>
      <c r="Y56" s="219"/>
      <c r="Z56" s="219"/>
      <c r="AA56" s="219"/>
      <c r="AB56" s="219"/>
      <c r="AC56" s="219"/>
      <c r="AD56" s="219"/>
      <c r="AE56" s="219"/>
    </row>
    <row r="57" spans="1:47" s="296" customFormat="1" ht="29.25" customHeight="1">
      <c r="A57" s="219"/>
      <c r="B57" s="220"/>
      <c r="C57" s="244" t="s">
        <v>112</v>
      </c>
      <c r="D57" s="232"/>
      <c r="E57" s="232"/>
      <c r="F57" s="232"/>
      <c r="G57" s="232"/>
      <c r="H57" s="232"/>
      <c r="I57" s="232"/>
      <c r="J57" s="245" t="s">
        <v>113</v>
      </c>
      <c r="K57" s="232"/>
      <c r="L57" s="295"/>
      <c r="S57" s="219"/>
      <c r="T57" s="219"/>
      <c r="U57" s="219"/>
      <c r="V57" s="219"/>
      <c r="W57" s="219"/>
      <c r="X57" s="219"/>
      <c r="Y57" s="219"/>
      <c r="Z57" s="219"/>
      <c r="AA57" s="219"/>
      <c r="AB57" s="219"/>
      <c r="AC57" s="219"/>
      <c r="AD57" s="219"/>
      <c r="AE57" s="219"/>
    </row>
    <row r="58" spans="1:47" s="296" customFormat="1" ht="10.35" customHeight="1">
      <c r="A58" s="219"/>
      <c r="B58" s="220"/>
      <c r="C58" s="219"/>
      <c r="D58" s="219"/>
      <c r="E58" s="219"/>
      <c r="F58" s="219"/>
      <c r="G58" s="219"/>
      <c r="H58" s="219"/>
      <c r="I58" s="219"/>
      <c r="J58" s="219"/>
      <c r="K58" s="219"/>
      <c r="L58" s="295"/>
      <c r="S58" s="219"/>
      <c r="T58" s="219"/>
      <c r="U58" s="219"/>
      <c r="V58" s="219"/>
      <c r="W58" s="219"/>
      <c r="X58" s="219"/>
      <c r="Y58" s="219"/>
      <c r="Z58" s="219"/>
      <c r="AA58" s="219"/>
      <c r="AB58" s="219"/>
      <c r="AC58" s="219"/>
      <c r="AD58" s="219"/>
      <c r="AE58" s="219"/>
    </row>
    <row r="59" spans="1:47" s="296" customFormat="1" ht="22.9" customHeight="1">
      <c r="A59" s="219"/>
      <c r="B59" s="220"/>
      <c r="C59" s="246" t="s">
        <v>68</v>
      </c>
      <c r="D59" s="219"/>
      <c r="E59" s="219"/>
      <c r="F59" s="219"/>
      <c r="G59" s="219"/>
      <c r="H59" s="219"/>
      <c r="I59" s="219"/>
      <c r="J59" s="227">
        <f>J84</f>
        <v>0</v>
      </c>
      <c r="K59" s="219"/>
      <c r="L59" s="295"/>
      <c r="S59" s="219"/>
      <c r="T59" s="219"/>
      <c r="U59" s="219"/>
      <c r="V59" s="219"/>
      <c r="W59" s="219"/>
      <c r="X59" s="219"/>
      <c r="Y59" s="219"/>
      <c r="Z59" s="219"/>
      <c r="AA59" s="219"/>
      <c r="AB59" s="219"/>
      <c r="AC59" s="219"/>
      <c r="AD59" s="219"/>
      <c r="AE59" s="219"/>
      <c r="AU59" s="293" t="s">
        <v>114</v>
      </c>
    </row>
    <row r="60" spans="1:47" s="247" customFormat="1" ht="24.95" customHeight="1">
      <c r="B60" s="248"/>
      <c r="D60" s="249" t="s">
        <v>115</v>
      </c>
      <c r="E60" s="250"/>
      <c r="F60" s="250"/>
      <c r="G60" s="250"/>
      <c r="H60" s="250"/>
      <c r="I60" s="250"/>
      <c r="J60" s="251">
        <f>J85</f>
        <v>0</v>
      </c>
      <c r="L60" s="248"/>
    </row>
    <row r="61" spans="1:47" s="252" customFormat="1" ht="19.899999999999999" customHeight="1">
      <c r="B61" s="253"/>
      <c r="D61" s="254" t="s">
        <v>117</v>
      </c>
      <c r="E61" s="255"/>
      <c r="F61" s="255"/>
      <c r="G61" s="255"/>
      <c r="H61" s="255"/>
      <c r="I61" s="255"/>
      <c r="J61" s="256">
        <f>J86</f>
        <v>0</v>
      </c>
      <c r="L61" s="253"/>
    </row>
    <row r="62" spans="1:47" s="252" customFormat="1" ht="19.899999999999999" customHeight="1">
      <c r="B62" s="253"/>
      <c r="D62" s="254" t="s">
        <v>616</v>
      </c>
      <c r="E62" s="255"/>
      <c r="F62" s="255"/>
      <c r="G62" s="255"/>
      <c r="H62" s="255"/>
      <c r="I62" s="255"/>
      <c r="J62" s="256">
        <f>J112</f>
        <v>0</v>
      </c>
      <c r="L62" s="253"/>
    </row>
    <row r="63" spans="1:47" s="247" customFormat="1" ht="24.95" customHeight="1">
      <c r="B63" s="248"/>
      <c r="D63" s="249" t="s">
        <v>119</v>
      </c>
      <c r="E63" s="250"/>
      <c r="F63" s="250"/>
      <c r="G63" s="250"/>
      <c r="H63" s="250"/>
      <c r="I63" s="250"/>
      <c r="J63" s="251">
        <f>J115</f>
        <v>0</v>
      </c>
      <c r="L63" s="248"/>
    </row>
    <row r="64" spans="1:47" s="252" customFormat="1" ht="19.899999999999999" customHeight="1">
      <c r="B64" s="253"/>
      <c r="D64" s="254" t="s">
        <v>2089</v>
      </c>
      <c r="E64" s="255"/>
      <c r="F64" s="255"/>
      <c r="G64" s="255"/>
      <c r="H64" s="255"/>
      <c r="I64" s="255"/>
      <c r="J64" s="256">
        <f>J116</f>
        <v>0</v>
      </c>
      <c r="L64" s="253"/>
    </row>
    <row r="65" spans="1:31" s="296" customFormat="1" ht="21.75" customHeight="1">
      <c r="A65" s="219"/>
      <c r="B65" s="220"/>
      <c r="C65" s="219"/>
      <c r="D65" s="219"/>
      <c r="E65" s="219"/>
      <c r="F65" s="219"/>
      <c r="G65" s="219"/>
      <c r="H65" s="219"/>
      <c r="I65" s="219"/>
      <c r="J65" s="219"/>
      <c r="K65" s="219"/>
      <c r="L65" s="295"/>
      <c r="S65" s="219"/>
      <c r="T65" s="219"/>
      <c r="U65" s="219"/>
      <c r="V65" s="219"/>
      <c r="W65" s="219"/>
      <c r="X65" s="219"/>
      <c r="Y65" s="219"/>
      <c r="Z65" s="219"/>
      <c r="AA65" s="219"/>
      <c r="AB65" s="219"/>
      <c r="AC65" s="219"/>
      <c r="AD65" s="219"/>
      <c r="AE65" s="219"/>
    </row>
    <row r="66" spans="1:31" s="296" customFormat="1" ht="6.95" customHeight="1">
      <c r="A66" s="219"/>
      <c r="B66" s="239"/>
      <c r="C66" s="240"/>
      <c r="D66" s="240"/>
      <c r="E66" s="240"/>
      <c r="F66" s="240"/>
      <c r="G66" s="240"/>
      <c r="H66" s="240"/>
      <c r="I66" s="240"/>
      <c r="J66" s="240"/>
      <c r="K66" s="240"/>
      <c r="L66" s="295"/>
      <c r="S66" s="219"/>
      <c r="T66" s="219"/>
      <c r="U66" s="219"/>
      <c r="V66" s="219"/>
      <c r="W66" s="219"/>
      <c r="X66" s="219"/>
      <c r="Y66" s="219"/>
      <c r="Z66" s="219"/>
      <c r="AA66" s="219"/>
      <c r="AB66" s="219"/>
      <c r="AC66" s="219"/>
      <c r="AD66" s="219"/>
      <c r="AE66" s="219"/>
    </row>
    <row r="70" spans="1:31" s="296" customFormat="1" ht="6.95" customHeight="1">
      <c r="A70" s="219"/>
      <c r="B70" s="241"/>
      <c r="C70" s="242"/>
      <c r="D70" s="242"/>
      <c r="E70" s="242"/>
      <c r="F70" s="242"/>
      <c r="G70" s="242"/>
      <c r="H70" s="242"/>
      <c r="I70" s="242"/>
      <c r="J70" s="242"/>
      <c r="K70" s="242"/>
      <c r="L70" s="295"/>
      <c r="S70" s="219"/>
      <c r="T70" s="219"/>
      <c r="U70" s="219"/>
      <c r="V70" s="219"/>
      <c r="W70" s="219"/>
      <c r="X70" s="219"/>
      <c r="Y70" s="219"/>
      <c r="Z70" s="219"/>
      <c r="AA70" s="219"/>
      <c r="AB70" s="219"/>
      <c r="AC70" s="219"/>
      <c r="AD70" s="219"/>
      <c r="AE70" s="219"/>
    </row>
    <row r="71" spans="1:31" s="296" customFormat="1" ht="24.95" customHeight="1">
      <c r="A71" s="219"/>
      <c r="B71" s="220"/>
      <c r="C71" s="217" t="s">
        <v>126</v>
      </c>
      <c r="D71" s="219"/>
      <c r="E71" s="219"/>
      <c r="F71" s="219"/>
      <c r="G71" s="219"/>
      <c r="H71" s="219"/>
      <c r="I71" s="219"/>
      <c r="J71" s="219"/>
      <c r="K71" s="219"/>
      <c r="L71" s="295"/>
      <c r="S71" s="219"/>
      <c r="T71" s="219"/>
      <c r="U71" s="219"/>
      <c r="V71" s="219"/>
      <c r="W71" s="219"/>
      <c r="X71" s="219"/>
      <c r="Y71" s="219"/>
      <c r="Z71" s="219"/>
      <c r="AA71" s="219"/>
      <c r="AB71" s="219"/>
      <c r="AC71" s="219"/>
      <c r="AD71" s="219"/>
      <c r="AE71" s="219"/>
    </row>
    <row r="72" spans="1:31" s="296" customFormat="1" ht="6.95" customHeight="1">
      <c r="A72" s="219"/>
      <c r="B72" s="220"/>
      <c r="C72" s="219"/>
      <c r="D72" s="219"/>
      <c r="E72" s="219"/>
      <c r="F72" s="219"/>
      <c r="G72" s="219"/>
      <c r="H72" s="219"/>
      <c r="I72" s="219"/>
      <c r="J72" s="219"/>
      <c r="K72" s="219"/>
      <c r="L72" s="295"/>
      <c r="S72" s="219"/>
      <c r="T72" s="219"/>
      <c r="U72" s="219"/>
      <c r="V72" s="219"/>
      <c r="W72" s="219"/>
      <c r="X72" s="219"/>
      <c r="Y72" s="219"/>
      <c r="Z72" s="219"/>
      <c r="AA72" s="219"/>
      <c r="AB72" s="219"/>
      <c r="AC72" s="219"/>
      <c r="AD72" s="219"/>
      <c r="AE72" s="219"/>
    </row>
    <row r="73" spans="1:31" s="296" customFormat="1" ht="12" customHeight="1">
      <c r="A73" s="219"/>
      <c r="B73" s="220"/>
      <c r="C73" s="218" t="s">
        <v>15</v>
      </c>
      <c r="D73" s="219"/>
      <c r="E73" s="219"/>
      <c r="F73" s="219"/>
      <c r="G73" s="219"/>
      <c r="H73" s="219"/>
      <c r="I73" s="219"/>
      <c r="J73" s="219"/>
      <c r="K73" s="219"/>
      <c r="L73" s="295"/>
      <c r="S73" s="219"/>
      <c r="T73" s="219"/>
      <c r="U73" s="219"/>
      <c r="V73" s="219"/>
      <c r="W73" s="219"/>
      <c r="X73" s="219"/>
      <c r="Y73" s="219"/>
      <c r="Z73" s="219"/>
      <c r="AA73" s="219"/>
      <c r="AB73" s="219"/>
      <c r="AC73" s="219"/>
      <c r="AD73" s="219"/>
      <c r="AE73" s="219"/>
    </row>
    <row r="74" spans="1:31" s="296" customFormat="1" ht="16.5" customHeight="1">
      <c r="A74" s="219"/>
      <c r="B74" s="220"/>
      <c r="C74" s="219"/>
      <c r="D74" s="219"/>
      <c r="E74" s="401" t="str">
        <f>E7</f>
        <v>Revitalizace Chaplinova náměstí, sídliště Barrandov</v>
      </c>
      <c r="F74" s="402"/>
      <c r="G74" s="402"/>
      <c r="H74" s="402"/>
      <c r="I74" s="219"/>
      <c r="J74" s="219"/>
      <c r="K74" s="219"/>
      <c r="L74" s="295"/>
      <c r="S74" s="219"/>
      <c r="T74" s="219"/>
      <c r="U74" s="219"/>
      <c r="V74" s="219"/>
      <c r="W74" s="219"/>
      <c r="X74" s="219"/>
      <c r="Y74" s="219"/>
      <c r="Z74" s="219"/>
      <c r="AA74" s="219"/>
      <c r="AB74" s="219"/>
      <c r="AC74" s="219"/>
      <c r="AD74" s="219"/>
      <c r="AE74" s="219"/>
    </row>
    <row r="75" spans="1:31" s="296" customFormat="1" ht="12" customHeight="1">
      <c r="A75" s="219"/>
      <c r="B75" s="220"/>
      <c r="C75" s="218" t="s">
        <v>109</v>
      </c>
      <c r="D75" s="219"/>
      <c r="E75" s="219"/>
      <c r="F75" s="219"/>
      <c r="G75" s="219"/>
      <c r="H75" s="219"/>
      <c r="I75" s="219"/>
      <c r="J75" s="219"/>
      <c r="K75" s="219"/>
      <c r="L75" s="295"/>
      <c r="S75" s="219"/>
      <c r="T75" s="219"/>
      <c r="U75" s="219"/>
      <c r="V75" s="219"/>
      <c r="W75" s="219"/>
      <c r="X75" s="219"/>
      <c r="Y75" s="219"/>
      <c r="Z75" s="219"/>
      <c r="AA75" s="219"/>
      <c r="AB75" s="219"/>
      <c r="AC75" s="219"/>
      <c r="AD75" s="219"/>
      <c r="AE75" s="219"/>
    </row>
    <row r="76" spans="1:31" s="296" customFormat="1" ht="16.5" customHeight="1">
      <c r="A76" s="219"/>
      <c r="B76" s="220"/>
      <c r="C76" s="219"/>
      <c r="D76" s="219"/>
      <c r="E76" s="399" t="str">
        <f>E9</f>
        <v>IO 09 - Drobné stavební obejkty (oplocení, zábradlí, madla)</v>
      </c>
      <c r="F76" s="400"/>
      <c r="G76" s="400"/>
      <c r="H76" s="400"/>
      <c r="I76" s="219"/>
      <c r="J76" s="219"/>
      <c r="K76" s="219"/>
      <c r="L76" s="295"/>
      <c r="S76" s="219"/>
      <c r="T76" s="219"/>
      <c r="U76" s="219"/>
      <c r="V76" s="219"/>
      <c r="W76" s="219"/>
      <c r="X76" s="219"/>
      <c r="Y76" s="219"/>
      <c r="Z76" s="219"/>
      <c r="AA76" s="219"/>
      <c r="AB76" s="219"/>
      <c r="AC76" s="219"/>
      <c r="AD76" s="219"/>
      <c r="AE76" s="219"/>
    </row>
    <row r="77" spans="1:31" s="296" customFormat="1" ht="6.95" customHeight="1">
      <c r="A77" s="219"/>
      <c r="B77" s="220"/>
      <c r="C77" s="219"/>
      <c r="D77" s="219"/>
      <c r="E77" s="219"/>
      <c r="F77" s="219"/>
      <c r="G77" s="219"/>
      <c r="H77" s="219"/>
      <c r="I77" s="219"/>
      <c r="J77" s="219"/>
      <c r="K77" s="219"/>
      <c r="L77" s="295"/>
      <c r="S77" s="219"/>
      <c r="T77" s="219"/>
      <c r="U77" s="219"/>
      <c r="V77" s="219"/>
      <c r="W77" s="219"/>
      <c r="X77" s="219"/>
      <c r="Y77" s="219"/>
      <c r="Z77" s="219"/>
      <c r="AA77" s="219"/>
      <c r="AB77" s="219"/>
      <c r="AC77" s="219"/>
      <c r="AD77" s="219"/>
      <c r="AE77" s="219"/>
    </row>
    <row r="78" spans="1:31" s="296" customFormat="1" ht="12" customHeight="1">
      <c r="A78" s="219"/>
      <c r="B78" s="220"/>
      <c r="C78" s="218" t="s">
        <v>19</v>
      </c>
      <c r="D78" s="219"/>
      <c r="E78" s="219"/>
      <c r="F78" s="221" t="str">
        <f>F12</f>
        <v>k.ú. Hlubočepy</v>
      </c>
      <c r="G78" s="219"/>
      <c r="H78" s="219"/>
      <c r="I78" s="218" t="s">
        <v>21</v>
      </c>
      <c r="J78" s="222">
        <f>IF(J12="","",J12)</f>
        <v>44391</v>
      </c>
      <c r="K78" s="219"/>
      <c r="L78" s="295"/>
      <c r="S78" s="219"/>
      <c r="T78" s="219"/>
      <c r="U78" s="219"/>
      <c r="V78" s="219"/>
      <c r="W78" s="219"/>
      <c r="X78" s="219"/>
      <c r="Y78" s="219"/>
      <c r="Z78" s="219"/>
      <c r="AA78" s="219"/>
      <c r="AB78" s="219"/>
      <c r="AC78" s="219"/>
      <c r="AD78" s="219"/>
      <c r="AE78" s="219"/>
    </row>
    <row r="79" spans="1:31" s="296" customFormat="1" ht="6.95" customHeight="1">
      <c r="A79" s="219"/>
      <c r="B79" s="220"/>
      <c r="C79" s="219"/>
      <c r="D79" s="219"/>
      <c r="E79" s="219"/>
      <c r="F79" s="219"/>
      <c r="G79" s="219"/>
      <c r="H79" s="219"/>
      <c r="I79" s="219"/>
      <c r="J79" s="219"/>
      <c r="K79" s="219"/>
      <c r="L79" s="295"/>
      <c r="S79" s="219"/>
      <c r="T79" s="219"/>
      <c r="U79" s="219"/>
      <c r="V79" s="219"/>
      <c r="W79" s="219"/>
      <c r="X79" s="219"/>
      <c r="Y79" s="219"/>
      <c r="Z79" s="219"/>
      <c r="AA79" s="219"/>
      <c r="AB79" s="219"/>
      <c r="AC79" s="219"/>
      <c r="AD79" s="219"/>
      <c r="AE79" s="219"/>
    </row>
    <row r="80" spans="1:31" s="296" customFormat="1" ht="15.2" customHeight="1">
      <c r="A80" s="219"/>
      <c r="B80" s="220"/>
      <c r="C80" s="218" t="s">
        <v>22</v>
      </c>
      <c r="D80" s="219"/>
      <c r="E80" s="219"/>
      <c r="F80" s="221" t="str">
        <f>E15</f>
        <v>Městská část Praha 5</v>
      </c>
      <c r="G80" s="219"/>
      <c r="H80" s="219"/>
      <c r="I80" s="218" t="s">
        <v>28</v>
      </c>
      <c r="J80" s="243" t="str">
        <f>E21</f>
        <v xml:space="preserve">AND, spol. s r.o. </v>
      </c>
      <c r="K80" s="219"/>
      <c r="L80" s="295"/>
      <c r="S80" s="219"/>
      <c r="T80" s="219"/>
      <c r="U80" s="219"/>
      <c r="V80" s="219"/>
      <c r="W80" s="219"/>
      <c r="X80" s="219"/>
      <c r="Y80" s="219"/>
      <c r="Z80" s="219"/>
      <c r="AA80" s="219"/>
      <c r="AB80" s="219"/>
      <c r="AC80" s="219"/>
      <c r="AD80" s="219"/>
      <c r="AE80" s="219"/>
    </row>
    <row r="81" spans="1:65" s="296" customFormat="1" ht="25.7" customHeight="1">
      <c r="A81" s="219"/>
      <c r="B81" s="220"/>
      <c r="C81" s="218" t="s">
        <v>26</v>
      </c>
      <c r="D81" s="219"/>
      <c r="E81" s="219"/>
      <c r="F81" s="221" t="str">
        <f>IF(E18="","",E18)</f>
        <v xml:space="preserve"> </v>
      </c>
      <c r="G81" s="219"/>
      <c r="H81" s="219"/>
      <c r="I81" s="218" t="s">
        <v>31</v>
      </c>
      <c r="J81" s="243" t="str">
        <f>E24</f>
        <v>STAVEBNÍ ROZPOČTY s.r.o.</v>
      </c>
      <c r="K81" s="219"/>
      <c r="L81" s="295"/>
      <c r="S81" s="219"/>
      <c r="T81" s="219"/>
      <c r="U81" s="219"/>
      <c r="V81" s="219"/>
      <c r="W81" s="219"/>
      <c r="X81" s="219"/>
      <c r="Y81" s="219"/>
      <c r="Z81" s="219"/>
      <c r="AA81" s="219"/>
      <c r="AB81" s="219"/>
      <c r="AC81" s="219"/>
      <c r="AD81" s="219"/>
      <c r="AE81" s="219"/>
    </row>
    <row r="82" spans="1:65" s="296" customFormat="1" ht="10.35" customHeight="1">
      <c r="A82" s="219"/>
      <c r="B82" s="220"/>
      <c r="C82" s="219"/>
      <c r="D82" s="219"/>
      <c r="E82" s="219"/>
      <c r="F82" s="219"/>
      <c r="G82" s="219"/>
      <c r="H82" s="219"/>
      <c r="I82" s="219"/>
      <c r="J82" s="219"/>
      <c r="K82" s="219"/>
      <c r="L82" s="295"/>
      <c r="S82" s="219"/>
      <c r="T82" s="219"/>
      <c r="U82" s="219"/>
      <c r="V82" s="219"/>
      <c r="W82" s="219"/>
      <c r="X82" s="219"/>
      <c r="Y82" s="219"/>
      <c r="Z82" s="219"/>
      <c r="AA82" s="219"/>
      <c r="AB82" s="219"/>
      <c r="AC82" s="219"/>
      <c r="AD82" s="219"/>
      <c r="AE82" s="219"/>
    </row>
    <row r="83" spans="1:65" s="303" customFormat="1" ht="29.25" customHeight="1">
      <c r="A83" s="257"/>
      <c r="B83" s="258"/>
      <c r="C83" s="259" t="s">
        <v>127</v>
      </c>
      <c r="D83" s="260" t="s">
        <v>55</v>
      </c>
      <c r="E83" s="260" t="s">
        <v>51</v>
      </c>
      <c r="F83" s="260" t="s">
        <v>52</v>
      </c>
      <c r="G83" s="260" t="s">
        <v>128</v>
      </c>
      <c r="H83" s="260" t="s">
        <v>129</v>
      </c>
      <c r="I83" s="260" t="s">
        <v>130</v>
      </c>
      <c r="J83" s="260" t="s">
        <v>113</v>
      </c>
      <c r="K83" s="261" t="s">
        <v>131</v>
      </c>
      <c r="L83" s="299"/>
      <c r="M83" s="300" t="s">
        <v>3</v>
      </c>
      <c r="N83" s="301" t="s">
        <v>40</v>
      </c>
      <c r="O83" s="301" t="s">
        <v>132</v>
      </c>
      <c r="P83" s="301" t="s">
        <v>133</v>
      </c>
      <c r="Q83" s="301" t="s">
        <v>134</v>
      </c>
      <c r="R83" s="301" t="s">
        <v>135</v>
      </c>
      <c r="S83" s="301" t="s">
        <v>136</v>
      </c>
      <c r="T83" s="302" t="s">
        <v>137</v>
      </c>
      <c r="U83" s="257"/>
      <c r="V83" s="257"/>
      <c r="W83" s="257"/>
      <c r="X83" s="257"/>
      <c r="Y83" s="257"/>
      <c r="Z83" s="257"/>
      <c r="AA83" s="257"/>
      <c r="AB83" s="257"/>
      <c r="AC83" s="257"/>
      <c r="AD83" s="257"/>
      <c r="AE83" s="257"/>
    </row>
    <row r="84" spans="1:65" s="296" customFormat="1" ht="22.9" customHeight="1">
      <c r="A84" s="219"/>
      <c r="B84" s="220"/>
      <c r="C84" s="262" t="s">
        <v>138</v>
      </c>
      <c r="D84" s="219"/>
      <c r="E84" s="219"/>
      <c r="F84" s="219"/>
      <c r="G84" s="219"/>
      <c r="H84" s="219"/>
      <c r="I84" s="219"/>
      <c r="J84" s="263">
        <f>BK84</f>
        <v>0</v>
      </c>
      <c r="K84" s="219"/>
      <c r="L84" s="220"/>
      <c r="M84" s="304"/>
      <c r="N84" s="305"/>
      <c r="O84" s="225"/>
      <c r="P84" s="306">
        <f>P85+P115</f>
        <v>42.617720000000006</v>
      </c>
      <c r="Q84" s="225"/>
      <c r="R84" s="306">
        <f>R85+R115</f>
        <v>14.276071999999999</v>
      </c>
      <c r="S84" s="225"/>
      <c r="T84" s="307">
        <f>T85+T115</f>
        <v>0</v>
      </c>
      <c r="U84" s="219"/>
      <c r="V84" s="219"/>
      <c r="W84" s="219"/>
      <c r="X84" s="219"/>
      <c r="Y84" s="219"/>
      <c r="Z84" s="219"/>
      <c r="AA84" s="219"/>
      <c r="AB84" s="219"/>
      <c r="AC84" s="219"/>
      <c r="AD84" s="219"/>
      <c r="AE84" s="219"/>
      <c r="AT84" s="293" t="s">
        <v>69</v>
      </c>
      <c r="AU84" s="293" t="s">
        <v>114</v>
      </c>
      <c r="BK84" s="308">
        <f>BK85+BK115</f>
        <v>0</v>
      </c>
    </row>
    <row r="85" spans="1:65" s="264" customFormat="1" ht="25.9" customHeight="1">
      <c r="B85" s="265"/>
      <c r="D85" s="266" t="s">
        <v>69</v>
      </c>
      <c r="E85" s="267" t="s">
        <v>139</v>
      </c>
      <c r="F85" s="267" t="s">
        <v>140</v>
      </c>
      <c r="J85" s="268">
        <f>BK85</f>
        <v>0</v>
      </c>
      <c r="L85" s="265"/>
      <c r="M85" s="309"/>
      <c r="N85" s="310"/>
      <c r="O85" s="310"/>
      <c r="P85" s="311">
        <f>P86+P112</f>
        <v>42.617720000000006</v>
      </c>
      <c r="Q85" s="310"/>
      <c r="R85" s="311">
        <f>R86+R112</f>
        <v>14.276071999999999</v>
      </c>
      <c r="S85" s="310"/>
      <c r="T85" s="312">
        <f>T86+T112</f>
        <v>0</v>
      </c>
      <c r="AR85" s="266" t="s">
        <v>78</v>
      </c>
      <c r="AT85" s="313" t="s">
        <v>69</v>
      </c>
      <c r="AU85" s="313" t="s">
        <v>70</v>
      </c>
      <c r="AY85" s="266" t="s">
        <v>141</v>
      </c>
      <c r="BK85" s="314">
        <f>BK86+BK112</f>
        <v>0</v>
      </c>
    </row>
    <row r="86" spans="1:65" s="264" customFormat="1" ht="22.9" customHeight="1">
      <c r="B86" s="265"/>
      <c r="D86" s="266" t="s">
        <v>69</v>
      </c>
      <c r="E86" s="269" t="s">
        <v>152</v>
      </c>
      <c r="F86" s="269" t="s">
        <v>153</v>
      </c>
      <c r="J86" s="270">
        <f>BK86</f>
        <v>0</v>
      </c>
      <c r="L86" s="265"/>
      <c r="M86" s="309"/>
      <c r="N86" s="310"/>
      <c r="O86" s="310"/>
      <c r="P86" s="311">
        <f>SUM(P87:P111)</f>
        <v>24.487200000000001</v>
      </c>
      <c r="Q86" s="310"/>
      <c r="R86" s="311">
        <f>SUM(R87:R111)</f>
        <v>14.276071999999999</v>
      </c>
      <c r="S86" s="310"/>
      <c r="T86" s="312">
        <f>SUM(T87:T111)</f>
        <v>0</v>
      </c>
      <c r="AR86" s="266" t="s">
        <v>78</v>
      </c>
      <c r="AT86" s="313" t="s">
        <v>69</v>
      </c>
      <c r="AU86" s="313" t="s">
        <v>78</v>
      </c>
      <c r="AY86" s="266" t="s">
        <v>141</v>
      </c>
      <c r="BK86" s="314">
        <f>SUM(BK87:BK111)</f>
        <v>0</v>
      </c>
    </row>
    <row r="87" spans="1:65" s="296" customFormat="1" ht="16.5" customHeight="1">
      <c r="A87" s="219"/>
      <c r="B87" s="220"/>
      <c r="C87" s="271" t="s">
        <v>78</v>
      </c>
      <c r="D87" s="271" t="s">
        <v>143</v>
      </c>
      <c r="E87" s="272" t="s">
        <v>2090</v>
      </c>
      <c r="F87" s="273" t="s">
        <v>2091</v>
      </c>
      <c r="G87" s="274" t="s">
        <v>199</v>
      </c>
      <c r="H87" s="275">
        <v>107.4</v>
      </c>
      <c r="I87" s="212"/>
      <c r="J87" s="276">
        <f>ROUND(I87*H87,2)</f>
        <v>0</v>
      </c>
      <c r="K87" s="273" t="s">
        <v>147</v>
      </c>
      <c r="L87" s="220"/>
      <c r="M87" s="315" t="s">
        <v>3</v>
      </c>
      <c r="N87" s="316" t="s">
        <v>41</v>
      </c>
      <c r="O87" s="317">
        <v>0.22800000000000001</v>
      </c>
      <c r="P87" s="317">
        <f>O87*H87</f>
        <v>24.487200000000001</v>
      </c>
      <c r="Q87" s="317">
        <v>4.0079999999999998E-2</v>
      </c>
      <c r="R87" s="317">
        <f>Q87*H87</f>
        <v>4.3045919999999995</v>
      </c>
      <c r="S87" s="317">
        <v>0</v>
      </c>
      <c r="T87" s="318">
        <f>S87*H87</f>
        <v>0</v>
      </c>
      <c r="U87" s="219"/>
      <c r="V87" s="219"/>
      <c r="W87" s="219"/>
      <c r="X87" s="219"/>
      <c r="Y87" s="219"/>
      <c r="Z87" s="219"/>
      <c r="AA87" s="219"/>
      <c r="AB87" s="219"/>
      <c r="AC87" s="219"/>
      <c r="AD87" s="219"/>
      <c r="AE87" s="219"/>
      <c r="AR87" s="319" t="s">
        <v>148</v>
      </c>
      <c r="AT87" s="319" t="s">
        <v>143</v>
      </c>
      <c r="AU87" s="319" t="s">
        <v>80</v>
      </c>
      <c r="AY87" s="293" t="s">
        <v>141</v>
      </c>
      <c r="BE87" s="320">
        <f>IF(N87="základní",J87,0)</f>
        <v>0</v>
      </c>
      <c r="BF87" s="320">
        <f>IF(N87="snížená",J87,0)</f>
        <v>0</v>
      </c>
      <c r="BG87" s="320">
        <f>IF(N87="zákl. přenesená",J87,0)</f>
        <v>0</v>
      </c>
      <c r="BH87" s="320">
        <f>IF(N87="sníž. přenesená",J87,0)</f>
        <v>0</v>
      </c>
      <c r="BI87" s="320">
        <f>IF(N87="nulová",J87,0)</f>
        <v>0</v>
      </c>
      <c r="BJ87" s="293" t="s">
        <v>78</v>
      </c>
      <c r="BK87" s="320">
        <f>ROUND(I87*H87,2)</f>
        <v>0</v>
      </c>
      <c r="BL87" s="293" t="s">
        <v>148</v>
      </c>
      <c r="BM87" s="319" t="s">
        <v>2092</v>
      </c>
    </row>
    <row r="88" spans="1:65" s="296" customFormat="1" ht="107.25">
      <c r="A88" s="219"/>
      <c r="B88" s="220"/>
      <c r="C88" s="219"/>
      <c r="D88" s="277" t="s">
        <v>150</v>
      </c>
      <c r="E88" s="219"/>
      <c r="F88" s="278" t="s">
        <v>2093</v>
      </c>
      <c r="G88" s="219"/>
      <c r="H88" s="219"/>
      <c r="I88" s="219"/>
      <c r="J88" s="219"/>
      <c r="K88" s="219"/>
      <c r="L88" s="220"/>
      <c r="M88" s="334"/>
      <c r="N88" s="335"/>
      <c r="O88" s="336"/>
      <c r="P88" s="336"/>
      <c r="Q88" s="336"/>
      <c r="R88" s="336"/>
      <c r="S88" s="336"/>
      <c r="T88" s="337"/>
      <c r="U88" s="219"/>
      <c r="V88" s="219"/>
      <c r="W88" s="219"/>
      <c r="X88" s="219"/>
      <c r="Y88" s="219"/>
      <c r="Z88" s="219"/>
      <c r="AA88" s="219"/>
      <c r="AB88" s="219"/>
      <c r="AC88" s="219"/>
      <c r="AD88" s="219"/>
      <c r="AE88" s="219"/>
      <c r="AT88" s="293" t="s">
        <v>150</v>
      </c>
      <c r="AU88" s="293" t="s">
        <v>80</v>
      </c>
    </row>
    <row r="89" spans="1:65" s="279" customFormat="1">
      <c r="B89" s="280"/>
      <c r="D89" s="277" t="s">
        <v>159</v>
      </c>
      <c r="E89" s="281" t="s">
        <v>3</v>
      </c>
      <c r="F89" s="282" t="s">
        <v>2094</v>
      </c>
      <c r="H89" s="283">
        <v>4.3949999999999996</v>
      </c>
      <c r="L89" s="280"/>
      <c r="M89" s="338"/>
      <c r="N89" s="339"/>
      <c r="O89" s="339"/>
      <c r="P89" s="339"/>
      <c r="Q89" s="339"/>
      <c r="R89" s="339"/>
      <c r="S89" s="339"/>
      <c r="T89" s="340"/>
      <c r="AT89" s="281" t="s">
        <v>159</v>
      </c>
      <c r="AU89" s="281" t="s">
        <v>80</v>
      </c>
      <c r="AV89" s="279" t="s">
        <v>80</v>
      </c>
      <c r="AW89" s="279" t="s">
        <v>30</v>
      </c>
      <c r="AX89" s="279" t="s">
        <v>70</v>
      </c>
      <c r="AY89" s="281" t="s">
        <v>141</v>
      </c>
    </row>
    <row r="90" spans="1:65" s="279" customFormat="1">
      <c r="B90" s="280"/>
      <c r="D90" s="277" t="s">
        <v>159</v>
      </c>
      <c r="E90" s="281" t="s">
        <v>3</v>
      </c>
      <c r="F90" s="282" t="s">
        <v>2095</v>
      </c>
      <c r="H90" s="283">
        <v>5.0999999999999996</v>
      </c>
      <c r="L90" s="280"/>
      <c r="M90" s="338"/>
      <c r="N90" s="339"/>
      <c r="O90" s="339"/>
      <c r="P90" s="339"/>
      <c r="Q90" s="339"/>
      <c r="R90" s="339"/>
      <c r="S90" s="339"/>
      <c r="T90" s="340"/>
      <c r="AT90" s="281" t="s">
        <v>159</v>
      </c>
      <c r="AU90" s="281" t="s">
        <v>80</v>
      </c>
      <c r="AV90" s="279" t="s">
        <v>80</v>
      </c>
      <c r="AW90" s="279" t="s">
        <v>30</v>
      </c>
      <c r="AX90" s="279" t="s">
        <v>70</v>
      </c>
      <c r="AY90" s="281" t="s">
        <v>141</v>
      </c>
    </row>
    <row r="91" spans="1:65" s="279" customFormat="1">
      <c r="B91" s="280"/>
      <c r="D91" s="277" t="s">
        <v>159</v>
      </c>
      <c r="E91" s="281" t="s">
        <v>3</v>
      </c>
      <c r="F91" s="282" t="s">
        <v>2096</v>
      </c>
      <c r="H91" s="283">
        <v>6.7050000000000001</v>
      </c>
      <c r="L91" s="280"/>
      <c r="M91" s="338"/>
      <c r="N91" s="339"/>
      <c r="O91" s="339"/>
      <c r="P91" s="339"/>
      <c r="Q91" s="339"/>
      <c r="R91" s="339"/>
      <c r="S91" s="339"/>
      <c r="T91" s="340"/>
      <c r="AT91" s="281" t="s">
        <v>159</v>
      </c>
      <c r="AU91" s="281" t="s">
        <v>80</v>
      </c>
      <c r="AV91" s="279" t="s">
        <v>80</v>
      </c>
      <c r="AW91" s="279" t="s">
        <v>30</v>
      </c>
      <c r="AX91" s="279" t="s">
        <v>70</v>
      </c>
      <c r="AY91" s="281" t="s">
        <v>141</v>
      </c>
    </row>
    <row r="92" spans="1:65" s="279" customFormat="1">
      <c r="B92" s="280"/>
      <c r="D92" s="277" t="s">
        <v>159</v>
      </c>
      <c r="E92" s="281" t="s">
        <v>3</v>
      </c>
      <c r="F92" s="282" t="s">
        <v>2097</v>
      </c>
      <c r="H92" s="283">
        <v>14.4</v>
      </c>
      <c r="L92" s="280"/>
      <c r="M92" s="338"/>
      <c r="N92" s="339"/>
      <c r="O92" s="339"/>
      <c r="P92" s="339"/>
      <c r="Q92" s="339"/>
      <c r="R92" s="339"/>
      <c r="S92" s="339"/>
      <c r="T92" s="340"/>
      <c r="AT92" s="281" t="s">
        <v>159</v>
      </c>
      <c r="AU92" s="281" t="s">
        <v>80</v>
      </c>
      <c r="AV92" s="279" t="s">
        <v>80</v>
      </c>
      <c r="AW92" s="279" t="s">
        <v>30</v>
      </c>
      <c r="AX92" s="279" t="s">
        <v>70</v>
      </c>
      <c r="AY92" s="281" t="s">
        <v>141</v>
      </c>
    </row>
    <row r="93" spans="1:65" s="279" customFormat="1">
      <c r="B93" s="280"/>
      <c r="D93" s="277" t="s">
        <v>159</v>
      </c>
      <c r="E93" s="281" t="s">
        <v>3</v>
      </c>
      <c r="F93" s="282" t="s">
        <v>2098</v>
      </c>
      <c r="H93" s="283">
        <v>12.8</v>
      </c>
      <c r="L93" s="280"/>
      <c r="M93" s="338"/>
      <c r="N93" s="339"/>
      <c r="O93" s="339"/>
      <c r="P93" s="339"/>
      <c r="Q93" s="339"/>
      <c r="R93" s="339"/>
      <c r="S93" s="339"/>
      <c r="T93" s="340"/>
      <c r="AT93" s="281" t="s">
        <v>159</v>
      </c>
      <c r="AU93" s="281" t="s">
        <v>80</v>
      </c>
      <c r="AV93" s="279" t="s">
        <v>80</v>
      </c>
      <c r="AW93" s="279" t="s">
        <v>30</v>
      </c>
      <c r="AX93" s="279" t="s">
        <v>70</v>
      </c>
      <c r="AY93" s="281" t="s">
        <v>141</v>
      </c>
    </row>
    <row r="94" spans="1:65" s="279" customFormat="1">
      <c r="B94" s="280"/>
      <c r="D94" s="277" t="s">
        <v>159</v>
      </c>
      <c r="E94" s="281" t="s">
        <v>3</v>
      </c>
      <c r="F94" s="282" t="s">
        <v>2099</v>
      </c>
      <c r="H94" s="283">
        <v>13</v>
      </c>
      <c r="L94" s="280"/>
      <c r="M94" s="338"/>
      <c r="N94" s="339"/>
      <c r="O94" s="339"/>
      <c r="P94" s="339"/>
      <c r="Q94" s="339"/>
      <c r="R94" s="339"/>
      <c r="S94" s="339"/>
      <c r="T94" s="340"/>
      <c r="AT94" s="281" t="s">
        <v>159</v>
      </c>
      <c r="AU94" s="281" t="s">
        <v>80</v>
      </c>
      <c r="AV94" s="279" t="s">
        <v>80</v>
      </c>
      <c r="AW94" s="279" t="s">
        <v>30</v>
      </c>
      <c r="AX94" s="279" t="s">
        <v>70</v>
      </c>
      <c r="AY94" s="281" t="s">
        <v>141</v>
      </c>
    </row>
    <row r="95" spans="1:65" s="279" customFormat="1">
      <c r="B95" s="280"/>
      <c r="D95" s="277" t="s">
        <v>159</v>
      </c>
      <c r="E95" s="281" t="s">
        <v>3</v>
      </c>
      <c r="F95" s="282" t="s">
        <v>2100</v>
      </c>
      <c r="H95" s="283">
        <v>24</v>
      </c>
      <c r="L95" s="280"/>
      <c r="M95" s="338"/>
      <c r="N95" s="339"/>
      <c r="O95" s="339"/>
      <c r="P95" s="339"/>
      <c r="Q95" s="339"/>
      <c r="R95" s="339"/>
      <c r="S95" s="339"/>
      <c r="T95" s="340"/>
      <c r="AT95" s="281" t="s">
        <v>159</v>
      </c>
      <c r="AU95" s="281" t="s">
        <v>80</v>
      </c>
      <c r="AV95" s="279" t="s">
        <v>80</v>
      </c>
      <c r="AW95" s="279" t="s">
        <v>30</v>
      </c>
      <c r="AX95" s="279" t="s">
        <v>70</v>
      </c>
      <c r="AY95" s="281" t="s">
        <v>141</v>
      </c>
    </row>
    <row r="96" spans="1:65" s="279" customFormat="1">
      <c r="B96" s="280"/>
      <c r="D96" s="277" t="s">
        <v>159</v>
      </c>
      <c r="E96" s="281" t="s">
        <v>3</v>
      </c>
      <c r="F96" s="282" t="s">
        <v>2101</v>
      </c>
      <c r="H96" s="283">
        <v>27</v>
      </c>
      <c r="L96" s="280"/>
      <c r="M96" s="338"/>
      <c r="N96" s="339"/>
      <c r="O96" s="339"/>
      <c r="P96" s="339"/>
      <c r="Q96" s="339"/>
      <c r="R96" s="339"/>
      <c r="S96" s="339"/>
      <c r="T96" s="340"/>
      <c r="AT96" s="281" t="s">
        <v>159</v>
      </c>
      <c r="AU96" s="281" t="s">
        <v>80</v>
      </c>
      <c r="AV96" s="279" t="s">
        <v>80</v>
      </c>
      <c r="AW96" s="279" t="s">
        <v>30</v>
      </c>
      <c r="AX96" s="279" t="s">
        <v>70</v>
      </c>
      <c r="AY96" s="281" t="s">
        <v>141</v>
      </c>
    </row>
    <row r="97" spans="1:65" s="288" customFormat="1">
      <c r="B97" s="289"/>
      <c r="D97" s="277" t="s">
        <v>159</v>
      </c>
      <c r="E97" s="290" t="s">
        <v>3</v>
      </c>
      <c r="F97" s="291" t="s">
        <v>230</v>
      </c>
      <c r="H97" s="292">
        <v>107.4</v>
      </c>
      <c r="L97" s="289"/>
      <c r="M97" s="341"/>
      <c r="N97" s="342"/>
      <c r="O97" s="342"/>
      <c r="P97" s="342"/>
      <c r="Q97" s="342"/>
      <c r="R97" s="342"/>
      <c r="S97" s="342"/>
      <c r="T97" s="343"/>
      <c r="AT97" s="290" t="s">
        <v>159</v>
      </c>
      <c r="AU97" s="290" t="s">
        <v>80</v>
      </c>
      <c r="AV97" s="288" t="s">
        <v>148</v>
      </c>
      <c r="AW97" s="288" t="s">
        <v>30</v>
      </c>
      <c r="AX97" s="288" t="s">
        <v>78</v>
      </c>
      <c r="AY97" s="290" t="s">
        <v>141</v>
      </c>
    </row>
    <row r="98" spans="1:65" s="296" customFormat="1" ht="16.5" customHeight="1">
      <c r="A98" s="219"/>
      <c r="B98" s="220"/>
      <c r="C98" s="321" t="s">
        <v>80</v>
      </c>
      <c r="D98" s="321" t="s">
        <v>371</v>
      </c>
      <c r="E98" s="322" t="s">
        <v>2102</v>
      </c>
      <c r="F98" s="323" t="s">
        <v>2103</v>
      </c>
      <c r="G98" s="324" t="s">
        <v>199</v>
      </c>
      <c r="H98" s="325">
        <v>56.4</v>
      </c>
      <c r="I98" s="213"/>
      <c r="J98" s="326">
        <f>ROUND(I98*H98,2)</f>
        <v>0</v>
      </c>
      <c r="K98" s="323" t="s">
        <v>147</v>
      </c>
      <c r="L98" s="327"/>
      <c r="M98" s="328" t="s">
        <v>3</v>
      </c>
      <c r="N98" s="329" t="s">
        <v>41</v>
      </c>
      <c r="O98" s="317">
        <v>0</v>
      </c>
      <c r="P98" s="317">
        <f>O98*H98</f>
        <v>0</v>
      </c>
      <c r="Q98" s="317">
        <v>5.7000000000000002E-3</v>
      </c>
      <c r="R98" s="317">
        <f>Q98*H98</f>
        <v>0.32147999999999999</v>
      </c>
      <c r="S98" s="317">
        <v>0</v>
      </c>
      <c r="T98" s="318">
        <f>S98*H98</f>
        <v>0</v>
      </c>
      <c r="U98" s="219"/>
      <c r="V98" s="219"/>
      <c r="W98" s="219"/>
      <c r="X98" s="219"/>
      <c r="Y98" s="219"/>
      <c r="Z98" s="219"/>
      <c r="AA98" s="219"/>
      <c r="AB98" s="219"/>
      <c r="AC98" s="219"/>
      <c r="AD98" s="219"/>
      <c r="AE98" s="219"/>
      <c r="AR98" s="319" t="s">
        <v>188</v>
      </c>
      <c r="AT98" s="319" t="s">
        <v>371</v>
      </c>
      <c r="AU98" s="319" t="s">
        <v>80</v>
      </c>
      <c r="AY98" s="293" t="s">
        <v>141</v>
      </c>
      <c r="BE98" s="320">
        <f>IF(N98="základní",J98,0)</f>
        <v>0</v>
      </c>
      <c r="BF98" s="320">
        <f>IF(N98="snížená",J98,0)</f>
        <v>0</v>
      </c>
      <c r="BG98" s="320">
        <f>IF(N98="zákl. přenesená",J98,0)</f>
        <v>0</v>
      </c>
      <c r="BH98" s="320">
        <f>IF(N98="sníž. přenesená",J98,0)</f>
        <v>0</v>
      </c>
      <c r="BI98" s="320">
        <f>IF(N98="nulová",J98,0)</f>
        <v>0</v>
      </c>
      <c r="BJ98" s="293" t="s">
        <v>78</v>
      </c>
      <c r="BK98" s="320">
        <f>ROUND(I98*H98,2)</f>
        <v>0</v>
      </c>
      <c r="BL98" s="293" t="s">
        <v>148</v>
      </c>
      <c r="BM98" s="319" t="s">
        <v>2104</v>
      </c>
    </row>
    <row r="99" spans="1:65" s="279" customFormat="1">
      <c r="B99" s="280"/>
      <c r="D99" s="277" t="s">
        <v>159</v>
      </c>
      <c r="E99" s="281" t="s">
        <v>3</v>
      </c>
      <c r="F99" s="282" t="s">
        <v>2094</v>
      </c>
      <c r="H99" s="283">
        <v>4.3949999999999996</v>
      </c>
      <c r="L99" s="280"/>
      <c r="M99" s="338"/>
      <c r="N99" s="339"/>
      <c r="O99" s="339"/>
      <c r="P99" s="339"/>
      <c r="Q99" s="339"/>
      <c r="R99" s="339"/>
      <c r="S99" s="339"/>
      <c r="T99" s="340"/>
      <c r="AT99" s="281" t="s">
        <v>159</v>
      </c>
      <c r="AU99" s="281" t="s">
        <v>80</v>
      </c>
      <c r="AV99" s="279" t="s">
        <v>80</v>
      </c>
      <c r="AW99" s="279" t="s">
        <v>30</v>
      </c>
      <c r="AX99" s="279" t="s">
        <v>70</v>
      </c>
      <c r="AY99" s="281" t="s">
        <v>141</v>
      </c>
    </row>
    <row r="100" spans="1:65" s="279" customFormat="1">
      <c r="B100" s="280"/>
      <c r="D100" s="277" t="s">
        <v>159</v>
      </c>
      <c r="E100" s="281" t="s">
        <v>3</v>
      </c>
      <c r="F100" s="282" t="s">
        <v>2095</v>
      </c>
      <c r="H100" s="283">
        <v>5.0999999999999996</v>
      </c>
      <c r="L100" s="280"/>
      <c r="M100" s="338"/>
      <c r="N100" s="339"/>
      <c r="O100" s="339"/>
      <c r="P100" s="339"/>
      <c r="Q100" s="339"/>
      <c r="R100" s="339"/>
      <c r="S100" s="339"/>
      <c r="T100" s="340"/>
      <c r="AT100" s="281" t="s">
        <v>159</v>
      </c>
      <c r="AU100" s="281" t="s">
        <v>80</v>
      </c>
      <c r="AV100" s="279" t="s">
        <v>80</v>
      </c>
      <c r="AW100" s="279" t="s">
        <v>30</v>
      </c>
      <c r="AX100" s="279" t="s">
        <v>70</v>
      </c>
      <c r="AY100" s="281" t="s">
        <v>141</v>
      </c>
    </row>
    <row r="101" spans="1:65" s="279" customFormat="1">
      <c r="B101" s="280"/>
      <c r="D101" s="277" t="s">
        <v>159</v>
      </c>
      <c r="E101" s="281" t="s">
        <v>3</v>
      </c>
      <c r="F101" s="282" t="s">
        <v>2096</v>
      </c>
      <c r="H101" s="283">
        <v>6.7050000000000001</v>
      </c>
      <c r="L101" s="280"/>
      <c r="M101" s="338"/>
      <c r="N101" s="339"/>
      <c r="O101" s="339"/>
      <c r="P101" s="339"/>
      <c r="Q101" s="339"/>
      <c r="R101" s="339"/>
      <c r="S101" s="339"/>
      <c r="T101" s="340"/>
      <c r="AT101" s="281" t="s">
        <v>159</v>
      </c>
      <c r="AU101" s="281" t="s">
        <v>80</v>
      </c>
      <c r="AV101" s="279" t="s">
        <v>80</v>
      </c>
      <c r="AW101" s="279" t="s">
        <v>30</v>
      </c>
      <c r="AX101" s="279" t="s">
        <v>70</v>
      </c>
      <c r="AY101" s="281" t="s">
        <v>141</v>
      </c>
    </row>
    <row r="102" spans="1:65" s="279" customFormat="1">
      <c r="B102" s="280"/>
      <c r="D102" s="277" t="s">
        <v>159</v>
      </c>
      <c r="E102" s="281" t="s">
        <v>3</v>
      </c>
      <c r="F102" s="282" t="s">
        <v>2097</v>
      </c>
      <c r="H102" s="283">
        <v>14.4</v>
      </c>
      <c r="L102" s="280"/>
      <c r="M102" s="338"/>
      <c r="N102" s="339"/>
      <c r="O102" s="339"/>
      <c r="P102" s="339"/>
      <c r="Q102" s="339"/>
      <c r="R102" s="339"/>
      <c r="S102" s="339"/>
      <c r="T102" s="340"/>
      <c r="AT102" s="281" t="s">
        <v>159</v>
      </c>
      <c r="AU102" s="281" t="s">
        <v>80</v>
      </c>
      <c r="AV102" s="279" t="s">
        <v>80</v>
      </c>
      <c r="AW102" s="279" t="s">
        <v>30</v>
      </c>
      <c r="AX102" s="279" t="s">
        <v>70</v>
      </c>
      <c r="AY102" s="281" t="s">
        <v>141</v>
      </c>
    </row>
    <row r="103" spans="1:65" s="279" customFormat="1">
      <c r="B103" s="280"/>
      <c r="D103" s="277" t="s">
        <v>159</v>
      </c>
      <c r="E103" s="281" t="s">
        <v>3</v>
      </c>
      <c r="F103" s="282" t="s">
        <v>2098</v>
      </c>
      <c r="H103" s="283">
        <v>12.8</v>
      </c>
      <c r="L103" s="280"/>
      <c r="M103" s="338"/>
      <c r="N103" s="339"/>
      <c r="O103" s="339"/>
      <c r="P103" s="339"/>
      <c r="Q103" s="339"/>
      <c r="R103" s="339"/>
      <c r="S103" s="339"/>
      <c r="T103" s="340"/>
      <c r="AT103" s="281" t="s">
        <v>159</v>
      </c>
      <c r="AU103" s="281" t="s">
        <v>80</v>
      </c>
      <c r="AV103" s="279" t="s">
        <v>80</v>
      </c>
      <c r="AW103" s="279" t="s">
        <v>30</v>
      </c>
      <c r="AX103" s="279" t="s">
        <v>70</v>
      </c>
      <c r="AY103" s="281" t="s">
        <v>141</v>
      </c>
    </row>
    <row r="104" spans="1:65" s="279" customFormat="1">
      <c r="B104" s="280"/>
      <c r="D104" s="277" t="s">
        <v>159</v>
      </c>
      <c r="E104" s="281" t="s">
        <v>3</v>
      </c>
      <c r="F104" s="282" t="s">
        <v>2099</v>
      </c>
      <c r="H104" s="283">
        <v>13</v>
      </c>
      <c r="L104" s="280"/>
      <c r="M104" s="338"/>
      <c r="N104" s="339"/>
      <c r="O104" s="339"/>
      <c r="P104" s="339"/>
      <c r="Q104" s="339"/>
      <c r="R104" s="339"/>
      <c r="S104" s="339"/>
      <c r="T104" s="340"/>
      <c r="AT104" s="281" t="s">
        <v>159</v>
      </c>
      <c r="AU104" s="281" t="s">
        <v>80</v>
      </c>
      <c r="AV104" s="279" t="s">
        <v>80</v>
      </c>
      <c r="AW104" s="279" t="s">
        <v>30</v>
      </c>
      <c r="AX104" s="279" t="s">
        <v>70</v>
      </c>
      <c r="AY104" s="281" t="s">
        <v>141</v>
      </c>
    </row>
    <row r="105" spans="1:65" s="288" customFormat="1">
      <c r="B105" s="289"/>
      <c r="D105" s="277" t="s">
        <v>159</v>
      </c>
      <c r="E105" s="290" t="s">
        <v>3</v>
      </c>
      <c r="F105" s="291" t="s">
        <v>230</v>
      </c>
      <c r="H105" s="292">
        <v>56.400000000000006</v>
      </c>
      <c r="L105" s="289"/>
      <c r="M105" s="341"/>
      <c r="N105" s="342"/>
      <c r="O105" s="342"/>
      <c r="P105" s="342"/>
      <c r="Q105" s="342"/>
      <c r="R105" s="342"/>
      <c r="S105" s="342"/>
      <c r="T105" s="343"/>
      <c r="AT105" s="290" t="s">
        <v>159</v>
      </c>
      <c r="AU105" s="290" t="s">
        <v>80</v>
      </c>
      <c r="AV105" s="288" t="s">
        <v>148</v>
      </c>
      <c r="AW105" s="288" t="s">
        <v>30</v>
      </c>
      <c r="AX105" s="288" t="s">
        <v>78</v>
      </c>
      <c r="AY105" s="290" t="s">
        <v>141</v>
      </c>
    </row>
    <row r="106" spans="1:65" s="296" customFormat="1" ht="16.5" customHeight="1">
      <c r="A106" s="219"/>
      <c r="B106" s="220"/>
      <c r="C106" s="321" t="s">
        <v>161</v>
      </c>
      <c r="D106" s="321" t="s">
        <v>371</v>
      </c>
      <c r="E106" s="322" t="s">
        <v>2105</v>
      </c>
      <c r="F106" s="323" t="s">
        <v>2106</v>
      </c>
      <c r="G106" s="324" t="s">
        <v>199</v>
      </c>
      <c r="H106" s="325">
        <v>51</v>
      </c>
      <c r="I106" s="213"/>
      <c r="J106" s="326">
        <f>ROUND(I106*H106,2)</f>
        <v>0</v>
      </c>
      <c r="K106" s="323" t="s">
        <v>3</v>
      </c>
      <c r="L106" s="327"/>
      <c r="M106" s="328" t="s">
        <v>3</v>
      </c>
      <c r="N106" s="329" t="s">
        <v>41</v>
      </c>
      <c r="O106" s="317">
        <v>0</v>
      </c>
      <c r="P106" s="317">
        <f>O106*H106</f>
        <v>0</v>
      </c>
      <c r="Q106" s="317">
        <v>0.15</v>
      </c>
      <c r="R106" s="317">
        <f>Q106*H106</f>
        <v>7.6499999999999995</v>
      </c>
      <c r="S106" s="317">
        <v>0</v>
      </c>
      <c r="T106" s="318">
        <f>S106*H106</f>
        <v>0</v>
      </c>
      <c r="U106" s="219"/>
      <c r="V106" s="219"/>
      <c r="W106" s="219"/>
      <c r="X106" s="219"/>
      <c r="Y106" s="219"/>
      <c r="Z106" s="219"/>
      <c r="AA106" s="219"/>
      <c r="AB106" s="219"/>
      <c r="AC106" s="219"/>
      <c r="AD106" s="219"/>
      <c r="AE106" s="219"/>
      <c r="AR106" s="319" t="s">
        <v>188</v>
      </c>
      <c r="AT106" s="319" t="s">
        <v>371</v>
      </c>
      <c r="AU106" s="319" t="s">
        <v>80</v>
      </c>
      <c r="AY106" s="293" t="s">
        <v>141</v>
      </c>
      <c r="BE106" s="320">
        <f>IF(N106="základní",J106,0)</f>
        <v>0</v>
      </c>
      <c r="BF106" s="320">
        <f>IF(N106="snížená",J106,0)</f>
        <v>0</v>
      </c>
      <c r="BG106" s="320">
        <f>IF(N106="zákl. přenesená",J106,0)</f>
        <v>0</v>
      </c>
      <c r="BH106" s="320">
        <f>IF(N106="sníž. přenesená",J106,0)</f>
        <v>0</v>
      </c>
      <c r="BI106" s="320">
        <f>IF(N106="nulová",J106,0)</f>
        <v>0</v>
      </c>
      <c r="BJ106" s="293" t="s">
        <v>78</v>
      </c>
      <c r="BK106" s="320">
        <f>ROUND(I106*H106,2)</f>
        <v>0</v>
      </c>
      <c r="BL106" s="293" t="s">
        <v>148</v>
      </c>
      <c r="BM106" s="319" t="s">
        <v>2107</v>
      </c>
    </row>
    <row r="107" spans="1:65" s="279" customFormat="1">
      <c r="B107" s="280"/>
      <c r="D107" s="277" t="s">
        <v>159</v>
      </c>
      <c r="E107" s="281" t="s">
        <v>3</v>
      </c>
      <c r="F107" s="282" t="s">
        <v>2100</v>
      </c>
      <c r="H107" s="283">
        <v>24</v>
      </c>
      <c r="L107" s="280"/>
      <c r="M107" s="338"/>
      <c r="N107" s="339"/>
      <c r="O107" s="339"/>
      <c r="P107" s="339"/>
      <c r="Q107" s="339"/>
      <c r="R107" s="339"/>
      <c r="S107" s="339"/>
      <c r="T107" s="340"/>
      <c r="AT107" s="281" t="s">
        <v>159</v>
      </c>
      <c r="AU107" s="281" t="s">
        <v>80</v>
      </c>
      <c r="AV107" s="279" t="s">
        <v>80</v>
      </c>
      <c r="AW107" s="279" t="s">
        <v>30</v>
      </c>
      <c r="AX107" s="279" t="s">
        <v>70</v>
      </c>
      <c r="AY107" s="281" t="s">
        <v>141</v>
      </c>
    </row>
    <row r="108" spans="1:65" s="279" customFormat="1">
      <c r="B108" s="280"/>
      <c r="D108" s="277" t="s">
        <v>159</v>
      </c>
      <c r="E108" s="281" t="s">
        <v>3</v>
      </c>
      <c r="F108" s="282" t="s">
        <v>2101</v>
      </c>
      <c r="H108" s="283">
        <v>27</v>
      </c>
      <c r="L108" s="280"/>
      <c r="M108" s="338"/>
      <c r="N108" s="339"/>
      <c r="O108" s="339"/>
      <c r="P108" s="339"/>
      <c r="Q108" s="339"/>
      <c r="R108" s="339"/>
      <c r="S108" s="339"/>
      <c r="T108" s="340"/>
      <c r="AT108" s="281" t="s">
        <v>159</v>
      </c>
      <c r="AU108" s="281" t="s">
        <v>80</v>
      </c>
      <c r="AV108" s="279" t="s">
        <v>80</v>
      </c>
      <c r="AW108" s="279" t="s">
        <v>30</v>
      </c>
      <c r="AX108" s="279" t="s">
        <v>70</v>
      </c>
      <c r="AY108" s="281" t="s">
        <v>141</v>
      </c>
    </row>
    <row r="109" spans="1:65" s="288" customFormat="1">
      <c r="B109" s="289"/>
      <c r="D109" s="277" t="s">
        <v>159</v>
      </c>
      <c r="E109" s="290" t="s">
        <v>3</v>
      </c>
      <c r="F109" s="291" t="s">
        <v>230</v>
      </c>
      <c r="H109" s="292">
        <v>51</v>
      </c>
      <c r="L109" s="289"/>
      <c r="M109" s="341"/>
      <c r="N109" s="342"/>
      <c r="O109" s="342"/>
      <c r="P109" s="342"/>
      <c r="Q109" s="342"/>
      <c r="R109" s="342"/>
      <c r="S109" s="342"/>
      <c r="T109" s="343"/>
      <c r="AT109" s="290" t="s">
        <v>159</v>
      </c>
      <c r="AU109" s="290" t="s">
        <v>80</v>
      </c>
      <c r="AV109" s="288" t="s">
        <v>148</v>
      </c>
      <c r="AW109" s="288" t="s">
        <v>30</v>
      </c>
      <c r="AX109" s="288" t="s">
        <v>78</v>
      </c>
      <c r="AY109" s="290" t="s">
        <v>141</v>
      </c>
    </row>
    <row r="110" spans="1:65" s="296" customFormat="1" ht="16.5" customHeight="1">
      <c r="A110" s="219"/>
      <c r="B110" s="220"/>
      <c r="C110" s="271" t="s">
        <v>148</v>
      </c>
      <c r="D110" s="271" t="s">
        <v>143</v>
      </c>
      <c r="E110" s="272" t="s">
        <v>2108</v>
      </c>
      <c r="F110" s="273" t="s">
        <v>2109</v>
      </c>
      <c r="G110" s="274" t="s">
        <v>236</v>
      </c>
      <c r="H110" s="275">
        <v>1</v>
      </c>
      <c r="I110" s="212"/>
      <c r="J110" s="276">
        <f>ROUND(I110*H110,2)</f>
        <v>0</v>
      </c>
      <c r="K110" s="273" t="s">
        <v>3</v>
      </c>
      <c r="L110" s="220"/>
      <c r="M110" s="315" t="s">
        <v>3</v>
      </c>
      <c r="N110" s="316" t="s">
        <v>41</v>
      </c>
      <c r="O110" s="317">
        <v>0</v>
      </c>
      <c r="P110" s="317">
        <f>O110*H110</f>
        <v>0</v>
      </c>
      <c r="Q110" s="317">
        <v>2</v>
      </c>
      <c r="R110" s="317">
        <f>Q110*H110</f>
        <v>2</v>
      </c>
      <c r="S110" s="317">
        <v>0</v>
      </c>
      <c r="T110" s="318">
        <f>S110*H110</f>
        <v>0</v>
      </c>
      <c r="U110" s="219"/>
      <c r="V110" s="219"/>
      <c r="W110" s="219"/>
      <c r="X110" s="219"/>
      <c r="Y110" s="219"/>
      <c r="Z110" s="219"/>
      <c r="AA110" s="219"/>
      <c r="AB110" s="219"/>
      <c r="AC110" s="219"/>
      <c r="AD110" s="219"/>
      <c r="AE110" s="219"/>
      <c r="AR110" s="319" t="s">
        <v>148</v>
      </c>
      <c r="AT110" s="319" t="s">
        <v>143</v>
      </c>
      <c r="AU110" s="319" t="s">
        <v>80</v>
      </c>
      <c r="AY110" s="293" t="s">
        <v>141</v>
      </c>
      <c r="BE110" s="320">
        <f>IF(N110="základní",J110,0)</f>
        <v>0</v>
      </c>
      <c r="BF110" s="320">
        <f>IF(N110="snížená",J110,0)</f>
        <v>0</v>
      </c>
      <c r="BG110" s="320">
        <f>IF(N110="zákl. přenesená",J110,0)</f>
        <v>0</v>
      </c>
      <c r="BH110" s="320">
        <f>IF(N110="sníž. přenesená",J110,0)</f>
        <v>0</v>
      </c>
      <c r="BI110" s="320">
        <f>IF(N110="nulová",J110,0)</f>
        <v>0</v>
      </c>
      <c r="BJ110" s="293" t="s">
        <v>78</v>
      </c>
      <c r="BK110" s="320">
        <f>ROUND(I110*H110,2)</f>
        <v>0</v>
      </c>
      <c r="BL110" s="293" t="s">
        <v>148</v>
      </c>
      <c r="BM110" s="319" t="s">
        <v>2110</v>
      </c>
    </row>
    <row r="111" spans="1:65" s="296" customFormat="1" ht="214.5">
      <c r="A111" s="219"/>
      <c r="B111" s="220"/>
      <c r="C111" s="219"/>
      <c r="D111" s="277" t="s">
        <v>225</v>
      </c>
      <c r="E111" s="219"/>
      <c r="F111" s="278" t="s">
        <v>2111</v>
      </c>
      <c r="G111" s="219"/>
      <c r="H111" s="219"/>
      <c r="I111" s="219"/>
      <c r="J111" s="219"/>
      <c r="K111" s="219"/>
      <c r="L111" s="220"/>
      <c r="M111" s="334"/>
      <c r="N111" s="335"/>
      <c r="O111" s="336"/>
      <c r="P111" s="336"/>
      <c r="Q111" s="336"/>
      <c r="R111" s="336"/>
      <c r="S111" s="336"/>
      <c r="T111" s="337"/>
      <c r="U111" s="219"/>
      <c r="V111" s="219"/>
      <c r="W111" s="219"/>
      <c r="X111" s="219"/>
      <c r="Y111" s="219"/>
      <c r="Z111" s="219"/>
      <c r="AA111" s="219"/>
      <c r="AB111" s="219"/>
      <c r="AC111" s="219"/>
      <c r="AD111" s="219"/>
      <c r="AE111" s="219"/>
      <c r="AT111" s="293" t="s">
        <v>225</v>
      </c>
      <c r="AU111" s="293" t="s">
        <v>80</v>
      </c>
    </row>
    <row r="112" spans="1:65" s="264" customFormat="1" ht="22.9" customHeight="1">
      <c r="B112" s="265"/>
      <c r="D112" s="266" t="s">
        <v>69</v>
      </c>
      <c r="E112" s="269" t="s">
        <v>924</v>
      </c>
      <c r="F112" s="269" t="s">
        <v>925</v>
      </c>
      <c r="J112" s="270">
        <f>BK112</f>
        <v>0</v>
      </c>
      <c r="L112" s="265"/>
      <c r="M112" s="309"/>
      <c r="N112" s="310"/>
      <c r="O112" s="310"/>
      <c r="P112" s="311">
        <f>SUM(P113:P114)</f>
        <v>18.130520000000001</v>
      </c>
      <c r="Q112" s="310"/>
      <c r="R112" s="311">
        <f>SUM(R113:R114)</f>
        <v>0</v>
      </c>
      <c r="S112" s="310"/>
      <c r="T112" s="312">
        <f>SUM(T113:T114)</f>
        <v>0</v>
      </c>
      <c r="AR112" s="266" t="s">
        <v>78</v>
      </c>
      <c r="AT112" s="313" t="s">
        <v>69</v>
      </c>
      <c r="AU112" s="313" t="s">
        <v>78</v>
      </c>
      <c r="AY112" s="266" t="s">
        <v>141</v>
      </c>
      <c r="BK112" s="314">
        <f>SUM(BK113:BK114)</f>
        <v>0</v>
      </c>
    </row>
    <row r="113" spans="1:65" s="296" customFormat="1" ht="24">
      <c r="A113" s="219"/>
      <c r="B113" s="220"/>
      <c r="C113" s="271" t="s">
        <v>170</v>
      </c>
      <c r="D113" s="271" t="s">
        <v>143</v>
      </c>
      <c r="E113" s="272" t="s">
        <v>2112</v>
      </c>
      <c r="F113" s="273" t="s">
        <v>2113</v>
      </c>
      <c r="G113" s="274" t="s">
        <v>180</v>
      </c>
      <c r="H113" s="275">
        <v>14.276</v>
      </c>
      <c r="I113" s="212"/>
      <c r="J113" s="276">
        <f>ROUND(I113*H113,2)</f>
        <v>0</v>
      </c>
      <c r="K113" s="273" t="s">
        <v>147</v>
      </c>
      <c r="L113" s="220"/>
      <c r="M113" s="315" t="s">
        <v>3</v>
      </c>
      <c r="N113" s="316" t="s">
        <v>41</v>
      </c>
      <c r="O113" s="317">
        <v>1.27</v>
      </c>
      <c r="P113" s="317">
        <f>O113*H113</f>
        <v>18.130520000000001</v>
      </c>
      <c r="Q113" s="317">
        <v>0</v>
      </c>
      <c r="R113" s="317">
        <f>Q113*H113</f>
        <v>0</v>
      </c>
      <c r="S113" s="317">
        <v>0</v>
      </c>
      <c r="T113" s="318">
        <f>S113*H113</f>
        <v>0</v>
      </c>
      <c r="U113" s="219"/>
      <c r="V113" s="219"/>
      <c r="W113" s="219"/>
      <c r="X113" s="219"/>
      <c r="Y113" s="219"/>
      <c r="Z113" s="219"/>
      <c r="AA113" s="219"/>
      <c r="AB113" s="219"/>
      <c r="AC113" s="219"/>
      <c r="AD113" s="219"/>
      <c r="AE113" s="219"/>
      <c r="AR113" s="319" t="s">
        <v>148</v>
      </c>
      <c r="AT113" s="319" t="s">
        <v>143</v>
      </c>
      <c r="AU113" s="319" t="s">
        <v>80</v>
      </c>
      <c r="AY113" s="293" t="s">
        <v>141</v>
      </c>
      <c r="BE113" s="320">
        <f>IF(N113="základní",J113,0)</f>
        <v>0</v>
      </c>
      <c r="BF113" s="320">
        <f>IF(N113="snížená",J113,0)</f>
        <v>0</v>
      </c>
      <c r="BG113" s="320">
        <f>IF(N113="zákl. přenesená",J113,0)</f>
        <v>0</v>
      </c>
      <c r="BH113" s="320">
        <f>IF(N113="sníž. přenesená",J113,0)</f>
        <v>0</v>
      </c>
      <c r="BI113" s="320">
        <f>IF(N113="nulová",J113,0)</f>
        <v>0</v>
      </c>
      <c r="BJ113" s="293" t="s">
        <v>78</v>
      </c>
      <c r="BK113" s="320">
        <f>ROUND(I113*H113,2)</f>
        <v>0</v>
      </c>
      <c r="BL113" s="293" t="s">
        <v>148</v>
      </c>
      <c r="BM113" s="319" t="s">
        <v>2114</v>
      </c>
    </row>
    <row r="114" spans="1:65" s="296" customFormat="1" ht="39">
      <c r="A114" s="219"/>
      <c r="B114" s="220"/>
      <c r="C114" s="219"/>
      <c r="D114" s="277" t="s">
        <v>150</v>
      </c>
      <c r="E114" s="219"/>
      <c r="F114" s="278" t="s">
        <v>2115</v>
      </c>
      <c r="G114" s="219"/>
      <c r="H114" s="219"/>
      <c r="I114" s="219"/>
      <c r="J114" s="219"/>
      <c r="K114" s="219"/>
      <c r="L114" s="220"/>
      <c r="M114" s="334"/>
      <c r="N114" s="335"/>
      <c r="O114" s="336"/>
      <c r="P114" s="336"/>
      <c r="Q114" s="336"/>
      <c r="R114" s="336"/>
      <c r="S114" s="336"/>
      <c r="T114" s="337"/>
      <c r="U114" s="219"/>
      <c r="V114" s="219"/>
      <c r="W114" s="219"/>
      <c r="X114" s="219"/>
      <c r="Y114" s="219"/>
      <c r="Z114" s="219"/>
      <c r="AA114" s="219"/>
      <c r="AB114" s="219"/>
      <c r="AC114" s="219"/>
      <c r="AD114" s="219"/>
      <c r="AE114" s="219"/>
      <c r="AT114" s="293" t="s">
        <v>150</v>
      </c>
      <c r="AU114" s="293" t="s">
        <v>80</v>
      </c>
    </row>
    <row r="115" spans="1:65" s="264" customFormat="1" ht="25.9" customHeight="1">
      <c r="B115" s="265"/>
      <c r="D115" s="266" t="s">
        <v>69</v>
      </c>
      <c r="E115" s="267" t="s">
        <v>193</v>
      </c>
      <c r="F115" s="267" t="s">
        <v>194</v>
      </c>
      <c r="J115" s="268">
        <f>BK115</f>
        <v>0</v>
      </c>
      <c r="L115" s="265"/>
      <c r="M115" s="309"/>
      <c r="N115" s="310"/>
      <c r="O115" s="310"/>
      <c r="P115" s="311">
        <f>P116</f>
        <v>0</v>
      </c>
      <c r="Q115" s="310"/>
      <c r="R115" s="311">
        <f>R116</f>
        <v>0</v>
      </c>
      <c r="S115" s="310"/>
      <c r="T115" s="312">
        <f>T116</f>
        <v>0</v>
      </c>
      <c r="AR115" s="266" t="s">
        <v>80</v>
      </c>
      <c r="AT115" s="313" t="s">
        <v>69</v>
      </c>
      <c r="AU115" s="313" t="s">
        <v>70</v>
      </c>
      <c r="AY115" s="266" t="s">
        <v>141</v>
      </c>
      <c r="BK115" s="314">
        <f>BK116</f>
        <v>0</v>
      </c>
    </row>
    <row r="116" spans="1:65" s="264" customFormat="1" ht="22.9" customHeight="1">
      <c r="B116" s="265"/>
      <c r="D116" s="266" t="s">
        <v>69</v>
      </c>
      <c r="E116" s="269" t="s">
        <v>2116</v>
      </c>
      <c r="F116" s="269" t="s">
        <v>2117</v>
      </c>
      <c r="J116" s="270">
        <f>BK116</f>
        <v>0</v>
      </c>
      <c r="L116" s="265"/>
      <c r="M116" s="309"/>
      <c r="N116" s="310"/>
      <c r="O116" s="310"/>
      <c r="P116" s="311">
        <f>P117</f>
        <v>0</v>
      </c>
      <c r="Q116" s="310"/>
      <c r="R116" s="311">
        <f>R117</f>
        <v>0</v>
      </c>
      <c r="S116" s="310"/>
      <c r="T116" s="312">
        <f>T117</f>
        <v>0</v>
      </c>
      <c r="AR116" s="266" t="s">
        <v>80</v>
      </c>
      <c r="AT116" s="313" t="s">
        <v>69</v>
      </c>
      <c r="AU116" s="313" t="s">
        <v>78</v>
      </c>
      <c r="AY116" s="266" t="s">
        <v>141</v>
      </c>
      <c r="BK116" s="314">
        <f>BK117</f>
        <v>0</v>
      </c>
    </row>
    <row r="117" spans="1:65" s="296" customFormat="1" ht="16.5" customHeight="1">
      <c r="A117" s="219"/>
      <c r="B117" s="220"/>
      <c r="C117" s="271" t="s">
        <v>177</v>
      </c>
      <c r="D117" s="271" t="s">
        <v>143</v>
      </c>
      <c r="E117" s="272" t="s">
        <v>2118</v>
      </c>
      <c r="F117" s="273" t="s">
        <v>2119</v>
      </c>
      <c r="G117" s="274" t="s">
        <v>236</v>
      </c>
      <c r="H117" s="275">
        <v>1</v>
      </c>
      <c r="I117" s="212"/>
      <c r="J117" s="276">
        <f>ROUND(I117*H117,2)</f>
        <v>0</v>
      </c>
      <c r="K117" s="273" t="s">
        <v>3</v>
      </c>
      <c r="L117" s="220"/>
      <c r="M117" s="330" t="s">
        <v>3</v>
      </c>
      <c r="N117" s="331" t="s">
        <v>41</v>
      </c>
      <c r="O117" s="332">
        <v>0</v>
      </c>
      <c r="P117" s="332">
        <f>O117*H117</f>
        <v>0</v>
      </c>
      <c r="Q117" s="332">
        <v>0</v>
      </c>
      <c r="R117" s="332">
        <f>Q117*H117</f>
        <v>0</v>
      </c>
      <c r="S117" s="332">
        <v>0</v>
      </c>
      <c r="T117" s="333">
        <f>S117*H117</f>
        <v>0</v>
      </c>
      <c r="U117" s="219"/>
      <c r="V117" s="219"/>
      <c r="W117" s="219"/>
      <c r="X117" s="219"/>
      <c r="Y117" s="219"/>
      <c r="Z117" s="219"/>
      <c r="AA117" s="219"/>
      <c r="AB117" s="219"/>
      <c r="AC117" s="219"/>
      <c r="AD117" s="219"/>
      <c r="AE117" s="219"/>
      <c r="AR117" s="319" t="s">
        <v>200</v>
      </c>
      <c r="AT117" s="319" t="s">
        <v>143</v>
      </c>
      <c r="AU117" s="319" t="s">
        <v>80</v>
      </c>
      <c r="AY117" s="293" t="s">
        <v>141</v>
      </c>
      <c r="BE117" s="320">
        <f>IF(N117="základní",J117,0)</f>
        <v>0</v>
      </c>
      <c r="BF117" s="320">
        <f>IF(N117="snížená",J117,0)</f>
        <v>0</v>
      </c>
      <c r="BG117" s="320">
        <f>IF(N117="zákl. přenesená",J117,0)</f>
        <v>0</v>
      </c>
      <c r="BH117" s="320">
        <f>IF(N117="sníž. přenesená",J117,0)</f>
        <v>0</v>
      </c>
      <c r="BI117" s="320">
        <f>IF(N117="nulová",J117,0)</f>
        <v>0</v>
      </c>
      <c r="BJ117" s="293" t="s">
        <v>78</v>
      </c>
      <c r="BK117" s="320">
        <f>ROUND(I117*H117,2)</f>
        <v>0</v>
      </c>
      <c r="BL117" s="293" t="s">
        <v>200</v>
      </c>
      <c r="BM117" s="319" t="s">
        <v>2120</v>
      </c>
    </row>
    <row r="118" spans="1:65" s="296" customFormat="1" ht="6.95" customHeight="1">
      <c r="A118" s="219"/>
      <c r="B118" s="239"/>
      <c r="C118" s="240"/>
      <c r="D118" s="240"/>
      <c r="E118" s="240"/>
      <c r="F118" s="240"/>
      <c r="G118" s="240"/>
      <c r="H118" s="240"/>
      <c r="I118" s="240"/>
      <c r="J118" s="240"/>
      <c r="K118" s="240"/>
      <c r="L118" s="220"/>
      <c r="M118" s="219"/>
      <c r="O118" s="219"/>
      <c r="P118" s="219"/>
      <c r="Q118" s="219"/>
      <c r="R118" s="219"/>
      <c r="S118" s="219"/>
      <c r="T118" s="219"/>
      <c r="U118" s="219"/>
      <c r="V118" s="219"/>
      <c r="W118" s="219"/>
      <c r="X118" s="219"/>
      <c r="Y118" s="219"/>
      <c r="Z118" s="219"/>
      <c r="AA118" s="219"/>
      <c r="AB118" s="219"/>
      <c r="AC118" s="219"/>
      <c r="AD118" s="219"/>
      <c r="AE118" s="219"/>
    </row>
  </sheetData>
  <sheetProtection password="CC12" sheet="1" objects="1" scenarios="1"/>
  <autoFilter ref="C83:K117"/>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6"/>
  <sheetViews>
    <sheetView windowProtection="1" showGridLines="0" workbookViewId="0">
      <selection activeCell="F89" sqref="F89"/>
    </sheetView>
  </sheetViews>
  <sheetFormatPr defaultRowHeight="11.25"/>
  <cols>
    <col min="1" max="1" width="8.33203125" style="74" customWidth="1"/>
    <col min="2" max="2" width="1.1640625" style="74" customWidth="1"/>
    <col min="3" max="3" width="4.1640625" style="74" customWidth="1"/>
    <col min="4" max="4" width="4.33203125" style="74" customWidth="1"/>
    <col min="5" max="5" width="17.1640625" style="74" customWidth="1"/>
    <col min="6" max="6" width="100.83203125" style="74" customWidth="1"/>
    <col min="7" max="7" width="7.5" style="74" customWidth="1"/>
    <col min="8" max="8" width="14" style="74" customWidth="1"/>
    <col min="9" max="9" width="15.83203125" style="74" customWidth="1"/>
    <col min="10" max="11" width="22.33203125" style="74" customWidth="1"/>
    <col min="12" max="12" width="9.33203125" style="74" customWidth="1"/>
    <col min="13" max="13" width="10.83203125" style="74" hidden="1" customWidth="1"/>
    <col min="14" max="14" width="9.33203125" style="74" hidden="1"/>
    <col min="15" max="20" width="14.1640625" style="74" hidden="1" customWidth="1"/>
    <col min="21" max="21" width="16.33203125" style="74" hidden="1" customWidth="1"/>
    <col min="22" max="22" width="12.33203125" style="74" customWidth="1"/>
    <col min="23" max="23" width="16.33203125" style="74" customWidth="1"/>
    <col min="24" max="24" width="12.33203125" style="74" customWidth="1"/>
    <col min="25" max="25" width="15" style="74" customWidth="1"/>
    <col min="26" max="26" width="11" style="74" customWidth="1"/>
    <col min="27" max="27" width="15" style="74" customWidth="1"/>
    <col min="28" max="28" width="16.33203125" style="74" customWidth="1"/>
    <col min="29" max="29" width="11" style="74" customWidth="1"/>
    <col min="30" max="30" width="15" style="74" customWidth="1"/>
    <col min="31" max="31" width="16.33203125" style="74" customWidth="1"/>
    <col min="32" max="43" width="9.33203125" style="74"/>
    <col min="44" max="65" width="9.33203125" style="74" hidden="1"/>
    <col min="66" max="16384" width="9.33203125" style="74"/>
  </cols>
  <sheetData>
    <row r="2" spans="1:46" ht="36.950000000000003" customHeight="1">
      <c r="L2" s="405" t="s">
        <v>6</v>
      </c>
      <c r="M2" s="406"/>
      <c r="N2" s="406"/>
      <c r="O2" s="406"/>
      <c r="P2" s="406"/>
      <c r="Q2" s="406"/>
      <c r="R2" s="406"/>
      <c r="S2" s="406"/>
      <c r="T2" s="406"/>
      <c r="U2" s="406"/>
      <c r="V2" s="406"/>
      <c r="AT2" s="293" t="s">
        <v>107</v>
      </c>
    </row>
    <row r="3" spans="1:46" ht="6.95" customHeight="1">
      <c r="B3" s="214"/>
      <c r="C3" s="215"/>
      <c r="D3" s="215"/>
      <c r="E3" s="215"/>
      <c r="F3" s="215"/>
      <c r="G3" s="215"/>
      <c r="H3" s="215"/>
      <c r="I3" s="215"/>
      <c r="J3" s="215"/>
      <c r="K3" s="215"/>
      <c r="L3" s="216"/>
      <c r="AT3" s="293" t="s">
        <v>80</v>
      </c>
    </row>
    <row r="4" spans="1:46" ht="24.95" customHeight="1">
      <c r="B4" s="216"/>
      <c r="D4" s="217" t="s">
        <v>108</v>
      </c>
      <c r="L4" s="216"/>
      <c r="M4" s="294" t="s">
        <v>11</v>
      </c>
      <c r="AT4" s="293" t="s">
        <v>4</v>
      </c>
    </row>
    <row r="5" spans="1:46" ht="6.95" customHeight="1">
      <c r="B5" s="216"/>
      <c r="L5" s="216"/>
    </row>
    <row r="6" spans="1:46" ht="12" customHeight="1">
      <c r="B6" s="216"/>
      <c r="D6" s="218" t="s">
        <v>15</v>
      </c>
      <c r="L6" s="216"/>
    </row>
    <row r="7" spans="1:46" ht="16.5" customHeight="1">
      <c r="B7" s="216"/>
      <c r="E7" s="401" t="str">
        <f>'Rekapitulace zakázky'!K6</f>
        <v>Revitalizace Chaplinova náměstí, sídliště Barrandov</v>
      </c>
      <c r="F7" s="402"/>
      <c r="G7" s="402"/>
      <c r="H7" s="402"/>
      <c r="L7" s="216"/>
    </row>
    <row r="8" spans="1:46" s="296" customFormat="1" ht="12" customHeight="1">
      <c r="A8" s="219"/>
      <c r="B8" s="220"/>
      <c r="C8" s="219"/>
      <c r="D8" s="218" t="s">
        <v>109</v>
      </c>
      <c r="E8" s="219"/>
      <c r="F8" s="219"/>
      <c r="G8" s="219"/>
      <c r="H8" s="219"/>
      <c r="I8" s="219"/>
      <c r="J8" s="219"/>
      <c r="K8" s="219"/>
      <c r="L8" s="295"/>
      <c r="S8" s="219"/>
      <c r="T8" s="219"/>
      <c r="U8" s="219"/>
      <c r="V8" s="219"/>
      <c r="W8" s="219"/>
      <c r="X8" s="219"/>
      <c r="Y8" s="219"/>
      <c r="Z8" s="219"/>
      <c r="AA8" s="219"/>
      <c r="AB8" s="219"/>
      <c r="AC8" s="219"/>
      <c r="AD8" s="219"/>
      <c r="AE8" s="219"/>
    </row>
    <row r="9" spans="1:46" s="296" customFormat="1" ht="16.5" customHeight="1">
      <c r="A9" s="219"/>
      <c r="B9" s="220"/>
      <c r="C9" s="219"/>
      <c r="D9" s="219"/>
      <c r="E9" s="399" t="s">
        <v>2121</v>
      </c>
      <c r="F9" s="400"/>
      <c r="G9" s="400"/>
      <c r="H9" s="400"/>
      <c r="I9" s="219"/>
      <c r="J9" s="219"/>
      <c r="K9" s="219"/>
      <c r="L9" s="295"/>
      <c r="S9" s="219"/>
      <c r="T9" s="219"/>
      <c r="U9" s="219"/>
      <c r="V9" s="219"/>
      <c r="W9" s="219"/>
      <c r="X9" s="219"/>
      <c r="Y9" s="219"/>
      <c r="Z9" s="219"/>
      <c r="AA9" s="219"/>
      <c r="AB9" s="219"/>
      <c r="AC9" s="219"/>
      <c r="AD9" s="219"/>
      <c r="AE9" s="219"/>
    </row>
    <row r="10" spans="1:46" s="296" customFormat="1">
      <c r="A10" s="219"/>
      <c r="B10" s="220"/>
      <c r="C10" s="219"/>
      <c r="D10" s="219"/>
      <c r="E10" s="219"/>
      <c r="F10" s="219"/>
      <c r="G10" s="219"/>
      <c r="H10" s="219"/>
      <c r="I10" s="219"/>
      <c r="J10" s="219"/>
      <c r="K10" s="219"/>
      <c r="L10" s="295"/>
      <c r="S10" s="219"/>
      <c r="T10" s="219"/>
      <c r="U10" s="219"/>
      <c r="V10" s="219"/>
      <c r="W10" s="219"/>
      <c r="X10" s="219"/>
      <c r="Y10" s="219"/>
      <c r="Z10" s="219"/>
      <c r="AA10" s="219"/>
      <c r="AB10" s="219"/>
      <c r="AC10" s="219"/>
      <c r="AD10" s="219"/>
      <c r="AE10" s="219"/>
    </row>
    <row r="11" spans="1:46" s="296" customFormat="1" ht="12" customHeight="1">
      <c r="A11" s="219"/>
      <c r="B11" s="220"/>
      <c r="C11" s="219"/>
      <c r="D11" s="218" t="s">
        <v>17</v>
      </c>
      <c r="E11" s="219"/>
      <c r="F11" s="221" t="s">
        <v>3</v>
      </c>
      <c r="G11" s="219"/>
      <c r="H11" s="219"/>
      <c r="I11" s="218" t="s">
        <v>18</v>
      </c>
      <c r="J11" s="221" t="s">
        <v>3</v>
      </c>
      <c r="K11" s="219"/>
      <c r="L11" s="295"/>
      <c r="S11" s="219"/>
      <c r="T11" s="219"/>
      <c r="U11" s="219"/>
      <c r="V11" s="219"/>
      <c r="W11" s="219"/>
      <c r="X11" s="219"/>
      <c r="Y11" s="219"/>
      <c r="Z11" s="219"/>
      <c r="AA11" s="219"/>
      <c r="AB11" s="219"/>
      <c r="AC11" s="219"/>
      <c r="AD11" s="219"/>
      <c r="AE11" s="219"/>
    </row>
    <row r="12" spans="1:46" s="296" customFormat="1" ht="12" customHeight="1">
      <c r="A12" s="219"/>
      <c r="B12" s="220"/>
      <c r="C12" s="219"/>
      <c r="D12" s="218" t="s">
        <v>19</v>
      </c>
      <c r="E12" s="219"/>
      <c r="F12" s="221" t="s">
        <v>20</v>
      </c>
      <c r="G12" s="219"/>
      <c r="H12" s="219"/>
      <c r="I12" s="218" t="s">
        <v>21</v>
      </c>
      <c r="J12" s="222">
        <f>'Rekapitulace zakázky'!AN8</f>
        <v>44391</v>
      </c>
      <c r="K12" s="219"/>
      <c r="L12" s="295"/>
      <c r="S12" s="219"/>
      <c r="T12" s="219"/>
      <c r="U12" s="219"/>
      <c r="V12" s="219"/>
      <c r="W12" s="219"/>
      <c r="X12" s="219"/>
      <c r="Y12" s="219"/>
      <c r="Z12" s="219"/>
      <c r="AA12" s="219"/>
      <c r="AB12" s="219"/>
      <c r="AC12" s="219"/>
      <c r="AD12" s="219"/>
      <c r="AE12" s="219"/>
    </row>
    <row r="13" spans="1:46" s="296" customFormat="1" ht="10.9" customHeight="1">
      <c r="A13" s="219"/>
      <c r="B13" s="220"/>
      <c r="C13" s="219"/>
      <c r="D13" s="219"/>
      <c r="E13" s="219"/>
      <c r="F13" s="219"/>
      <c r="G13" s="219"/>
      <c r="H13" s="219"/>
      <c r="I13" s="219"/>
      <c r="J13" s="219"/>
      <c r="K13" s="219"/>
      <c r="L13" s="295"/>
      <c r="S13" s="219"/>
      <c r="T13" s="219"/>
      <c r="U13" s="219"/>
      <c r="V13" s="219"/>
      <c r="W13" s="219"/>
      <c r="X13" s="219"/>
      <c r="Y13" s="219"/>
      <c r="Z13" s="219"/>
      <c r="AA13" s="219"/>
      <c r="AB13" s="219"/>
      <c r="AC13" s="219"/>
      <c r="AD13" s="219"/>
      <c r="AE13" s="219"/>
    </row>
    <row r="14" spans="1:46" s="296" customFormat="1" ht="12" customHeight="1">
      <c r="A14" s="219"/>
      <c r="B14" s="220"/>
      <c r="C14" s="219"/>
      <c r="D14" s="218" t="s">
        <v>22</v>
      </c>
      <c r="E14" s="219"/>
      <c r="F14" s="219"/>
      <c r="G14" s="219"/>
      <c r="H14" s="219"/>
      <c r="I14" s="218" t="s">
        <v>23</v>
      </c>
      <c r="J14" s="221" t="s">
        <v>3</v>
      </c>
      <c r="K14" s="219"/>
      <c r="L14" s="295"/>
      <c r="S14" s="219"/>
      <c r="T14" s="219"/>
      <c r="U14" s="219"/>
      <c r="V14" s="219"/>
      <c r="W14" s="219"/>
      <c r="X14" s="219"/>
      <c r="Y14" s="219"/>
      <c r="Z14" s="219"/>
      <c r="AA14" s="219"/>
      <c r="AB14" s="219"/>
      <c r="AC14" s="219"/>
      <c r="AD14" s="219"/>
      <c r="AE14" s="219"/>
    </row>
    <row r="15" spans="1:46" s="296" customFormat="1" ht="18" customHeight="1">
      <c r="A15" s="219"/>
      <c r="B15" s="220"/>
      <c r="C15" s="219"/>
      <c r="D15" s="219"/>
      <c r="E15" s="221" t="s">
        <v>24</v>
      </c>
      <c r="F15" s="219"/>
      <c r="G15" s="219"/>
      <c r="H15" s="219"/>
      <c r="I15" s="218" t="s">
        <v>25</v>
      </c>
      <c r="J15" s="221" t="s">
        <v>3</v>
      </c>
      <c r="K15" s="219"/>
      <c r="L15" s="295"/>
      <c r="S15" s="219"/>
      <c r="T15" s="219"/>
      <c r="U15" s="219"/>
      <c r="V15" s="219"/>
      <c r="W15" s="219"/>
      <c r="X15" s="219"/>
      <c r="Y15" s="219"/>
      <c r="Z15" s="219"/>
      <c r="AA15" s="219"/>
      <c r="AB15" s="219"/>
      <c r="AC15" s="219"/>
      <c r="AD15" s="219"/>
      <c r="AE15" s="219"/>
    </row>
    <row r="16" spans="1:46" s="296" customFormat="1" ht="6.95" customHeight="1">
      <c r="A16" s="219"/>
      <c r="B16" s="220"/>
      <c r="C16" s="219"/>
      <c r="D16" s="219"/>
      <c r="E16" s="219"/>
      <c r="F16" s="219"/>
      <c r="G16" s="219"/>
      <c r="H16" s="219"/>
      <c r="I16" s="219"/>
      <c r="J16" s="219"/>
      <c r="K16" s="219"/>
      <c r="L16" s="295"/>
      <c r="S16" s="219"/>
      <c r="T16" s="219"/>
      <c r="U16" s="219"/>
      <c r="V16" s="219"/>
      <c r="W16" s="219"/>
      <c r="X16" s="219"/>
      <c r="Y16" s="219"/>
      <c r="Z16" s="219"/>
      <c r="AA16" s="219"/>
      <c r="AB16" s="219"/>
      <c r="AC16" s="219"/>
      <c r="AD16" s="219"/>
      <c r="AE16" s="219"/>
    </row>
    <row r="17" spans="1:31" s="296" customFormat="1" ht="12" customHeight="1">
      <c r="A17" s="219"/>
      <c r="B17" s="220"/>
      <c r="C17" s="219"/>
      <c r="D17" s="218" t="s">
        <v>26</v>
      </c>
      <c r="E17" s="219"/>
      <c r="F17" s="219"/>
      <c r="G17" s="219"/>
      <c r="H17" s="219"/>
      <c r="I17" s="218" t="s">
        <v>23</v>
      </c>
      <c r="J17" s="221" t="str">
        <f>'Rekapitulace zakázky'!AN13</f>
        <v/>
      </c>
      <c r="K17" s="219"/>
      <c r="L17" s="295"/>
      <c r="S17" s="219"/>
      <c r="T17" s="219"/>
      <c r="U17" s="219"/>
      <c r="V17" s="219"/>
      <c r="W17" s="219"/>
      <c r="X17" s="219"/>
      <c r="Y17" s="219"/>
      <c r="Z17" s="219"/>
      <c r="AA17" s="219"/>
      <c r="AB17" s="219"/>
      <c r="AC17" s="219"/>
      <c r="AD17" s="219"/>
      <c r="AE17" s="219"/>
    </row>
    <row r="18" spans="1:31" s="296" customFormat="1" ht="18" customHeight="1">
      <c r="A18" s="219"/>
      <c r="B18" s="220"/>
      <c r="C18" s="219"/>
      <c r="D18" s="219"/>
      <c r="E18" s="403" t="str">
        <f>'Rekapitulace zakázky'!E14</f>
        <v xml:space="preserve"> </v>
      </c>
      <c r="F18" s="403"/>
      <c r="G18" s="403"/>
      <c r="H18" s="403"/>
      <c r="I18" s="218" t="s">
        <v>25</v>
      </c>
      <c r="J18" s="221" t="str">
        <f>'Rekapitulace zakázky'!AN14</f>
        <v/>
      </c>
      <c r="K18" s="219"/>
      <c r="L18" s="295"/>
      <c r="S18" s="219"/>
      <c r="T18" s="219"/>
      <c r="U18" s="219"/>
      <c r="V18" s="219"/>
      <c r="W18" s="219"/>
      <c r="X18" s="219"/>
      <c r="Y18" s="219"/>
      <c r="Z18" s="219"/>
      <c r="AA18" s="219"/>
      <c r="AB18" s="219"/>
      <c r="AC18" s="219"/>
      <c r="AD18" s="219"/>
      <c r="AE18" s="219"/>
    </row>
    <row r="19" spans="1:31" s="296" customFormat="1" ht="6.95" customHeight="1">
      <c r="A19" s="219"/>
      <c r="B19" s="220"/>
      <c r="C19" s="219"/>
      <c r="D19" s="219"/>
      <c r="E19" s="219"/>
      <c r="F19" s="219"/>
      <c r="G19" s="219"/>
      <c r="H19" s="219"/>
      <c r="I19" s="219"/>
      <c r="J19" s="219"/>
      <c r="K19" s="219"/>
      <c r="L19" s="295"/>
      <c r="S19" s="219"/>
      <c r="T19" s="219"/>
      <c r="U19" s="219"/>
      <c r="V19" s="219"/>
      <c r="W19" s="219"/>
      <c r="X19" s="219"/>
      <c r="Y19" s="219"/>
      <c r="Z19" s="219"/>
      <c r="AA19" s="219"/>
      <c r="AB19" s="219"/>
      <c r="AC19" s="219"/>
      <c r="AD19" s="219"/>
      <c r="AE19" s="219"/>
    </row>
    <row r="20" spans="1:31" s="296" customFormat="1" ht="12" customHeight="1">
      <c r="A20" s="219"/>
      <c r="B20" s="220"/>
      <c r="C20" s="219"/>
      <c r="D20" s="218" t="s">
        <v>28</v>
      </c>
      <c r="E20" s="219"/>
      <c r="F20" s="219"/>
      <c r="G20" s="219"/>
      <c r="H20" s="219"/>
      <c r="I20" s="218" t="s">
        <v>23</v>
      </c>
      <c r="J20" s="221" t="s">
        <v>3</v>
      </c>
      <c r="K20" s="219"/>
      <c r="L20" s="295"/>
      <c r="S20" s="219"/>
      <c r="T20" s="219"/>
      <c r="U20" s="219"/>
      <c r="V20" s="219"/>
      <c r="W20" s="219"/>
      <c r="X20" s="219"/>
      <c r="Y20" s="219"/>
      <c r="Z20" s="219"/>
      <c r="AA20" s="219"/>
      <c r="AB20" s="219"/>
      <c r="AC20" s="219"/>
      <c r="AD20" s="219"/>
      <c r="AE20" s="219"/>
    </row>
    <row r="21" spans="1:31" s="296" customFormat="1" ht="18" customHeight="1">
      <c r="A21" s="219"/>
      <c r="B21" s="220"/>
      <c r="C21" s="219"/>
      <c r="D21" s="219"/>
      <c r="E21" s="221" t="s">
        <v>29</v>
      </c>
      <c r="F21" s="219"/>
      <c r="G21" s="219"/>
      <c r="H21" s="219"/>
      <c r="I21" s="218" t="s">
        <v>25</v>
      </c>
      <c r="J21" s="221" t="s">
        <v>3</v>
      </c>
      <c r="K21" s="219"/>
      <c r="L21" s="295"/>
      <c r="S21" s="219"/>
      <c r="T21" s="219"/>
      <c r="U21" s="219"/>
      <c r="V21" s="219"/>
      <c r="W21" s="219"/>
      <c r="X21" s="219"/>
      <c r="Y21" s="219"/>
      <c r="Z21" s="219"/>
      <c r="AA21" s="219"/>
      <c r="AB21" s="219"/>
      <c r="AC21" s="219"/>
      <c r="AD21" s="219"/>
      <c r="AE21" s="219"/>
    </row>
    <row r="22" spans="1:31" s="296" customFormat="1" ht="6.95" customHeight="1">
      <c r="A22" s="219"/>
      <c r="B22" s="220"/>
      <c r="C22" s="219"/>
      <c r="D22" s="219"/>
      <c r="E22" s="219"/>
      <c r="F22" s="219"/>
      <c r="G22" s="219"/>
      <c r="H22" s="219"/>
      <c r="I22" s="219"/>
      <c r="J22" s="219"/>
      <c r="K22" s="219"/>
      <c r="L22" s="295"/>
      <c r="S22" s="219"/>
      <c r="T22" s="219"/>
      <c r="U22" s="219"/>
      <c r="V22" s="219"/>
      <c r="W22" s="219"/>
      <c r="X22" s="219"/>
      <c r="Y22" s="219"/>
      <c r="Z22" s="219"/>
      <c r="AA22" s="219"/>
      <c r="AB22" s="219"/>
      <c r="AC22" s="219"/>
      <c r="AD22" s="219"/>
      <c r="AE22" s="219"/>
    </row>
    <row r="23" spans="1:31" s="296" customFormat="1" ht="12" customHeight="1">
      <c r="A23" s="219"/>
      <c r="B23" s="220"/>
      <c r="C23" s="219"/>
      <c r="D23" s="218" t="s">
        <v>31</v>
      </c>
      <c r="E23" s="219"/>
      <c r="F23" s="219"/>
      <c r="G23" s="219"/>
      <c r="H23" s="219"/>
      <c r="I23" s="218" t="s">
        <v>23</v>
      </c>
      <c r="J23" s="221" t="s">
        <v>32</v>
      </c>
      <c r="K23" s="219"/>
      <c r="L23" s="295"/>
      <c r="S23" s="219"/>
      <c r="T23" s="219"/>
      <c r="U23" s="219"/>
      <c r="V23" s="219"/>
      <c r="W23" s="219"/>
      <c r="X23" s="219"/>
      <c r="Y23" s="219"/>
      <c r="Z23" s="219"/>
      <c r="AA23" s="219"/>
      <c r="AB23" s="219"/>
      <c r="AC23" s="219"/>
      <c r="AD23" s="219"/>
      <c r="AE23" s="219"/>
    </row>
    <row r="24" spans="1:31" s="296" customFormat="1" ht="18" customHeight="1">
      <c r="A24" s="219"/>
      <c r="B24" s="220"/>
      <c r="C24" s="219"/>
      <c r="D24" s="219"/>
      <c r="E24" s="221" t="s">
        <v>33</v>
      </c>
      <c r="F24" s="219"/>
      <c r="G24" s="219"/>
      <c r="H24" s="219"/>
      <c r="I24" s="218" t="s">
        <v>25</v>
      </c>
      <c r="J24" s="221" t="s">
        <v>34</v>
      </c>
      <c r="K24" s="219"/>
      <c r="L24" s="295"/>
      <c r="S24" s="219"/>
      <c r="T24" s="219"/>
      <c r="U24" s="219"/>
      <c r="V24" s="219"/>
      <c r="W24" s="219"/>
      <c r="X24" s="219"/>
      <c r="Y24" s="219"/>
      <c r="Z24" s="219"/>
      <c r="AA24" s="219"/>
      <c r="AB24" s="219"/>
      <c r="AC24" s="219"/>
      <c r="AD24" s="219"/>
      <c r="AE24" s="219"/>
    </row>
    <row r="25" spans="1:31" s="296" customFormat="1" ht="6.95" customHeight="1">
      <c r="A25" s="219"/>
      <c r="B25" s="220"/>
      <c r="C25" s="219"/>
      <c r="D25" s="219"/>
      <c r="E25" s="219"/>
      <c r="F25" s="219"/>
      <c r="G25" s="219"/>
      <c r="H25" s="219"/>
      <c r="I25" s="219"/>
      <c r="J25" s="219"/>
      <c r="K25" s="219"/>
      <c r="L25" s="295"/>
      <c r="S25" s="219"/>
      <c r="T25" s="219"/>
      <c r="U25" s="219"/>
      <c r="V25" s="219"/>
      <c r="W25" s="219"/>
      <c r="X25" s="219"/>
      <c r="Y25" s="219"/>
      <c r="Z25" s="219"/>
      <c r="AA25" s="219"/>
      <c r="AB25" s="219"/>
      <c r="AC25" s="219"/>
      <c r="AD25" s="219"/>
      <c r="AE25" s="219"/>
    </row>
    <row r="26" spans="1:31" s="296" customFormat="1" ht="12" customHeight="1">
      <c r="A26" s="219"/>
      <c r="B26" s="220"/>
      <c r="C26" s="219"/>
      <c r="D26" s="218" t="s">
        <v>35</v>
      </c>
      <c r="E26" s="219"/>
      <c r="F26" s="219"/>
      <c r="G26" s="219"/>
      <c r="H26" s="219"/>
      <c r="I26" s="219"/>
      <c r="J26" s="219"/>
      <c r="K26" s="219"/>
      <c r="L26" s="295"/>
      <c r="S26" s="219"/>
      <c r="T26" s="219"/>
      <c r="U26" s="219"/>
      <c r="V26" s="219"/>
      <c r="W26" s="219"/>
      <c r="X26" s="219"/>
      <c r="Y26" s="219"/>
      <c r="Z26" s="219"/>
      <c r="AA26" s="219"/>
      <c r="AB26" s="219"/>
      <c r="AC26" s="219"/>
      <c r="AD26" s="219"/>
      <c r="AE26" s="219"/>
    </row>
    <row r="27" spans="1:31" s="298" customFormat="1" ht="16.5" customHeight="1">
      <c r="A27" s="223"/>
      <c r="B27" s="224"/>
      <c r="C27" s="223"/>
      <c r="D27" s="223"/>
      <c r="E27" s="404" t="s">
        <v>3</v>
      </c>
      <c r="F27" s="404"/>
      <c r="G27" s="404"/>
      <c r="H27" s="404"/>
      <c r="I27" s="223"/>
      <c r="J27" s="223"/>
      <c r="K27" s="223"/>
      <c r="L27" s="297"/>
      <c r="S27" s="223"/>
      <c r="T27" s="223"/>
      <c r="U27" s="223"/>
      <c r="V27" s="223"/>
      <c r="W27" s="223"/>
      <c r="X27" s="223"/>
      <c r="Y27" s="223"/>
      <c r="Z27" s="223"/>
      <c r="AA27" s="223"/>
      <c r="AB27" s="223"/>
      <c r="AC27" s="223"/>
      <c r="AD27" s="223"/>
      <c r="AE27" s="223"/>
    </row>
    <row r="28" spans="1:31" s="296" customFormat="1" ht="6.95" customHeight="1">
      <c r="A28" s="219"/>
      <c r="B28" s="220"/>
      <c r="C28" s="219"/>
      <c r="D28" s="219"/>
      <c r="E28" s="219"/>
      <c r="F28" s="219"/>
      <c r="G28" s="219"/>
      <c r="H28" s="219"/>
      <c r="I28" s="219"/>
      <c r="J28" s="219"/>
      <c r="K28" s="219"/>
      <c r="L28" s="295"/>
      <c r="S28" s="219"/>
      <c r="T28" s="219"/>
      <c r="U28" s="219"/>
      <c r="V28" s="219"/>
      <c r="W28" s="219"/>
      <c r="X28" s="219"/>
      <c r="Y28" s="219"/>
      <c r="Z28" s="219"/>
      <c r="AA28" s="219"/>
      <c r="AB28" s="219"/>
      <c r="AC28" s="219"/>
      <c r="AD28" s="219"/>
      <c r="AE28" s="219"/>
    </row>
    <row r="29" spans="1:31" s="296" customFormat="1" ht="6.95" customHeight="1">
      <c r="A29" s="219"/>
      <c r="B29" s="220"/>
      <c r="C29" s="219"/>
      <c r="D29" s="225"/>
      <c r="E29" s="225"/>
      <c r="F29" s="225"/>
      <c r="G29" s="225"/>
      <c r="H29" s="225"/>
      <c r="I29" s="225"/>
      <c r="J29" s="225"/>
      <c r="K29" s="225"/>
      <c r="L29" s="295"/>
      <c r="S29" s="219"/>
      <c r="T29" s="219"/>
      <c r="U29" s="219"/>
      <c r="V29" s="219"/>
      <c r="W29" s="219"/>
      <c r="X29" s="219"/>
      <c r="Y29" s="219"/>
      <c r="Z29" s="219"/>
      <c r="AA29" s="219"/>
      <c r="AB29" s="219"/>
      <c r="AC29" s="219"/>
      <c r="AD29" s="219"/>
      <c r="AE29" s="219"/>
    </row>
    <row r="30" spans="1:31" s="296" customFormat="1" ht="25.35" customHeight="1">
      <c r="A30" s="219"/>
      <c r="B30" s="220"/>
      <c r="C30" s="219"/>
      <c r="D30" s="226" t="s">
        <v>36</v>
      </c>
      <c r="E30" s="219"/>
      <c r="F30" s="219"/>
      <c r="G30" s="219"/>
      <c r="H30" s="219"/>
      <c r="I30" s="219"/>
      <c r="J30" s="227">
        <f>ROUND(J80, 2)</f>
        <v>0</v>
      </c>
      <c r="K30" s="219"/>
      <c r="L30" s="295"/>
      <c r="S30" s="219"/>
      <c r="T30" s="219"/>
      <c r="U30" s="219"/>
      <c r="V30" s="219"/>
      <c r="W30" s="219"/>
      <c r="X30" s="219"/>
      <c r="Y30" s="219"/>
      <c r="Z30" s="219"/>
      <c r="AA30" s="219"/>
      <c r="AB30" s="219"/>
      <c r="AC30" s="219"/>
      <c r="AD30" s="219"/>
      <c r="AE30" s="219"/>
    </row>
    <row r="31" spans="1:31" s="296" customFormat="1" ht="6.95" customHeight="1">
      <c r="A31" s="219"/>
      <c r="B31" s="220"/>
      <c r="C31" s="219"/>
      <c r="D31" s="225"/>
      <c r="E31" s="225"/>
      <c r="F31" s="225"/>
      <c r="G31" s="225"/>
      <c r="H31" s="225"/>
      <c r="I31" s="225"/>
      <c r="J31" s="225"/>
      <c r="K31" s="225"/>
      <c r="L31" s="295"/>
      <c r="S31" s="219"/>
      <c r="T31" s="219"/>
      <c r="U31" s="219"/>
      <c r="V31" s="219"/>
      <c r="W31" s="219"/>
      <c r="X31" s="219"/>
      <c r="Y31" s="219"/>
      <c r="Z31" s="219"/>
      <c r="AA31" s="219"/>
      <c r="AB31" s="219"/>
      <c r="AC31" s="219"/>
      <c r="AD31" s="219"/>
      <c r="AE31" s="219"/>
    </row>
    <row r="32" spans="1:31" s="296" customFormat="1" ht="14.45" customHeight="1">
      <c r="A32" s="219"/>
      <c r="B32" s="220"/>
      <c r="C32" s="219"/>
      <c r="D32" s="219"/>
      <c r="E32" s="219"/>
      <c r="F32" s="228" t="s">
        <v>38</v>
      </c>
      <c r="G32" s="219"/>
      <c r="H32" s="219"/>
      <c r="I32" s="228" t="s">
        <v>37</v>
      </c>
      <c r="J32" s="228" t="s">
        <v>39</v>
      </c>
      <c r="K32" s="219"/>
      <c r="L32" s="295"/>
      <c r="S32" s="219"/>
      <c r="T32" s="219"/>
      <c r="U32" s="219"/>
      <c r="V32" s="219"/>
      <c r="W32" s="219"/>
      <c r="X32" s="219"/>
      <c r="Y32" s="219"/>
      <c r="Z32" s="219"/>
      <c r="AA32" s="219"/>
      <c r="AB32" s="219"/>
      <c r="AC32" s="219"/>
      <c r="AD32" s="219"/>
      <c r="AE32" s="219"/>
    </row>
    <row r="33" spans="1:31" s="296" customFormat="1" ht="14.45" customHeight="1">
      <c r="A33" s="219"/>
      <c r="B33" s="220"/>
      <c r="C33" s="219"/>
      <c r="D33" s="229" t="s">
        <v>40</v>
      </c>
      <c r="E33" s="218" t="s">
        <v>41</v>
      </c>
      <c r="F33" s="230">
        <f>ROUND((SUM(BE80:BE95)),  2)</f>
        <v>0</v>
      </c>
      <c r="G33" s="219"/>
      <c r="H33" s="219"/>
      <c r="I33" s="231">
        <v>0.21</v>
      </c>
      <c r="J33" s="230">
        <f>ROUND(((SUM(BE80:BE95))*I33),  2)</f>
        <v>0</v>
      </c>
      <c r="K33" s="219"/>
      <c r="L33" s="295"/>
      <c r="S33" s="219"/>
      <c r="T33" s="219"/>
      <c r="U33" s="219"/>
      <c r="V33" s="219"/>
      <c r="W33" s="219"/>
      <c r="X33" s="219"/>
      <c r="Y33" s="219"/>
      <c r="Z33" s="219"/>
      <c r="AA33" s="219"/>
      <c r="AB33" s="219"/>
      <c r="AC33" s="219"/>
      <c r="AD33" s="219"/>
      <c r="AE33" s="219"/>
    </row>
    <row r="34" spans="1:31" s="296" customFormat="1" ht="14.45" customHeight="1">
      <c r="A34" s="219"/>
      <c r="B34" s="220"/>
      <c r="C34" s="219"/>
      <c r="D34" s="219"/>
      <c r="E34" s="218" t="s">
        <v>42</v>
      </c>
      <c r="F34" s="230">
        <f>ROUND((SUM(BF80:BF95)),  2)</f>
        <v>0</v>
      </c>
      <c r="G34" s="219"/>
      <c r="H34" s="219"/>
      <c r="I34" s="231">
        <v>0.15</v>
      </c>
      <c r="J34" s="230">
        <f>ROUND(((SUM(BF80:BF95))*I34),  2)</f>
        <v>0</v>
      </c>
      <c r="K34" s="219"/>
      <c r="L34" s="295"/>
      <c r="S34" s="219"/>
      <c r="T34" s="219"/>
      <c r="U34" s="219"/>
      <c r="V34" s="219"/>
      <c r="W34" s="219"/>
      <c r="X34" s="219"/>
      <c r="Y34" s="219"/>
      <c r="Z34" s="219"/>
      <c r="AA34" s="219"/>
      <c r="AB34" s="219"/>
      <c r="AC34" s="219"/>
      <c r="AD34" s="219"/>
      <c r="AE34" s="219"/>
    </row>
    <row r="35" spans="1:31" s="296" customFormat="1" ht="14.45" hidden="1" customHeight="1">
      <c r="A35" s="219"/>
      <c r="B35" s="220"/>
      <c r="C35" s="219"/>
      <c r="D35" s="219"/>
      <c r="E35" s="218" t="s">
        <v>43</v>
      </c>
      <c r="F35" s="230">
        <f>ROUND((SUM(BG80:BG95)),  2)</f>
        <v>0</v>
      </c>
      <c r="G35" s="219"/>
      <c r="H35" s="219"/>
      <c r="I35" s="231">
        <v>0.21</v>
      </c>
      <c r="J35" s="230">
        <f>0</f>
        <v>0</v>
      </c>
      <c r="K35" s="219"/>
      <c r="L35" s="295"/>
      <c r="S35" s="219"/>
      <c r="T35" s="219"/>
      <c r="U35" s="219"/>
      <c r="V35" s="219"/>
      <c r="W35" s="219"/>
      <c r="X35" s="219"/>
      <c r="Y35" s="219"/>
      <c r="Z35" s="219"/>
      <c r="AA35" s="219"/>
      <c r="AB35" s="219"/>
      <c r="AC35" s="219"/>
      <c r="AD35" s="219"/>
      <c r="AE35" s="219"/>
    </row>
    <row r="36" spans="1:31" s="296" customFormat="1" ht="14.45" hidden="1" customHeight="1">
      <c r="A36" s="219"/>
      <c r="B36" s="220"/>
      <c r="C36" s="219"/>
      <c r="D36" s="219"/>
      <c r="E36" s="218" t="s">
        <v>44</v>
      </c>
      <c r="F36" s="230">
        <f>ROUND((SUM(BH80:BH95)),  2)</f>
        <v>0</v>
      </c>
      <c r="G36" s="219"/>
      <c r="H36" s="219"/>
      <c r="I36" s="231">
        <v>0.15</v>
      </c>
      <c r="J36" s="230">
        <f>0</f>
        <v>0</v>
      </c>
      <c r="K36" s="219"/>
      <c r="L36" s="295"/>
      <c r="S36" s="219"/>
      <c r="T36" s="219"/>
      <c r="U36" s="219"/>
      <c r="V36" s="219"/>
      <c r="W36" s="219"/>
      <c r="X36" s="219"/>
      <c r="Y36" s="219"/>
      <c r="Z36" s="219"/>
      <c r="AA36" s="219"/>
      <c r="AB36" s="219"/>
      <c r="AC36" s="219"/>
      <c r="AD36" s="219"/>
      <c r="AE36" s="219"/>
    </row>
    <row r="37" spans="1:31" s="296" customFormat="1" ht="14.45" hidden="1" customHeight="1">
      <c r="A37" s="219"/>
      <c r="B37" s="220"/>
      <c r="C37" s="219"/>
      <c r="D37" s="219"/>
      <c r="E37" s="218" t="s">
        <v>45</v>
      </c>
      <c r="F37" s="230">
        <f>ROUND((SUM(BI80:BI95)),  2)</f>
        <v>0</v>
      </c>
      <c r="G37" s="219"/>
      <c r="H37" s="219"/>
      <c r="I37" s="231">
        <v>0</v>
      </c>
      <c r="J37" s="230">
        <f>0</f>
        <v>0</v>
      </c>
      <c r="K37" s="219"/>
      <c r="L37" s="295"/>
      <c r="S37" s="219"/>
      <c r="T37" s="219"/>
      <c r="U37" s="219"/>
      <c r="V37" s="219"/>
      <c r="W37" s="219"/>
      <c r="X37" s="219"/>
      <c r="Y37" s="219"/>
      <c r="Z37" s="219"/>
      <c r="AA37" s="219"/>
      <c r="AB37" s="219"/>
      <c r="AC37" s="219"/>
      <c r="AD37" s="219"/>
      <c r="AE37" s="219"/>
    </row>
    <row r="38" spans="1:31" s="296" customFormat="1" ht="6.95" customHeight="1">
      <c r="A38" s="219"/>
      <c r="B38" s="220"/>
      <c r="C38" s="219"/>
      <c r="D38" s="219"/>
      <c r="E38" s="219"/>
      <c r="F38" s="219"/>
      <c r="G38" s="219"/>
      <c r="H38" s="219"/>
      <c r="I38" s="219"/>
      <c r="J38" s="219"/>
      <c r="K38" s="219"/>
      <c r="L38" s="295"/>
      <c r="S38" s="219"/>
      <c r="T38" s="219"/>
      <c r="U38" s="219"/>
      <c r="V38" s="219"/>
      <c r="W38" s="219"/>
      <c r="X38" s="219"/>
      <c r="Y38" s="219"/>
      <c r="Z38" s="219"/>
      <c r="AA38" s="219"/>
      <c r="AB38" s="219"/>
      <c r="AC38" s="219"/>
      <c r="AD38" s="219"/>
      <c r="AE38" s="219"/>
    </row>
    <row r="39" spans="1:31" s="296" customFormat="1" ht="25.35" customHeight="1">
      <c r="A39" s="219"/>
      <c r="B39" s="220"/>
      <c r="C39" s="232"/>
      <c r="D39" s="233" t="s">
        <v>46</v>
      </c>
      <c r="E39" s="234"/>
      <c r="F39" s="234"/>
      <c r="G39" s="235" t="s">
        <v>47</v>
      </c>
      <c r="H39" s="236" t="s">
        <v>48</v>
      </c>
      <c r="I39" s="234"/>
      <c r="J39" s="237">
        <f>SUM(J30:J37)</f>
        <v>0</v>
      </c>
      <c r="K39" s="238"/>
      <c r="L39" s="295"/>
      <c r="S39" s="219"/>
      <c r="T39" s="219"/>
      <c r="U39" s="219"/>
      <c r="V39" s="219"/>
      <c r="W39" s="219"/>
      <c r="X39" s="219"/>
      <c r="Y39" s="219"/>
      <c r="Z39" s="219"/>
      <c r="AA39" s="219"/>
      <c r="AB39" s="219"/>
      <c r="AC39" s="219"/>
      <c r="AD39" s="219"/>
      <c r="AE39" s="219"/>
    </row>
    <row r="40" spans="1:31" s="296" customFormat="1" ht="14.45" customHeight="1">
      <c r="A40" s="219"/>
      <c r="B40" s="239"/>
      <c r="C40" s="240"/>
      <c r="D40" s="240"/>
      <c r="E40" s="240"/>
      <c r="F40" s="240"/>
      <c r="G40" s="240"/>
      <c r="H40" s="240"/>
      <c r="I40" s="240"/>
      <c r="J40" s="240"/>
      <c r="K40" s="240"/>
      <c r="L40" s="295"/>
      <c r="S40" s="219"/>
      <c r="T40" s="219"/>
      <c r="U40" s="219"/>
      <c r="V40" s="219"/>
      <c r="W40" s="219"/>
      <c r="X40" s="219"/>
      <c r="Y40" s="219"/>
      <c r="Z40" s="219"/>
      <c r="AA40" s="219"/>
      <c r="AB40" s="219"/>
      <c r="AC40" s="219"/>
      <c r="AD40" s="219"/>
      <c r="AE40" s="219"/>
    </row>
    <row r="44" spans="1:31" s="296" customFormat="1" ht="6.95" customHeight="1">
      <c r="A44" s="219"/>
      <c r="B44" s="241"/>
      <c r="C44" s="242"/>
      <c r="D44" s="242"/>
      <c r="E44" s="242"/>
      <c r="F44" s="242"/>
      <c r="G44" s="242"/>
      <c r="H44" s="242"/>
      <c r="I44" s="242"/>
      <c r="J44" s="242"/>
      <c r="K44" s="242"/>
      <c r="L44" s="295"/>
      <c r="S44" s="219"/>
      <c r="T44" s="219"/>
      <c r="U44" s="219"/>
      <c r="V44" s="219"/>
      <c r="W44" s="219"/>
      <c r="X44" s="219"/>
      <c r="Y44" s="219"/>
      <c r="Z44" s="219"/>
      <c r="AA44" s="219"/>
      <c r="AB44" s="219"/>
      <c r="AC44" s="219"/>
      <c r="AD44" s="219"/>
      <c r="AE44" s="219"/>
    </row>
    <row r="45" spans="1:31" s="296" customFormat="1" ht="24.95" customHeight="1">
      <c r="A45" s="219"/>
      <c r="B45" s="220"/>
      <c r="C45" s="217" t="s">
        <v>111</v>
      </c>
      <c r="D45" s="219"/>
      <c r="E45" s="219"/>
      <c r="F45" s="219"/>
      <c r="G45" s="219"/>
      <c r="H45" s="219"/>
      <c r="I45" s="219"/>
      <c r="J45" s="219"/>
      <c r="K45" s="219"/>
      <c r="L45" s="295"/>
      <c r="S45" s="219"/>
      <c r="T45" s="219"/>
      <c r="U45" s="219"/>
      <c r="V45" s="219"/>
      <c r="W45" s="219"/>
      <c r="X45" s="219"/>
      <c r="Y45" s="219"/>
      <c r="Z45" s="219"/>
      <c r="AA45" s="219"/>
      <c r="AB45" s="219"/>
      <c r="AC45" s="219"/>
      <c r="AD45" s="219"/>
      <c r="AE45" s="219"/>
    </row>
    <row r="46" spans="1:31" s="296" customFormat="1" ht="6.95" customHeight="1">
      <c r="A46" s="219"/>
      <c r="B46" s="220"/>
      <c r="C46" s="219"/>
      <c r="D46" s="219"/>
      <c r="E46" s="219"/>
      <c r="F46" s="219"/>
      <c r="G46" s="219"/>
      <c r="H46" s="219"/>
      <c r="I46" s="219"/>
      <c r="J46" s="219"/>
      <c r="K46" s="219"/>
      <c r="L46" s="295"/>
      <c r="S46" s="219"/>
      <c r="T46" s="219"/>
      <c r="U46" s="219"/>
      <c r="V46" s="219"/>
      <c r="W46" s="219"/>
      <c r="X46" s="219"/>
      <c r="Y46" s="219"/>
      <c r="Z46" s="219"/>
      <c r="AA46" s="219"/>
      <c r="AB46" s="219"/>
      <c r="AC46" s="219"/>
      <c r="AD46" s="219"/>
      <c r="AE46" s="219"/>
    </row>
    <row r="47" spans="1:31" s="296" customFormat="1" ht="12" customHeight="1">
      <c r="A47" s="219"/>
      <c r="B47" s="220"/>
      <c r="C47" s="218" t="s">
        <v>15</v>
      </c>
      <c r="D47" s="219"/>
      <c r="E47" s="219"/>
      <c r="F47" s="219"/>
      <c r="G47" s="219"/>
      <c r="H47" s="219"/>
      <c r="I47" s="219"/>
      <c r="J47" s="219"/>
      <c r="K47" s="219"/>
      <c r="L47" s="295"/>
      <c r="S47" s="219"/>
      <c r="T47" s="219"/>
      <c r="U47" s="219"/>
      <c r="V47" s="219"/>
      <c r="W47" s="219"/>
      <c r="X47" s="219"/>
      <c r="Y47" s="219"/>
      <c r="Z47" s="219"/>
      <c r="AA47" s="219"/>
      <c r="AB47" s="219"/>
      <c r="AC47" s="219"/>
      <c r="AD47" s="219"/>
      <c r="AE47" s="219"/>
    </row>
    <row r="48" spans="1:31" s="296" customFormat="1" ht="16.5" customHeight="1">
      <c r="A48" s="219"/>
      <c r="B48" s="220"/>
      <c r="C48" s="219"/>
      <c r="D48" s="219"/>
      <c r="E48" s="401" t="str">
        <f>E7</f>
        <v>Revitalizace Chaplinova náměstí, sídliště Barrandov</v>
      </c>
      <c r="F48" s="402"/>
      <c r="G48" s="402"/>
      <c r="H48" s="402"/>
      <c r="I48" s="219"/>
      <c r="J48" s="219"/>
      <c r="K48" s="219"/>
      <c r="L48" s="295"/>
      <c r="S48" s="219"/>
      <c r="T48" s="219"/>
      <c r="U48" s="219"/>
      <c r="V48" s="219"/>
      <c r="W48" s="219"/>
      <c r="X48" s="219"/>
      <c r="Y48" s="219"/>
      <c r="Z48" s="219"/>
      <c r="AA48" s="219"/>
      <c r="AB48" s="219"/>
      <c r="AC48" s="219"/>
      <c r="AD48" s="219"/>
      <c r="AE48" s="219"/>
    </row>
    <row r="49" spans="1:47" s="296" customFormat="1" ht="12" customHeight="1">
      <c r="A49" s="219"/>
      <c r="B49" s="220"/>
      <c r="C49" s="218" t="s">
        <v>109</v>
      </c>
      <c r="D49" s="219"/>
      <c r="E49" s="219"/>
      <c r="F49" s="219"/>
      <c r="G49" s="219"/>
      <c r="H49" s="219"/>
      <c r="I49" s="219"/>
      <c r="J49" s="219"/>
      <c r="K49" s="219"/>
      <c r="L49" s="295"/>
      <c r="S49" s="219"/>
      <c r="T49" s="219"/>
      <c r="U49" s="219"/>
      <c r="V49" s="219"/>
      <c r="W49" s="219"/>
      <c r="X49" s="219"/>
      <c r="Y49" s="219"/>
      <c r="Z49" s="219"/>
      <c r="AA49" s="219"/>
      <c r="AB49" s="219"/>
      <c r="AC49" s="219"/>
      <c r="AD49" s="219"/>
      <c r="AE49" s="219"/>
    </row>
    <row r="50" spans="1:47" s="296" customFormat="1" ht="16.5" customHeight="1">
      <c r="A50" s="219"/>
      <c r="B50" s="220"/>
      <c r="C50" s="219"/>
      <c r="D50" s="219"/>
      <c r="E50" s="399" t="str">
        <f>E9</f>
        <v>VON - Vedlejší a ostatní náklady</v>
      </c>
      <c r="F50" s="400"/>
      <c r="G50" s="400"/>
      <c r="H50" s="400"/>
      <c r="I50" s="219"/>
      <c r="J50" s="219"/>
      <c r="K50" s="219"/>
      <c r="L50" s="295"/>
      <c r="S50" s="219"/>
      <c r="T50" s="219"/>
      <c r="U50" s="219"/>
      <c r="V50" s="219"/>
      <c r="W50" s="219"/>
      <c r="X50" s="219"/>
      <c r="Y50" s="219"/>
      <c r="Z50" s="219"/>
      <c r="AA50" s="219"/>
      <c r="AB50" s="219"/>
      <c r="AC50" s="219"/>
      <c r="AD50" s="219"/>
      <c r="AE50" s="219"/>
    </row>
    <row r="51" spans="1:47" s="296" customFormat="1" ht="6.95" customHeight="1">
      <c r="A51" s="219"/>
      <c r="B51" s="220"/>
      <c r="C51" s="219"/>
      <c r="D51" s="219"/>
      <c r="E51" s="219"/>
      <c r="F51" s="219"/>
      <c r="G51" s="219"/>
      <c r="H51" s="219"/>
      <c r="I51" s="219"/>
      <c r="J51" s="219"/>
      <c r="K51" s="219"/>
      <c r="L51" s="295"/>
      <c r="S51" s="219"/>
      <c r="T51" s="219"/>
      <c r="U51" s="219"/>
      <c r="V51" s="219"/>
      <c r="W51" s="219"/>
      <c r="X51" s="219"/>
      <c r="Y51" s="219"/>
      <c r="Z51" s="219"/>
      <c r="AA51" s="219"/>
      <c r="AB51" s="219"/>
      <c r="AC51" s="219"/>
      <c r="AD51" s="219"/>
      <c r="AE51" s="219"/>
    </row>
    <row r="52" spans="1:47" s="296" customFormat="1" ht="12" customHeight="1">
      <c r="A52" s="219"/>
      <c r="B52" s="220"/>
      <c r="C52" s="218" t="s">
        <v>19</v>
      </c>
      <c r="D52" s="219"/>
      <c r="E52" s="219"/>
      <c r="F52" s="221" t="str">
        <f>F12</f>
        <v>k.ú. Hlubočepy</v>
      </c>
      <c r="G52" s="219"/>
      <c r="H52" s="219"/>
      <c r="I52" s="218" t="s">
        <v>21</v>
      </c>
      <c r="J52" s="222">
        <f>IF(J12="","",J12)</f>
        <v>44391</v>
      </c>
      <c r="K52" s="219"/>
      <c r="L52" s="295"/>
      <c r="S52" s="219"/>
      <c r="T52" s="219"/>
      <c r="U52" s="219"/>
      <c r="V52" s="219"/>
      <c r="W52" s="219"/>
      <c r="X52" s="219"/>
      <c r="Y52" s="219"/>
      <c r="Z52" s="219"/>
      <c r="AA52" s="219"/>
      <c r="AB52" s="219"/>
      <c r="AC52" s="219"/>
      <c r="AD52" s="219"/>
      <c r="AE52" s="219"/>
    </row>
    <row r="53" spans="1:47" s="296" customFormat="1" ht="6.95" customHeight="1">
      <c r="A53" s="219"/>
      <c r="B53" s="220"/>
      <c r="C53" s="219"/>
      <c r="D53" s="219"/>
      <c r="E53" s="219"/>
      <c r="F53" s="219"/>
      <c r="G53" s="219"/>
      <c r="H53" s="219"/>
      <c r="I53" s="219"/>
      <c r="J53" s="219"/>
      <c r="K53" s="219"/>
      <c r="L53" s="295"/>
      <c r="S53" s="219"/>
      <c r="T53" s="219"/>
      <c r="U53" s="219"/>
      <c r="V53" s="219"/>
      <c r="W53" s="219"/>
      <c r="X53" s="219"/>
      <c r="Y53" s="219"/>
      <c r="Z53" s="219"/>
      <c r="AA53" s="219"/>
      <c r="AB53" s="219"/>
      <c r="AC53" s="219"/>
      <c r="AD53" s="219"/>
      <c r="AE53" s="219"/>
    </row>
    <row r="54" spans="1:47" s="296" customFormat="1" ht="15.2" customHeight="1">
      <c r="A54" s="219"/>
      <c r="B54" s="220"/>
      <c r="C54" s="218" t="s">
        <v>22</v>
      </c>
      <c r="D54" s="219"/>
      <c r="E54" s="219"/>
      <c r="F54" s="221" t="str">
        <f>E15</f>
        <v>Městská část Praha 5</v>
      </c>
      <c r="G54" s="219"/>
      <c r="H54" s="219"/>
      <c r="I54" s="218" t="s">
        <v>28</v>
      </c>
      <c r="J54" s="243" t="str">
        <f>E21</f>
        <v xml:space="preserve">AND, spol. s r.o. </v>
      </c>
      <c r="K54" s="219"/>
      <c r="L54" s="295"/>
      <c r="S54" s="219"/>
      <c r="T54" s="219"/>
      <c r="U54" s="219"/>
      <c r="V54" s="219"/>
      <c r="W54" s="219"/>
      <c r="X54" s="219"/>
      <c r="Y54" s="219"/>
      <c r="Z54" s="219"/>
      <c r="AA54" s="219"/>
      <c r="AB54" s="219"/>
      <c r="AC54" s="219"/>
      <c r="AD54" s="219"/>
      <c r="AE54" s="219"/>
    </row>
    <row r="55" spans="1:47" s="296" customFormat="1" ht="25.7" customHeight="1">
      <c r="A55" s="219"/>
      <c r="B55" s="220"/>
      <c r="C55" s="218" t="s">
        <v>26</v>
      </c>
      <c r="D55" s="219"/>
      <c r="E55" s="219"/>
      <c r="F55" s="221" t="str">
        <f>IF(E18="","",E18)</f>
        <v xml:space="preserve"> </v>
      </c>
      <c r="G55" s="219"/>
      <c r="H55" s="219"/>
      <c r="I55" s="218" t="s">
        <v>31</v>
      </c>
      <c r="J55" s="243" t="str">
        <f>E24</f>
        <v>STAVEBNÍ ROZPOČTY s.r.o.</v>
      </c>
      <c r="K55" s="219"/>
      <c r="L55" s="295"/>
      <c r="S55" s="219"/>
      <c r="T55" s="219"/>
      <c r="U55" s="219"/>
      <c r="V55" s="219"/>
      <c r="W55" s="219"/>
      <c r="X55" s="219"/>
      <c r="Y55" s="219"/>
      <c r="Z55" s="219"/>
      <c r="AA55" s="219"/>
      <c r="AB55" s="219"/>
      <c r="AC55" s="219"/>
      <c r="AD55" s="219"/>
      <c r="AE55" s="219"/>
    </row>
    <row r="56" spans="1:47" s="296" customFormat="1" ht="10.35" customHeight="1">
      <c r="A56" s="219"/>
      <c r="B56" s="220"/>
      <c r="C56" s="219"/>
      <c r="D56" s="219"/>
      <c r="E56" s="219"/>
      <c r="F56" s="219"/>
      <c r="G56" s="219"/>
      <c r="H56" s="219"/>
      <c r="I56" s="219"/>
      <c r="J56" s="219"/>
      <c r="K56" s="219"/>
      <c r="L56" s="295"/>
      <c r="S56" s="219"/>
      <c r="T56" s="219"/>
      <c r="U56" s="219"/>
      <c r="V56" s="219"/>
      <c r="W56" s="219"/>
      <c r="X56" s="219"/>
      <c r="Y56" s="219"/>
      <c r="Z56" s="219"/>
      <c r="AA56" s="219"/>
      <c r="AB56" s="219"/>
      <c r="AC56" s="219"/>
      <c r="AD56" s="219"/>
      <c r="AE56" s="219"/>
    </row>
    <row r="57" spans="1:47" s="296" customFormat="1" ht="29.25" customHeight="1">
      <c r="A57" s="219"/>
      <c r="B57" s="220"/>
      <c r="C57" s="244" t="s">
        <v>112</v>
      </c>
      <c r="D57" s="232"/>
      <c r="E57" s="232"/>
      <c r="F57" s="232"/>
      <c r="G57" s="232"/>
      <c r="H57" s="232"/>
      <c r="I57" s="232"/>
      <c r="J57" s="245" t="s">
        <v>113</v>
      </c>
      <c r="K57" s="232"/>
      <c r="L57" s="295"/>
      <c r="S57" s="219"/>
      <c r="T57" s="219"/>
      <c r="U57" s="219"/>
      <c r="V57" s="219"/>
      <c r="W57" s="219"/>
      <c r="X57" s="219"/>
      <c r="Y57" s="219"/>
      <c r="Z57" s="219"/>
      <c r="AA57" s="219"/>
      <c r="AB57" s="219"/>
      <c r="AC57" s="219"/>
      <c r="AD57" s="219"/>
      <c r="AE57" s="219"/>
    </row>
    <row r="58" spans="1:47" s="296" customFormat="1" ht="10.35" customHeight="1">
      <c r="A58" s="219"/>
      <c r="B58" s="220"/>
      <c r="C58" s="219"/>
      <c r="D58" s="219"/>
      <c r="E58" s="219"/>
      <c r="F58" s="219"/>
      <c r="G58" s="219"/>
      <c r="H58" s="219"/>
      <c r="I58" s="219"/>
      <c r="J58" s="219"/>
      <c r="K58" s="219"/>
      <c r="L58" s="295"/>
      <c r="S58" s="219"/>
      <c r="T58" s="219"/>
      <c r="U58" s="219"/>
      <c r="V58" s="219"/>
      <c r="W58" s="219"/>
      <c r="X58" s="219"/>
      <c r="Y58" s="219"/>
      <c r="Z58" s="219"/>
      <c r="AA58" s="219"/>
      <c r="AB58" s="219"/>
      <c r="AC58" s="219"/>
      <c r="AD58" s="219"/>
      <c r="AE58" s="219"/>
    </row>
    <row r="59" spans="1:47" s="296" customFormat="1" ht="22.9" customHeight="1">
      <c r="A59" s="219"/>
      <c r="B59" s="220"/>
      <c r="C59" s="246" t="s">
        <v>68</v>
      </c>
      <c r="D59" s="219"/>
      <c r="E59" s="219"/>
      <c r="F59" s="219"/>
      <c r="G59" s="219"/>
      <c r="H59" s="219"/>
      <c r="I59" s="219"/>
      <c r="J59" s="227">
        <f>J80</f>
        <v>0</v>
      </c>
      <c r="K59" s="219"/>
      <c r="L59" s="295"/>
      <c r="S59" s="219"/>
      <c r="T59" s="219"/>
      <c r="U59" s="219"/>
      <c r="V59" s="219"/>
      <c r="W59" s="219"/>
      <c r="X59" s="219"/>
      <c r="Y59" s="219"/>
      <c r="Z59" s="219"/>
      <c r="AA59" s="219"/>
      <c r="AB59" s="219"/>
      <c r="AC59" s="219"/>
      <c r="AD59" s="219"/>
      <c r="AE59" s="219"/>
      <c r="AU59" s="293" t="s">
        <v>114</v>
      </c>
    </row>
    <row r="60" spans="1:47" s="247" customFormat="1" ht="24.95" customHeight="1">
      <c r="B60" s="248"/>
      <c r="D60" s="249" t="s">
        <v>121</v>
      </c>
      <c r="E60" s="250"/>
      <c r="F60" s="250"/>
      <c r="G60" s="250"/>
      <c r="H60" s="250"/>
      <c r="I60" s="250"/>
      <c r="J60" s="251">
        <f>J81</f>
        <v>0</v>
      </c>
      <c r="L60" s="248"/>
    </row>
    <row r="61" spans="1:47" s="296" customFormat="1" ht="21.75" customHeight="1">
      <c r="A61" s="219"/>
      <c r="B61" s="220"/>
      <c r="C61" s="219"/>
      <c r="D61" s="219"/>
      <c r="E61" s="219"/>
      <c r="F61" s="219"/>
      <c r="G61" s="219"/>
      <c r="H61" s="219"/>
      <c r="I61" s="219"/>
      <c r="J61" s="219"/>
      <c r="K61" s="219"/>
      <c r="L61" s="295"/>
      <c r="S61" s="219"/>
      <c r="T61" s="219"/>
      <c r="U61" s="219"/>
      <c r="V61" s="219"/>
      <c r="W61" s="219"/>
      <c r="X61" s="219"/>
      <c r="Y61" s="219"/>
      <c r="Z61" s="219"/>
      <c r="AA61" s="219"/>
      <c r="AB61" s="219"/>
      <c r="AC61" s="219"/>
      <c r="AD61" s="219"/>
      <c r="AE61" s="219"/>
    </row>
    <row r="62" spans="1:47" s="296" customFormat="1" ht="6.95" customHeight="1">
      <c r="A62" s="219"/>
      <c r="B62" s="239"/>
      <c r="C62" s="240"/>
      <c r="D62" s="240"/>
      <c r="E62" s="240"/>
      <c r="F62" s="240"/>
      <c r="G62" s="240"/>
      <c r="H62" s="240"/>
      <c r="I62" s="240"/>
      <c r="J62" s="240"/>
      <c r="K62" s="240"/>
      <c r="L62" s="295"/>
      <c r="S62" s="219"/>
      <c r="T62" s="219"/>
      <c r="U62" s="219"/>
      <c r="V62" s="219"/>
      <c r="W62" s="219"/>
      <c r="X62" s="219"/>
      <c r="Y62" s="219"/>
      <c r="Z62" s="219"/>
      <c r="AA62" s="219"/>
      <c r="AB62" s="219"/>
      <c r="AC62" s="219"/>
      <c r="AD62" s="219"/>
      <c r="AE62" s="219"/>
    </row>
    <row r="66" spans="1:63" s="296" customFormat="1" ht="6.95" customHeight="1">
      <c r="A66" s="219"/>
      <c r="B66" s="241"/>
      <c r="C66" s="242"/>
      <c r="D66" s="242"/>
      <c r="E66" s="242"/>
      <c r="F66" s="242"/>
      <c r="G66" s="242"/>
      <c r="H66" s="242"/>
      <c r="I66" s="242"/>
      <c r="J66" s="242"/>
      <c r="K66" s="242"/>
      <c r="L66" s="295"/>
      <c r="S66" s="219"/>
      <c r="T66" s="219"/>
      <c r="U66" s="219"/>
      <c r="V66" s="219"/>
      <c r="W66" s="219"/>
      <c r="X66" s="219"/>
      <c r="Y66" s="219"/>
      <c r="Z66" s="219"/>
      <c r="AA66" s="219"/>
      <c r="AB66" s="219"/>
      <c r="AC66" s="219"/>
      <c r="AD66" s="219"/>
      <c r="AE66" s="219"/>
    </row>
    <row r="67" spans="1:63" s="296" customFormat="1" ht="24.95" customHeight="1">
      <c r="A67" s="219"/>
      <c r="B67" s="220"/>
      <c r="C67" s="217" t="s">
        <v>126</v>
      </c>
      <c r="D67" s="219"/>
      <c r="E67" s="219"/>
      <c r="F67" s="219"/>
      <c r="G67" s="219"/>
      <c r="H67" s="219"/>
      <c r="I67" s="219"/>
      <c r="J67" s="219"/>
      <c r="K67" s="219"/>
      <c r="L67" s="295"/>
      <c r="S67" s="219"/>
      <c r="T67" s="219"/>
      <c r="U67" s="219"/>
      <c r="V67" s="219"/>
      <c r="W67" s="219"/>
      <c r="X67" s="219"/>
      <c r="Y67" s="219"/>
      <c r="Z67" s="219"/>
      <c r="AA67" s="219"/>
      <c r="AB67" s="219"/>
      <c r="AC67" s="219"/>
      <c r="AD67" s="219"/>
      <c r="AE67" s="219"/>
    </row>
    <row r="68" spans="1:63" s="296" customFormat="1" ht="6.95" customHeight="1">
      <c r="A68" s="219"/>
      <c r="B68" s="220"/>
      <c r="C68" s="219"/>
      <c r="D68" s="219"/>
      <c r="E68" s="219"/>
      <c r="F68" s="219"/>
      <c r="G68" s="219"/>
      <c r="H68" s="219"/>
      <c r="I68" s="219"/>
      <c r="J68" s="219"/>
      <c r="K68" s="219"/>
      <c r="L68" s="295"/>
      <c r="S68" s="219"/>
      <c r="T68" s="219"/>
      <c r="U68" s="219"/>
      <c r="V68" s="219"/>
      <c r="W68" s="219"/>
      <c r="X68" s="219"/>
      <c r="Y68" s="219"/>
      <c r="Z68" s="219"/>
      <c r="AA68" s="219"/>
      <c r="AB68" s="219"/>
      <c r="AC68" s="219"/>
      <c r="AD68" s="219"/>
      <c r="AE68" s="219"/>
    </row>
    <row r="69" spans="1:63" s="296" customFormat="1" ht="12" customHeight="1">
      <c r="A69" s="219"/>
      <c r="B69" s="220"/>
      <c r="C69" s="218" t="s">
        <v>15</v>
      </c>
      <c r="D69" s="219"/>
      <c r="E69" s="219"/>
      <c r="F69" s="219"/>
      <c r="G69" s="219"/>
      <c r="H69" s="219"/>
      <c r="I69" s="219"/>
      <c r="J69" s="219"/>
      <c r="K69" s="219"/>
      <c r="L69" s="295"/>
      <c r="S69" s="219"/>
      <c r="T69" s="219"/>
      <c r="U69" s="219"/>
      <c r="V69" s="219"/>
      <c r="W69" s="219"/>
      <c r="X69" s="219"/>
      <c r="Y69" s="219"/>
      <c r="Z69" s="219"/>
      <c r="AA69" s="219"/>
      <c r="AB69" s="219"/>
      <c r="AC69" s="219"/>
      <c r="AD69" s="219"/>
      <c r="AE69" s="219"/>
    </row>
    <row r="70" spans="1:63" s="296" customFormat="1" ht="16.5" customHeight="1">
      <c r="A70" s="219"/>
      <c r="B70" s="220"/>
      <c r="C70" s="219"/>
      <c r="D70" s="219"/>
      <c r="E70" s="401" t="str">
        <f>E7</f>
        <v>Revitalizace Chaplinova náměstí, sídliště Barrandov</v>
      </c>
      <c r="F70" s="402"/>
      <c r="G70" s="402"/>
      <c r="H70" s="402"/>
      <c r="I70" s="219"/>
      <c r="J70" s="219"/>
      <c r="K70" s="219"/>
      <c r="L70" s="295"/>
      <c r="S70" s="219"/>
      <c r="T70" s="219"/>
      <c r="U70" s="219"/>
      <c r="V70" s="219"/>
      <c r="W70" s="219"/>
      <c r="X70" s="219"/>
      <c r="Y70" s="219"/>
      <c r="Z70" s="219"/>
      <c r="AA70" s="219"/>
      <c r="AB70" s="219"/>
      <c r="AC70" s="219"/>
      <c r="AD70" s="219"/>
      <c r="AE70" s="219"/>
    </row>
    <row r="71" spans="1:63" s="296" customFormat="1" ht="12" customHeight="1">
      <c r="A71" s="219"/>
      <c r="B71" s="220"/>
      <c r="C71" s="218" t="s">
        <v>109</v>
      </c>
      <c r="D71" s="219"/>
      <c r="E71" s="219"/>
      <c r="F71" s="219"/>
      <c r="G71" s="219"/>
      <c r="H71" s="219"/>
      <c r="I71" s="219"/>
      <c r="J71" s="219"/>
      <c r="K71" s="219"/>
      <c r="L71" s="295"/>
      <c r="S71" s="219"/>
      <c r="T71" s="219"/>
      <c r="U71" s="219"/>
      <c r="V71" s="219"/>
      <c r="W71" s="219"/>
      <c r="X71" s="219"/>
      <c r="Y71" s="219"/>
      <c r="Z71" s="219"/>
      <c r="AA71" s="219"/>
      <c r="AB71" s="219"/>
      <c r="AC71" s="219"/>
      <c r="AD71" s="219"/>
      <c r="AE71" s="219"/>
    </row>
    <row r="72" spans="1:63" s="296" customFormat="1" ht="16.5" customHeight="1">
      <c r="A72" s="219"/>
      <c r="B72" s="220"/>
      <c r="C72" s="219"/>
      <c r="D72" s="219"/>
      <c r="E72" s="399" t="str">
        <f>E9</f>
        <v>VON - Vedlejší a ostatní náklady</v>
      </c>
      <c r="F72" s="400"/>
      <c r="G72" s="400"/>
      <c r="H72" s="400"/>
      <c r="I72" s="219"/>
      <c r="J72" s="219"/>
      <c r="K72" s="219"/>
      <c r="L72" s="295"/>
      <c r="S72" s="219"/>
      <c r="T72" s="219"/>
      <c r="U72" s="219"/>
      <c r="V72" s="219"/>
      <c r="W72" s="219"/>
      <c r="X72" s="219"/>
      <c r="Y72" s="219"/>
      <c r="Z72" s="219"/>
      <c r="AA72" s="219"/>
      <c r="AB72" s="219"/>
      <c r="AC72" s="219"/>
      <c r="AD72" s="219"/>
      <c r="AE72" s="219"/>
    </row>
    <row r="73" spans="1:63" s="296" customFormat="1" ht="6.95" customHeight="1">
      <c r="A73" s="219"/>
      <c r="B73" s="220"/>
      <c r="C73" s="219"/>
      <c r="D73" s="219"/>
      <c r="E73" s="219"/>
      <c r="F73" s="219"/>
      <c r="G73" s="219"/>
      <c r="H73" s="219"/>
      <c r="I73" s="219"/>
      <c r="J73" s="219"/>
      <c r="K73" s="219"/>
      <c r="L73" s="295"/>
      <c r="S73" s="219"/>
      <c r="T73" s="219"/>
      <c r="U73" s="219"/>
      <c r="V73" s="219"/>
      <c r="W73" s="219"/>
      <c r="X73" s="219"/>
      <c r="Y73" s="219"/>
      <c r="Z73" s="219"/>
      <c r="AA73" s="219"/>
      <c r="AB73" s="219"/>
      <c r="AC73" s="219"/>
      <c r="AD73" s="219"/>
      <c r="AE73" s="219"/>
    </row>
    <row r="74" spans="1:63" s="296" customFormat="1" ht="12" customHeight="1">
      <c r="A74" s="219"/>
      <c r="B74" s="220"/>
      <c r="C74" s="218" t="s">
        <v>19</v>
      </c>
      <c r="D74" s="219"/>
      <c r="E74" s="219"/>
      <c r="F74" s="221" t="str">
        <f>F12</f>
        <v>k.ú. Hlubočepy</v>
      </c>
      <c r="G74" s="219"/>
      <c r="H74" s="219"/>
      <c r="I74" s="218" t="s">
        <v>21</v>
      </c>
      <c r="J74" s="222">
        <f>IF(J12="","",J12)</f>
        <v>44391</v>
      </c>
      <c r="K74" s="219"/>
      <c r="L74" s="295"/>
      <c r="S74" s="219"/>
      <c r="T74" s="219"/>
      <c r="U74" s="219"/>
      <c r="V74" s="219"/>
      <c r="W74" s="219"/>
      <c r="X74" s="219"/>
      <c r="Y74" s="219"/>
      <c r="Z74" s="219"/>
      <c r="AA74" s="219"/>
      <c r="AB74" s="219"/>
      <c r="AC74" s="219"/>
      <c r="AD74" s="219"/>
      <c r="AE74" s="219"/>
    </row>
    <row r="75" spans="1:63" s="296" customFormat="1" ht="6.95" customHeight="1">
      <c r="A75" s="219"/>
      <c r="B75" s="220"/>
      <c r="C75" s="219"/>
      <c r="D75" s="219"/>
      <c r="E75" s="219"/>
      <c r="F75" s="219"/>
      <c r="G75" s="219"/>
      <c r="H75" s="219"/>
      <c r="I75" s="219"/>
      <c r="J75" s="219"/>
      <c r="K75" s="219"/>
      <c r="L75" s="295"/>
      <c r="S75" s="219"/>
      <c r="T75" s="219"/>
      <c r="U75" s="219"/>
      <c r="V75" s="219"/>
      <c r="W75" s="219"/>
      <c r="X75" s="219"/>
      <c r="Y75" s="219"/>
      <c r="Z75" s="219"/>
      <c r="AA75" s="219"/>
      <c r="AB75" s="219"/>
      <c r="AC75" s="219"/>
      <c r="AD75" s="219"/>
      <c r="AE75" s="219"/>
    </row>
    <row r="76" spans="1:63" s="296" customFormat="1" ht="15.2" customHeight="1">
      <c r="A76" s="219"/>
      <c r="B76" s="220"/>
      <c r="C76" s="218" t="s">
        <v>22</v>
      </c>
      <c r="D76" s="219"/>
      <c r="E76" s="219"/>
      <c r="F76" s="221" t="str">
        <f>E15</f>
        <v>Městská část Praha 5</v>
      </c>
      <c r="G76" s="219"/>
      <c r="H76" s="219"/>
      <c r="I76" s="218" t="s">
        <v>28</v>
      </c>
      <c r="J76" s="243" t="str">
        <f>E21</f>
        <v xml:space="preserve">AND, spol. s r.o. </v>
      </c>
      <c r="K76" s="219"/>
      <c r="L76" s="295"/>
      <c r="S76" s="219"/>
      <c r="T76" s="219"/>
      <c r="U76" s="219"/>
      <c r="V76" s="219"/>
      <c r="W76" s="219"/>
      <c r="X76" s="219"/>
      <c r="Y76" s="219"/>
      <c r="Z76" s="219"/>
      <c r="AA76" s="219"/>
      <c r="AB76" s="219"/>
      <c r="AC76" s="219"/>
      <c r="AD76" s="219"/>
      <c r="AE76" s="219"/>
    </row>
    <row r="77" spans="1:63" s="296" customFormat="1" ht="25.7" customHeight="1">
      <c r="A77" s="219"/>
      <c r="B77" s="220"/>
      <c r="C77" s="218" t="s">
        <v>26</v>
      </c>
      <c r="D77" s="219"/>
      <c r="E77" s="219"/>
      <c r="F77" s="221" t="str">
        <f>IF(E18="","",E18)</f>
        <v xml:space="preserve"> </v>
      </c>
      <c r="G77" s="219"/>
      <c r="H77" s="219"/>
      <c r="I77" s="218" t="s">
        <v>31</v>
      </c>
      <c r="J77" s="243" t="str">
        <f>E24</f>
        <v>STAVEBNÍ ROZPOČTY s.r.o.</v>
      </c>
      <c r="K77" s="219"/>
      <c r="L77" s="295"/>
      <c r="S77" s="219"/>
      <c r="T77" s="219"/>
      <c r="U77" s="219"/>
      <c r="V77" s="219"/>
      <c r="W77" s="219"/>
      <c r="X77" s="219"/>
      <c r="Y77" s="219"/>
      <c r="Z77" s="219"/>
      <c r="AA77" s="219"/>
      <c r="AB77" s="219"/>
      <c r="AC77" s="219"/>
      <c r="AD77" s="219"/>
      <c r="AE77" s="219"/>
    </row>
    <row r="78" spans="1:63" s="296" customFormat="1" ht="10.35" customHeight="1">
      <c r="A78" s="219"/>
      <c r="B78" s="220"/>
      <c r="C78" s="219"/>
      <c r="D78" s="219"/>
      <c r="E78" s="219"/>
      <c r="F78" s="219"/>
      <c r="G78" s="219"/>
      <c r="H78" s="219"/>
      <c r="I78" s="219"/>
      <c r="J78" s="219"/>
      <c r="K78" s="219"/>
      <c r="L78" s="295"/>
      <c r="S78" s="219"/>
      <c r="T78" s="219"/>
      <c r="U78" s="219"/>
      <c r="V78" s="219"/>
      <c r="W78" s="219"/>
      <c r="X78" s="219"/>
      <c r="Y78" s="219"/>
      <c r="Z78" s="219"/>
      <c r="AA78" s="219"/>
      <c r="AB78" s="219"/>
      <c r="AC78" s="219"/>
      <c r="AD78" s="219"/>
      <c r="AE78" s="219"/>
    </row>
    <row r="79" spans="1:63" s="303" customFormat="1" ht="29.25" customHeight="1">
      <c r="A79" s="257"/>
      <c r="B79" s="258"/>
      <c r="C79" s="259" t="s">
        <v>127</v>
      </c>
      <c r="D79" s="260" t="s">
        <v>55</v>
      </c>
      <c r="E79" s="260" t="s">
        <v>51</v>
      </c>
      <c r="F79" s="260" t="s">
        <v>52</v>
      </c>
      <c r="G79" s="260" t="s">
        <v>128</v>
      </c>
      <c r="H79" s="260" t="s">
        <v>129</v>
      </c>
      <c r="I79" s="260" t="s">
        <v>130</v>
      </c>
      <c r="J79" s="260" t="s">
        <v>113</v>
      </c>
      <c r="K79" s="261" t="s">
        <v>131</v>
      </c>
      <c r="L79" s="299"/>
      <c r="M79" s="300" t="s">
        <v>3</v>
      </c>
      <c r="N79" s="301" t="s">
        <v>40</v>
      </c>
      <c r="O79" s="301" t="s">
        <v>132</v>
      </c>
      <c r="P79" s="301" t="s">
        <v>133</v>
      </c>
      <c r="Q79" s="301" t="s">
        <v>134</v>
      </c>
      <c r="R79" s="301" t="s">
        <v>135</v>
      </c>
      <c r="S79" s="301" t="s">
        <v>136</v>
      </c>
      <c r="T79" s="302" t="s">
        <v>137</v>
      </c>
      <c r="U79" s="257"/>
      <c r="V79" s="257"/>
      <c r="W79" s="257"/>
      <c r="X79" s="257"/>
      <c r="Y79" s="257"/>
      <c r="Z79" s="257"/>
      <c r="AA79" s="257"/>
      <c r="AB79" s="257"/>
      <c r="AC79" s="257"/>
      <c r="AD79" s="257"/>
      <c r="AE79" s="257"/>
    </row>
    <row r="80" spans="1:63" s="296" customFormat="1" ht="22.9" customHeight="1">
      <c r="A80" s="219"/>
      <c r="B80" s="220"/>
      <c r="C80" s="262" t="s">
        <v>138</v>
      </c>
      <c r="D80" s="219"/>
      <c r="E80" s="219"/>
      <c r="F80" s="219"/>
      <c r="G80" s="219"/>
      <c r="H80" s="219"/>
      <c r="I80" s="219"/>
      <c r="J80" s="263">
        <f>BK80</f>
        <v>0</v>
      </c>
      <c r="K80" s="219"/>
      <c r="L80" s="220"/>
      <c r="M80" s="304"/>
      <c r="N80" s="305"/>
      <c r="O80" s="225"/>
      <c r="P80" s="306">
        <f>P81</f>
        <v>0</v>
      </c>
      <c r="Q80" s="225"/>
      <c r="R80" s="306">
        <f>R81</f>
        <v>0</v>
      </c>
      <c r="S80" s="225"/>
      <c r="T80" s="307">
        <f>T81</f>
        <v>0</v>
      </c>
      <c r="U80" s="219"/>
      <c r="V80" s="219"/>
      <c r="W80" s="219"/>
      <c r="X80" s="219"/>
      <c r="Y80" s="219"/>
      <c r="Z80" s="219"/>
      <c r="AA80" s="219"/>
      <c r="AB80" s="219"/>
      <c r="AC80" s="219"/>
      <c r="AD80" s="219"/>
      <c r="AE80" s="219"/>
      <c r="AT80" s="293" t="s">
        <v>69</v>
      </c>
      <c r="AU80" s="293" t="s">
        <v>114</v>
      </c>
      <c r="BK80" s="308">
        <f>BK81</f>
        <v>0</v>
      </c>
    </row>
    <row r="81" spans="1:65" s="264" customFormat="1" ht="25.9" customHeight="1">
      <c r="B81" s="265"/>
      <c r="D81" s="266" t="s">
        <v>69</v>
      </c>
      <c r="E81" s="267" t="s">
        <v>216</v>
      </c>
      <c r="F81" s="267" t="s">
        <v>217</v>
      </c>
      <c r="J81" s="268">
        <f>BK81</f>
        <v>0</v>
      </c>
      <c r="L81" s="265"/>
      <c r="M81" s="309"/>
      <c r="N81" s="310"/>
      <c r="O81" s="310"/>
      <c r="P81" s="311">
        <f>SUM(P82:P95)</f>
        <v>0</v>
      </c>
      <c r="Q81" s="310"/>
      <c r="R81" s="311">
        <f>SUM(R82:R95)</f>
        <v>0</v>
      </c>
      <c r="S81" s="310"/>
      <c r="T81" s="312">
        <f>SUM(T82:T95)</f>
        <v>0</v>
      </c>
      <c r="AR81" s="266" t="s">
        <v>170</v>
      </c>
      <c r="AT81" s="313" t="s">
        <v>69</v>
      </c>
      <c r="AU81" s="313" t="s">
        <v>70</v>
      </c>
      <c r="AY81" s="266" t="s">
        <v>141</v>
      </c>
      <c r="BK81" s="314">
        <f>SUM(BK82:BK95)</f>
        <v>0</v>
      </c>
    </row>
    <row r="82" spans="1:65" s="296" customFormat="1" ht="16.5" customHeight="1">
      <c r="A82" s="219"/>
      <c r="B82" s="220"/>
      <c r="C82" s="271" t="s">
        <v>78</v>
      </c>
      <c r="D82" s="271" t="s">
        <v>143</v>
      </c>
      <c r="E82" s="272" t="s">
        <v>2122</v>
      </c>
      <c r="F82" s="273" t="s">
        <v>2123</v>
      </c>
      <c r="G82" s="274" t="s">
        <v>236</v>
      </c>
      <c r="H82" s="275">
        <v>1</v>
      </c>
      <c r="I82" s="212"/>
      <c r="J82" s="276">
        <f t="shared" ref="J82:J95" si="0">ROUND(I82*H82,2)</f>
        <v>0</v>
      </c>
      <c r="K82" s="273" t="s">
        <v>3</v>
      </c>
      <c r="L82" s="220"/>
      <c r="M82" s="315" t="s">
        <v>3</v>
      </c>
      <c r="N82" s="316" t="s">
        <v>41</v>
      </c>
      <c r="O82" s="317">
        <v>0</v>
      </c>
      <c r="P82" s="317">
        <f t="shared" ref="P82:P95" si="1">O82*H82</f>
        <v>0</v>
      </c>
      <c r="Q82" s="317">
        <v>0</v>
      </c>
      <c r="R82" s="317">
        <f t="shared" ref="R82:R95" si="2">Q82*H82</f>
        <v>0</v>
      </c>
      <c r="S82" s="317">
        <v>0</v>
      </c>
      <c r="T82" s="318">
        <f t="shared" ref="T82:T95" si="3">S82*H82</f>
        <v>0</v>
      </c>
      <c r="U82" s="219"/>
      <c r="V82" s="219"/>
      <c r="W82" s="219"/>
      <c r="X82" s="219"/>
      <c r="Y82" s="219"/>
      <c r="Z82" s="219"/>
      <c r="AA82" s="219"/>
      <c r="AB82" s="219"/>
      <c r="AC82" s="219"/>
      <c r="AD82" s="219"/>
      <c r="AE82" s="219"/>
      <c r="AR82" s="319" t="s">
        <v>148</v>
      </c>
      <c r="AT82" s="319" t="s">
        <v>143</v>
      </c>
      <c r="AU82" s="319" t="s">
        <v>78</v>
      </c>
      <c r="AY82" s="293" t="s">
        <v>141</v>
      </c>
      <c r="BE82" s="320">
        <f t="shared" ref="BE82:BE95" si="4">IF(N82="základní",J82,0)</f>
        <v>0</v>
      </c>
      <c r="BF82" s="320">
        <f t="shared" ref="BF82:BF95" si="5">IF(N82="snížená",J82,0)</f>
        <v>0</v>
      </c>
      <c r="BG82" s="320">
        <f t="shared" ref="BG82:BG95" si="6">IF(N82="zákl. přenesená",J82,0)</f>
        <v>0</v>
      </c>
      <c r="BH82" s="320">
        <f t="shared" ref="BH82:BH95" si="7">IF(N82="sníž. přenesená",J82,0)</f>
        <v>0</v>
      </c>
      <c r="BI82" s="320">
        <f t="shared" ref="BI82:BI95" si="8">IF(N82="nulová",J82,0)</f>
        <v>0</v>
      </c>
      <c r="BJ82" s="293" t="s">
        <v>78</v>
      </c>
      <c r="BK82" s="320">
        <f t="shared" ref="BK82:BK95" si="9">ROUND(I82*H82,2)</f>
        <v>0</v>
      </c>
      <c r="BL82" s="293" t="s">
        <v>148</v>
      </c>
      <c r="BM82" s="319" t="s">
        <v>2124</v>
      </c>
    </row>
    <row r="83" spans="1:65" s="296" customFormat="1" ht="16.5" customHeight="1">
      <c r="A83" s="219"/>
      <c r="B83" s="220"/>
      <c r="C83" s="271" t="s">
        <v>80</v>
      </c>
      <c r="D83" s="271" t="s">
        <v>143</v>
      </c>
      <c r="E83" s="272" t="s">
        <v>2125</v>
      </c>
      <c r="F83" s="273" t="s">
        <v>2126</v>
      </c>
      <c r="G83" s="274" t="s">
        <v>236</v>
      </c>
      <c r="H83" s="275">
        <v>1</v>
      </c>
      <c r="I83" s="212"/>
      <c r="J83" s="276">
        <f t="shared" si="0"/>
        <v>0</v>
      </c>
      <c r="K83" s="273" t="s">
        <v>3</v>
      </c>
      <c r="L83" s="220"/>
      <c r="M83" s="315" t="s">
        <v>3</v>
      </c>
      <c r="N83" s="316" t="s">
        <v>41</v>
      </c>
      <c r="O83" s="317">
        <v>0</v>
      </c>
      <c r="P83" s="317">
        <f t="shared" si="1"/>
        <v>0</v>
      </c>
      <c r="Q83" s="317">
        <v>0</v>
      </c>
      <c r="R83" s="317">
        <f t="shared" si="2"/>
        <v>0</v>
      </c>
      <c r="S83" s="317">
        <v>0</v>
      </c>
      <c r="T83" s="318">
        <f t="shared" si="3"/>
        <v>0</v>
      </c>
      <c r="U83" s="219"/>
      <c r="V83" s="219"/>
      <c r="W83" s="219"/>
      <c r="X83" s="219"/>
      <c r="Y83" s="219"/>
      <c r="Z83" s="219"/>
      <c r="AA83" s="219"/>
      <c r="AB83" s="219"/>
      <c r="AC83" s="219"/>
      <c r="AD83" s="219"/>
      <c r="AE83" s="219"/>
      <c r="AR83" s="319" t="s">
        <v>148</v>
      </c>
      <c r="AT83" s="319" t="s">
        <v>143</v>
      </c>
      <c r="AU83" s="319" t="s">
        <v>78</v>
      </c>
      <c r="AY83" s="293" t="s">
        <v>141</v>
      </c>
      <c r="BE83" s="320">
        <f t="shared" si="4"/>
        <v>0</v>
      </c>
      <c r="BF83" s="320">
        <f t="shared" si="5"/>
        <v>0</v>
      </c>
      <c r="BG83" s="320">
        <f t="shared" si="6"/>
        <v>0</v>
      </c>
      <c r="BH83" s="320">
        <f t="shared" si="7"/>
        <v>0</v>
      </c>
      <c r="BI83" s="320">
        <f t="shared" si="8"/>
        <v>0</v>
      </c>
      <c r="BJ83" s="293" t="s">
        <v>78</v>
      </c>
      <c r="BK83" s="320">
        <f t="shared" si="9"/>
        <v>0</v>
      </c>
      <c r="BL83" s="293" t="s">
        <v>148</v>
      </c>
      <c r="BM83" s="319" t="s">
        <v>2127</v>
      </c>
    </row>
    <row r="84" spans="1:65" s="296" customFormat="1" ht="16.5" customHeight="1">
      <c r="A84" s="219"/>
      <c r="B84" s="220"/>
      <c r="C84" s="271" t="s">
        <v>161</v>
      </c>
      <c r="D84" s="271" t="s">
        <v>143</v>
      </c>
      <c r="E84" s="272" t="s">
        <v>2128</v>
      </c>
      <c r="F84" s="273" t="s">
        <v>2129</v>
      </c>
      <c r="G84" s="274" t="s">
        <v>236</v>
      </c>
      <c r="H84" s="275">
        <v>1</v>
      </c>
      <c r="I84" s="212"/>
      <c r="J84" s="276">
        <f t="shared" si="0"/>
        <v>0</v>
      </c>
      <c r="K84" s="273" t="s">
        <v>3</v>
      </c>
      <c r="L84" s="220"/>
      <c r="M84" s="315" t="s">
        <v>3</v>
      </c>
      <c r="N84" s="316" t="s">
        <v>41</v>
      </c>
      <c r="O84" s="317">
        <v>0</v>
      </c>
      <c r="P84" s="317">
        <f t="shared" si="1"/>
        <v>0</v>
      </c>
      <c r="Q84" s="317">
        <v>0</v>
      </c>
      <c r="R84" s="317">
        <f t="shared" si="2"/>
        <v>0</v>
      </c>
      <c r="S84" s="317">
        <v>0</v>
      </c>
      <c r="T84" s="318">
        <f t="shared" si="3"/>
        <v>0</v>
      </c>
      <c r="U84" s="219"/>
      <c r="V84" s="219"/>
      <c r="W84" s="219"/>
      <c r="X84" s="219"/>
      <c r="Y84" s="219"/>
      <c r="Z84" s="219"/>
      <c r="AA84" s="219"/>
      <c r="AB84" s="219"/>
      <c r="AC84" s="219"/>
      <c r="AD84" s="219"/>
      <c r="AE84" s="219"/>
      <c r="AR84" s="319" t="s">
        <v>148</v>
      </c>
      <c r="AT84" s="319" t="s">
        <v>143</v>
      </c>
      <c r="AU84" s="319" t="s">
        <v>78</v>
      </c>
      <c r="AY84" s="293" t="s">
        <v>141</v>
      </c>
      <c r="BE84" s="320">
        <f t="shared" si="4"/>
        <v>0</v>
      </c>
      <c r="BF84" s="320">
        <f t="shared" si="5"/>
        <v>0</v>
      </c>
      <c r="BG84" s="320">
        <f t="shared" si="6"/>
        <v>0</v>
      </c>
      <c r="BH84" s="320">
        <f t="shared" si="7"/>
        <v>0</v>
      </c>
      <c r="BI84" s="320">
        <f t="shared" si="8"/>
        <v>0</v>
      </c>
      <c r="BJ84" s="293" t="s">
        <v>78</v>
      </c>
      <c r="BK84" s="320">
        <f t="shared" si="9"/>
        <v>0</v>
      </c>
      <c r="BL84" s="293" t="s">
        <v>148</v>
      </c>
      <c r="BM84" s="319" t="s">
        <v>2130</v>
      </c>
    </row>
    <row r="85" spans="1:65" s="296" customFormat="1" ht="16.5" customHeight="1">
      <c r="A85" s="219"/>
      <c r="B85" s="220"/>
      <c r="C85" s="271" t="s">
        <v>148</v>
      </c>
      <c r="D85" s="271" t="s">
        <v>143</v>
      </c>
      <c r="E85" s="272" t="s">
        <v>2131</v>
      </c>
      <c r="F85" s="273" t="s">
        <v>2132</v>
      </c>
      <c r="G85" s="274" t="s">
        <v>236</v>
      </c>
      <c r="H85" s="275">
        <v>1</v>
      </c>
      <c r="I85" s="212"/>
      <c r="J85" s="276">
        <f t="shared" si="0"/>
        <v>0</v>
      </c>
      <c r="K85" s="273" t="s">
        <v>3</v>
      </c>
      <c r="L85" s="220"/>
      <c r="M85" s="315" t="s">
        <v>3</v>
      </c>
      <c r="N85" s="316" t="s">
        <v>41</v>
      </c>
      <c r="O85" s="317">
        <v>0</v>
      </c>
      <c r="P85" s="317">
        <f t="shared" si="1"/>
        <v>0</v>
      </c>
      <c r="Q85" s="317">
        <v>0</v>
      </c>
      <c r="R85" s="317">
        <f t="shared" si="2"/>
        <v>0</v>
      </c>
      <c r="S85" s="317">
        <v>0</v>
      </c>
      <c r="T85" s="318">
        <f t="shared" si="3"/>
        <v>0</v>
      </c>
      <c r="U85" s="219"/>
      <c r="V85" s="219"/>
      <c r="W85" s="219"/>
      <c r="X85" s="219"/>
      <c r="Y85" s="219"/>
      <c r="Z85" s="219"/>
      <c r="AA85" s="219"/>
      <c r="AB85" s="219"/>
      <c r="AC85" s="219"/>
      <c r="AD85" s="219"/>
      <c r="AE85" s="219"/>
      <c r="AR85" s="319" t="s">
        <v>148</v>
      </c>
      <c r="AT85" s="319" t="s">
        <v>143</v>
      </c>
      <c r="AU85" s="319" t="s">
        <v>78</v>
      </c>
      <c r="AY85" s="293" t="s">
        <v>141</v>
      </c>
      <c r="BE85" s="320">
        <f t="shared" si="4"/>
        <v>0</v>
      </c>
      <c r="BF85" s="320">
        <f t="shared" si="5"/>
        <v>0</v>
      </c>
      <c r="BG85" s="320">
        <f t="shared" si="6"/>
        <v>0</v>
      </c>
      <c r="BH85" s="320">
        <f t="shared" si="7"/>
        <v>0</v>
      </c>
      <c r="BI85" s="320">
        <f t="shared" si="8"/>
        <v>0</v>
      </c>
      <c r="BJ85" s="293" t="s">
        <v>78</v>
      </c>
      <c r="BK85" s="320">
        <f t="shared" si="9"/>
        <v>0</v>
      </c>
      <c r="BL85" s="293" t="s">
        <v>148</v>
      </c>
      <c r="BM85" s="319" t="s">
        <v>2133</v>
      </c>
    </row>
    <row r="86" spans="1:65" s="296" customFormat="1" ht="16.5" customHeight="1">
      <c r="A86" s="219"/>
      <c r="B86" s="220"/>
      <c r="C86" s="271" t="s">
        <v>170</v>
      </c>
      <c r="D86" s="271" t="s">
        <v>143</v>
      </c>
      <c r="E86" s="272" t="s">
        <v>2134</v>
      </c>
      <c r="F86" s="273" t="s">
        <v>2135</v>
      </c>
      <c r="G86" s="274" t="s">
        <v>236</v>
      </c>
      <c r="H86" s="275">
        <v>1</v>
      </c>
      <c r="I86" s="212"/>
      <c r="J86" s="276">
        <f t="shared" si="0"/>
        <v>0</v>
      </c>
      <c r="K86" s="273" t="s">
        <v>3</v>
      </c>
      <c r="L86" s="220"/>
      <c r="M86" s="315" t="s">
        <v>3</v>
      </c>
      <c r="N86" s="316" t="s">
        <v>41</v>
      </c>
      <c r="O86" s="317">
        <v>0</v>
      </c>
      <c r="P86" s="317">
        <f t="shared" si="1"/>
        <v>0</v>
      </c>
      <c r="Q86" s="317">
        <v>0</v>
      </c>
      <c r="R86" s="317">
        <f t="shared" si="2"/>
        <v>0</v>
      </c>
      <c r="S86" s="317">
        <v>0</v>
      </c>
      <c r="T86" s="318">
        <f t="shared" si="3"/>
        <v>0</v>
      </c>
      <c r="U86" s="219"/>
      <c r="V86" s="219"/>
      <c r="W86" s="219"/>
      <c r="X86" s="219"/>
      <c r="Y86" s="219"/>
      <c r="Z86" s="219"/>
      <c r="AA86" s="219"/>
      <c r="AB86" s="219"/>
      <c r="AC86" s="219"/>
      <c r="AD86" s="219"/>
      <c r="AE86" s="219"/>
      <c r="AR86" s="319" t="s">
        <v>148</v>
      </c>
      <c r="AT86" s="319" t="s">
        <v>143</v>
      </c>
      <c r="AU86" s="319" t="s">
        <v>78</v>
      </c>
      <c r="AY86" s="293" t="s">
        <v>141</v>
      </c>
      <c r="BE86" s="320">
        <f t="shared" si="4"/>
        <v>0</v>
      </c>
      <c r="BF86" s="320">
        <f t="shared" si="5"/>
        <v>0</v>
      </c>
      <c r="BG86" s="320">
        <f t="shared" si="6"/>
        <v>0</v>
      </c>
      <c r="BH86" s="320">
        <f t="shared" si="7"/>
        <v>0</v>
      </c>
      <c r="BI86" s="320">
        <f t="shared" si="8"/>
        <v>0</v>
      </c>
      <c r="BJ86" s="293" t="s">
        <v>78</v>
      </c>
      <c r="BK86" s="320">
        <f t="shared" si="9"/>
        <v>0</v>
      </c>
      <c r="BL86" s="293" t="s">
        <v>148</v>
      </c>
      <c r="BM86" s="319" t="s">
        <v>2136</v>
      </c>
    </row>
    <row r="87" spans="1:65" s="296" customFormat="1" ht="16.5" customHeight="1">
      <c r="A87" s="219"/>
      <c r="B87" s="220"/>
      <c r="C87" s="271" t="s">
        <v>177</v>
      </c>
      <c r="D87" s="271" t="s">
        <v>143</v>
      </c>
      <c r="E87" s="272" t="s">
        <v>2137</v>
      </c>
      <c r="F87" s="273" t="s">
        <v>2138</v>
      </c>
      <c r="G87" s="274" t="s">
        <v>236</v>
      </c>
      <c r="H87" s="275">
        <v>1</v>
      </c>
      <c r="I87" s="212"/>
      <c r="J87" s="276">
        <f t="shared" si="0"/>
        <v>0</v>
      </c>
      <c r="K87" s="273" t="s">
        <v>3</v>
      </c>
      <c r="L87" s="220"/>
      <c r="M87" s="315" t="s">
        <v>3</v>
      </c>
      <c r="N87" s="316" t="s">
        <v>41</v>
      </c>
      <c r="O87" s="317">
        <v>0</v>
      </c>
      <c r="P87" s="317">
        <f t="shared" si="1"/>
        <v>0</v>
      </c>
      <c r="Q87" s="317">
        <v>0</v>
      </c>
      <c r="R87" s="317">
        <f t="shared" si="2"/>
        <v>0</v>
      </c>
      <c r="S87" s="317">
        <v>0</v>
      </c>
      <c r="T87" s="318">
        <f t="shared" si="3"/>
        <v>0</v>
      </c>
      <c r="U87" s="219"/>
      <c r="V87" s="219"/>
      <c r="W87" s="219"/>
      <c r="X87" s="219"/>
      <c r="Y87" s="219"/>
      <c r="Z87" s="219"/>
      <c r="AA87" s="219"/>
      <c r="AB87" s="219"/>
      <c r="AC87" s="219"/>
      <c r="AD87" s="219"/>
      <c r="AE87" s="219"/>
      <c r="AR87" s="319" t="s">
        <v>148</v>
      </c>
      <c r="AT87" s="319" t="s">
        <v>143</v>
      </c>
      <c r="AU87" s="319" t="s">
        <v>78</v>
      </c>
      <c r="AY87" s="293" t="s">
        <v>141</v>
      </c>
      <c r="BE87" s="320">
        <f t="shared" si="4"/>
        <v>0</v>
      </c>
      <c r="BF87" s="320">
        <f t="shared" si="5"/>
        <v>0</v>
      </c>
      <c r="BG87" s="320">
        <f t="shared" si="6"/>
        <v>0</v>
      </c>
      <c r="BH87" s="320">
        <f t="shared" si="7"/>
        <v>0</v>
      </c>
      <c r="BI87" s="320">
        <f t="shared" si="8"/>
        <v>0</v>
      </c>
      <c r="BJ87" s="293" t="s">
        <v>78</v>
      </c>
      <c r="BK87" s="320">
        <f t="shared" si="9"/>
        <v>0</v>
      </c>
      <c r="BL87" s="293" t="s">
        <v>148</v>
      </c>
      <c r="BM87" s="319" t="s">
        <v>2139</v>
      </c>
    </row>
    <row r="88" spans="1:65" s="296" customFormat="1" ht="16.5" customHeight="1">
      <c r="A88" s="219"/>
      <c r="B88" s="220"/>
      <c r="C88" s="271" t="s">
        <v>183</v>
      </c>
      <c r="D88" s="271" t="s">
        <v>143</v>
      </c>
      <c r="E88" s="272" t="s">
        <v>2140</v>
      </c>
      <c r="F88" s="273" t="s">
        <v>2141</v>
      </c>
      <c r="G88" s="274" t="s">
        <v>236</v>
      </c>
      <c r="H88" s="275">
        <v>1</v>
      </c>
      <c r="I88" s="212"/>
      <c r="J88" s="276">
        <f t="shared" si="0"/>
        <v>0</v>
      </c>
      <c r="K88" s="273" t="s">
        <v>3</v>
      </c>
      <c r="L88" s="220"/>
      <c r="M88" s="315" t="s">
        <v>3</v>
      </c>
      <c r="N88" s="316" t="s">
        <v>41</v>
      </c>
      <c r="O88" s="317">
        <v>0</v>
      </c>
      <c r="P88" s="317">
        <f t="shared" si="1"/>
        <v>0</v>
      </c>
      <c r="Q88" s="317">
        <v>0</v>
      </c>
      <c r="R88" s="317">
        <f t="shared" si="2"/>
        <v>0</v>
      </c>
      <c r="S88" s="317">
        <v>0</v>
      </c>
      <c r="T88" s="318">
        <f t="shared" si="3"/>
        <v>0</v>
      </c>
      <c r="U88" s="219"/>
      <c r="V88" s="219"/>
      <c r="W88" s="219"/>
      <c r="X88" s="219"/>
      <c r="Y88" s="219"/>
      <c r="Z88" s="219"/>
      <c r="AA88" s="219"/>
      <c r="AB88" s="219"/>
      <c r="AC88" s="219"/>
      <c r="AD88" s="219"/>
      <c r="AE88" s="219"/>
      <c r="AR88" s="319" t="s">
        <v>148</v>
      </c>
      <c r="AT88" s="319" t="s">
        <v>143</v>
      </c>
      <c r="AU88" s="319" t="s">
        <v>78</v>
      </c>
      <c r="AY88" s="293" t="s">
        <v>141</v>
      </c>
      <c r="BE88" s="320">
        <f t="shared" si="4"/>
        <v>0</v>
      </c>
      <c r="BF88" s="320">
        <f t="shared" si="5"/>
        <v>0</v>
      </c>
      <c r="BG88" s="320">
        <f t="shared" si="6"/>
        <v>0</v>
      </c>
      <c r="BH88" s="320">
        <f t="shared" si="7"/>
        <v>0</v>
      </c>
      <c r="BI88" s="320">
        <f t="shared" si="8"/>
        <v>0</v>
      </c>
      <c r="BJ88" s="293" t="s">
        <v>78</v>
      </c>
      <c r="BK88" s="320">
        <f t="shared" si="9"/>
        <v>0</v>
      </c>
      <c r="BL88" s="293" t="s">
        <v>148</v>
      </c>
      <c r="BM88" s="319" t="s">
        <v>2142</v>
      </c>
    </row>
    <row r="89" spans="1:65" s="296" customFormat="1" ht="16.5" customHeight="1">
      <c r="A89" s="219"/>
      <c r="B89" s="220"/>
      <c r="C89" s="271" t="s">
        <v>188</v>
      </c>
      <c r="D89" s="271" t="s">
        <v>143</v>
      </c>
      <c r="E89" s="272" t="s">
        <v>2143</v>
      </c>
      <c r="F89" s="273" t="s">
        <v>2144</v>
      </c>
      <c r="G89" s="274" t="s">
        <v>236</v>
      </c>
      <c r="H89" s="275">
        <v>1</v>
      </c>
      <c r="I89" s="212"/>
      <c r="J89" s="276">
        <f t="shared" si="0"/>
        <v>0</v>
      </c>
      <c r="K89" s="273" t="s">
        <v>3</v>
      </c>
      <c r="L89" s="220"/>
      <c r="M89" s="315" t="s">
        <v>3</v>
      </c>
      <c r="N89" s="316" t="s">
        <v>41</v>
      </c>
      <c r="O89" s="317">
        <v>0</v>
      </c>
      <c r="P89" s="317">
        <f t="shared" si="1"/>
        <v>0</v>
      </c>
      <c r="Q89" s="317">
        <v>0</v>
      </c>
      <c r="R89" s="317">
        <f t="shared" si="2"/>
        <v>0</v>
      </c>
      <c r="S89" s="317">
        <v>0</v>
      </c>
      <c r="T89" s="318">
        <f t="shared" si="3"/>
        <v>0</v>
      </c>
      <c r="U89" s="219"/>
      <c r="V89" s="219"/>
      <c r="W89" s="219"/>
      <c r="X89" s="219"/>
      <c r="Y89" s="219"/>
      <c r="Z89" s="219"/>
      <c r="AA89" s="219"/>
      <c r="AB89" s="219"/>
      <c r="AC89" s="219"/>
      <c r="AD89" s="219"/>
      <c r="AE89" s="219"/>
      <c r="AR89" s="319" t="s">
        <v>148</v>
      </c>
      <c r="AT89" s="319" t="s">
        <v>143</v>
      </c>
      <c r="AU89" s="319" t="s">
        <v>78</v>
      </c>
      <c r="AY89" s="293" t="s">
        <v>141</v>
      </c>
      <c r="BE89" s="320">
        <f t="shared" si="4"/>
        <v>0</v>
      </c>
      <c r="BF89" s="320">
        <f t="shared" si="5"/>
        <v>0</v>
      </c>
      <c r="BG89" s="320">
        <f t="shared" si="6"/>
        <v>0</v>
      </c>
      <c r="BH89" s="320">
        <f t="shared" si="7"/>
        <v>0</v>
      </c>
      <c r="BI89" s="320">
        <f t="shared" si="8"/>
        <v>0</v>
      </c>
      <c r="BJ89" s="293" t="s">
        <v>78</v>
      </c>
      <c r="BK89" s="320">
        <f t="shared" si="9"/>
        <v>0</v>
      </c>
      <c r="BL89" s="293" t="s">
        <v>148</v>
      </c>
      <c r="BM89" s="319" t="s">
        <v>2145</v>
      </c>
    </row>
    <row r="90" spans="1:65" s="296" customFormat="1" ht="16.5" customHeight="1">
      <c r="A90" s="219"/>
      <c r="B90" s="220"/>
      <c r="C90" s="271" t="s">
        <v>152</v>
      </c>
      <c r="D90" s="271" t="s">
        <v>143</v>
      </c>
      <c r="E90" s="272" t="s">
        <v>2146</v>
      </c>
      <c r="F90" s="273" t="s">
        <v>2147</v>
      </c>
      <c r="G90" s="274" t="s">
        <v>236</v>
      </c>
      <c r="H90" s="275">
        <v>1</v>
      </c>
      <c r="I90" s="212"/>
      <c r="J90" s="276">
        <f t="shared" si="0"/>
        <v>0</v>
      </c>
      <c r="K90" s="273" t="s">
        <v>3</v>
      </c>
      <c r="L90" s="220"/>
      <c r="M90" s="315" t="s">
        <v>3</v>
      </c>
      <c r="N90" s="316" t="s">
        <v>41</v>
      </c>
      <c r="O90" s="317">
        <v>0</v>
      </c>
      <c r="P90" s="317">
        <f t="shared" si="1"/>
        <v>0</v>
      </c>
      <c r="Q90" s="317">
        <v>0</v>
      </c>
      <c r="R90" s="317">
        <f t="shared" si="2"/>
        <v>0</v>
      </c>
      <c r="S90" s="317">
        <v>0</v>
      </c>
      <c r="T90" s="318">
        <f t="shared" si="3"/>
        <v>0</v>
      </c>
      <c r="U90" s="219"/>
      <c r="V90" s="219"/>
      <c r="W90" s="219"/>
      <c r="X90" s="219"/>
      <c r="Y90" s="219"/>
      <c r="Z90" s="219"/>
      <c r="AA90" s="219"/>
      <c r="AB90" s="219"/>
      <c r="AC90" s="219"/>
      <c r="AD90" s="219"/>
      <c r="AE90" s="219"/>
      <c r="AR90" s="319" t="s">
        <v>148</v>
      </c>
      <c r="AT90" s="319" t="s">
        <v>143</v>
      </c>
      <c r="AU90" s="319" t="s">
        <v>78</v>
      </c>
      <c r="AY90" s="293" t="s">
        <v>141</v>
      </c>
      <c r="BE90" s="320">
        <f t="shared" si="4"/>
        <v>0</v>
      </c>
      <c r="BF90" s="320">
        <f t="shared" si="5"/>
        <v>0</v>
      </c>
      <c r="BG90" s="320">
        <f t="shared" si="6"/>
        <v>0</v>
      </c>
      <c r="BH90" s="320">
        <f t="shared" si="7"/>
        <v>0</v>
      </c>
      <c r="BI90" s="320">
        <f t="shared" si="8"/>
        <v>0</v>
      </c>
      <c r="BJ90" s="293" t="s">
        <v>78</v>
      </c>
      <c r="BK90" s="320">
        <f t="shared" si="9"/>
        <v>0</v>
      </c>
      <c r="BL90" s="293" t="s">
        <v>148</v>
      </c>
      <c r="BM90" s="319" t="s">
        <v>2148</v>
      </c>
    </row>
    <row r="91" spans="1:65" s="296" customFormat="1" ht="16.5" customHeight="1">
      <c r="A91" s="219"/>
      <c r="B91" s="220"/>
      <c r="C91" s="271" t="s">
        <v>203</v>
      </c>
      <c r="D91" s="271" t="s">
        <v>143</v>
      </c>
      <c r="E91" s="272" t="s">
        <v>2149</v>
      </c>
      <c r="F91" s="273" t="s">
        <v>2150</v>
      </c>
      <c r="G91" s="274" t="s">
        <v>236</v>
      </c>
      <c r="H91" s="275">
        <v>1</v>
      </c>
      <c r="I91" s="212"/>
      <c r="J91" s="276">
        <f t="shared" si="0"/>
        <v>0</v>
      </c>
      <c r="K91" s="273" t="s">
        <v>3</v>
      </c>
      <c r="L91" s="220"/>
      <c r="M91" s="315" t="s">
        <v>3</v>
      </c>
      <c r="N91" s="316" t="s">
        <v>41</v>
      </c>
      <c r="O91" s="317">
        <v>0</v>
      </c>
      <c r="P91" s="317">
        <f t="shared" si="1"/>
        <v>0</v>
      </c>
      <c r="Q91" s="317">
        <v>0</v>
      </c>
      <c r="R91" s="317">
        <f t="shared" si="2"/>
        <v>0</v>
      </c>
      <c r="S91" s="317">
        <v>0</v>
      </c>
      <c r="T91" s="318">
        <f t="shared" si="3"/>
        <v>0</v>
      </c>
      <c r="U91" s="219"/>
      <c r="V91" s="219"/>
      <c r="W91" s="219"/>
      <c r="X91" s="219"/>
      <c r="Y91" s="219"/>
      <c r="Z91" s="219"/>
      <c r="AA91" s="219"/>
      <c r="AB91" s="219"/>
      <c r="AC91" s="219"/>
      <c r="AD91" s="219"/>
      <c r="AE91" s="219"/>
      <c r="AR91" s="319" t="s">
        <v>148</v>
      </c>
      <c r="AT91" s="319" t="s">
        <v>143</v>
      </c>
      <c r="AU91" s="319" t="s">
        <v>78</v>
      </c>
      <c r="AY91" s="293" t="s">
        <v>141</v>
      </c>
      <c r="BE91" s="320">
        <f t="shared" si="4"/>
        <v>0</v>
      </c>
      <c r="BF91" s="320">
        <f t="shared" si="5"/>
        <v>0</v>
      </c>
      <c r="BG91" s="320">
        <f t="shared" si="6"/>
        <v>0</v>
      </c>
      <c r="BH91" s="320">
        <f t="shared" si="7"/>
        <v>0</v>
      </c>
      <c r="BI91" s="320">
        <f t="shared" si="8"/>
        <v>0</v>
      </c>
      <c r="BJ91" s="293" t="s">
        <v>78</v>
      </c>
      <c r="BK91" s="320">
        <f t="shared" si="9"/>
        <v>0</v>
      </c>
      <c r="BL91" s="293" t="s">
        <v>148</v>
      </c>
      <c r="BM91" s="319" t="s">
        <v>2151</v>
      </c>
    </row>
    <row r="92" spans="1:65" s="296" customFormat="1" ht="16.5" customHeight="1">
      <c r="A92" s="219"/>
      <c r="B92" s="220"/>
      <c r="C92" s="271" t="s">
        <v>208</v>
      </c>
      <c r="D92" s="271" t="s">
        <v>143</v>
      </c>
      <c r="E92" s="272" t="s">
        <v>2152</v>
      </c>
      <c r="F92" s="273" t="s">
        <v>2153</v>
      </c>
      <c r="G92" s="274" t="s">
        <v>236</v>
      </c>
      <c r="H92" s="275">
        <v>1</v>
      </c>
      <c r="I92" s="212"/>
      <c r="J92" s="276">
        <f t="shared" si="0"/>
        <v>0</v>
      </c>
      <c r="K92" s="273" t="s">
        <v>3</v>
      </c>
      <c r="L92" s="220"/>
      <c r="M92" s="315" t="s">
        <v>3</v>
      </c>
      <c r="N92" s="316" t="s">
        <v>41</v>
      </c>
      <c r="O92" s="317">
        <v>0</v>
      </c>
      <c r="P92" s="317">
        <f t="shared" si="1"/>
        <v>0</v>
      </c>
      <c r="Q92" s="317">
        <v>0</v>
      </c>
      <c r="R92" s="317">
        <f t="shared" si="2"/>
        <v>0</v>
      </c>
      <c r="S92" s="317">
        <v>0</v>
      </c>
      <c r="T92" s="318">
        <f t="shared" si="3"/>
        <v>0</v>
      </c>
      <c r="U92" s="219"/>
      <c r="V92" s="219"/>
      <c r="W92" s="219"/>
      <c r="X92" s="219"/>
      <c r="Y92" s="219"/>
      <c r="Z92" s="219"/>
      <c r="AA92" s="219"/>
      <c r="AB92" s="219"/>
      <c r="AC92" s="219"/>
      <c r="AD92" s="219"/>
      <c r="AE92" s="219"/>
      <c r="AR92" s="319" t="s">
        <v>148</v>
      </c>
      <c r="AT92" s="319" t="s">
        <v>143</v>
      </c>
      <c r="AU92" s="319" t="s">
        <v>78</v>
      </c>
      <c r="AY92" s="293" t="s">
        <v>141</v>
      </c>
      <c r="BE92" s="320">
        <f t="shared" si="4"/>
        <v>0</v>
      </c>
      <c r="BF92" s="320">
        <f t="shared" si="5"/>
        <v>0</v>
      </c>
      <c r="BG92" s="320">
        <f t="shared" si="6"/>
        <v>0</v>
      </c>
      <c r="BH92" s="320">
        <f t="shared" si="7"/>
        <v>0</v>
      </c>
      <c r="BI92" s="320">
        <f t="shared" si="8"/>
        <v>0</v>
      </c>
      <c r="BJ92" s="293" t="s">
        <v>78</v>
      </c>
      <c r="BK92" s="320">
        <f t="shared" si="9"/>
        <v>0</v>
      </c>
      <c r="BL92" s="293" t="s">
        <v>148</v>
      </c>
      <c r="BM92" s="319" t="s">
        <v>2154</v>
      </c>
    </row>
    <row r="93" spans="1:65" s="296" customFormat="1" ht="16.5" customHeight="1">
      <c r="A93" s="219"/>
      <c r="B93" s="220"/>
      <c r="C93" s="271" t="s">
        <v>220</v>
      </c>
      <c r="D93" s="271" t="s">
        <v>143</v>
      </c>
      <c r="E93" s="272" t="s">
        <v>2155</v>
      </c>
      <c r="F93" s="273" t="s">
        <v>2346</v>
      </c>
      <c r="G93" s="274" t="s">
        <v>236</v>
      </c>
      <c r="H93" s="275">
        <v>1</v>
      </c>
      <c r="I93" s="212"/>
      <c r="J93" s="276">
        <f t="shared" si="0"/>
        <v>0</v>
      </c>
      <c r="K93" s="273" t="s">
        <v>3</v>
      </c>
      <c r="L93" s="220"/>
      <c r="M93" s="315" t="s">
        <v>3</v>
      </c>
      <c r="N93" s="316" t="s">
        <v>41</v>
      </c>
      <c r="O93" s="317">
        <v>0</v>
      </c>
      <c r="P93" s="317">
        <f t="shared" si="1"/>
        <v>0</v>
      </c>
      <c r="Q93" s="317">
        <v>0</v>
      </c>
      <c r="R93" s="317">
        <f t="shared" si="2"/>
        <v>0</v>
      </c>
      <c r="S93" s="317">
        <v>0</v>
      </c>
      <c r="T93" s="318">
        <f t="shared" si="3"/>
        <v>0</v>
      </c>
      <c r="U93" s="219"/>
      <c r="V93" s="219"/>
      <c r="W93" s="219"/>
      <c r="X93" s="219"/>
      <c r="Y93" s="219"/>
      <c r="Z93" s="219"/>
      <c r="AA93" s="219"/>
      <c r="AB93" s="219"/>
      <c r="AC93" s="219"/>
      <c r="AD93" s="219"/>
      <c r="AE93" s="219"/>
      <c r="AR93" s="319" t="s">
        <v>148</v>
      </c>
      <c r="AT93" s="319" t="s">
        <v>143</v>
      </c>
      <c r="AU93" s="319" t="s">
        <v>78</v>
      </c>
      <c r="AY93" s="293" t="s">
        <v>141</v>
      </c>
      <c r="BE93" s="320">
        <f t="shared" si="4"/>
        <v>0</v>
      </c>
      <c r="BF93" s="320">
        <f t="shared" si="5"/>
        <v>0</v>
      </c>
      <c r="BG93" s="320">
        <f t="shared" si="6"/>
        <v>0</v>
      </c>
      <c r="BH93" s="320">
        <f t="shared" si="7"/>
        <v>0</v>
      </c>
      <c r="BI93" s="320">
        <f t="shared" si="8"/>
        <v>0</v>
      </c>
      <c r="BJ93" s="293" t="s">
        <v>78</v>
      </c>
      <c r="BK93" s="320">
        <f t="shared" si="9"/>
        <v>0</v>
      </c>
      <c r="BL93" s="293" t="s">
        <v>148</v>
      </c>
      <c r="BM93" s="319" t="s">
        <v>2156</v>
      </c>
    </row>
    <row r="94" spans="1:65" s="296" customFormat="1" ht="16.5" customHeight="1">
      <c r="A94" s="219"/>
      <c r="B94" s="220"/>
      <c r="C94" s="271" t="s">
        <v>233</v>
      </c>
      <c r="D94" s="271" t="s">
        <v>143</v>
      </c>
      <c r="E94" s="272" t="s">
        <v>2157</v>
      </c>
      <c r="F94" s="273" t="s">
        <v>2158</v>
      </c>
      <c r="G94" s="274" t="s">
        <v>236</v>
      </c>
      <c r="H94" s="275">
        <v>1</v>
      </c>
      <c r="I94" s="212"/>
      <c r="J94" s="276">
        <f t="shared" si="0"/>
        <v>0</v>
      </c>
      <c r="K94" s="273" t="s">
        <v>3</v>
      </c>
      <c r="L94" s="220"/>
      <c r="M94" s="315" t="s">
        <v>3</v>
      </c>
      <c r="N94" s="316" t="s">
        <v>41</v>
      </c>
      <c r="O94" s="317">
        <v>0</v>
      </c>
      <c r="P94" s="317">
        <f t="shared" si="1"/>
        <v>0</v>
      </c>
      <c r="Q94" s="317">
        <v>0</v>
      </c>
      <c r="R94" s="317">
        <f t="shared" si="2"/>
        <v>0</v>
      </c>
      <c r="S94" s="317">
        <v>0</v>
      </c>
      <c r="T94" s="318">
        <f t="shared" si="3"/>
        <v>0</v>
      </c>
      <c r="U94" s="219"/>
      <c r="V94" s="219"/>
      <c r="W94" s="219"/>
      <c r="X94" s="219"/>
      <c r="Y94" s="219"/>
      <c r="Z94" s="219"/>
      <c r="AA94" s="219"/>
      <c r="AB94" s="219"/>
      <c r="AC94" s="219"/>
      <c r="AD94" s="219"/>
      <c r="AE94" s="219"/>
      <c r="AR94" s="319" t="s">
        <v>148</v>
      </c>
      <c r="AT94" s="319" t="s">
        <v>143</v>
      </c>
      <c r="AU94" s="319" t="s">
        <v>78</v>
      </c>
      <c r="AY94" s="293" t="s">
        <v>141</v>
      </c>
      <c r="BE94" s="320">
        <f t="shared" si="4"/>
        <v>0</v>
      </c>
      <c r="BF94" s="320">
        <f t="shared" si="5"/>
        <v>0</v>
      </c>
      <c r="BG94" s="320">
        <f t="shared" si="6"/>
        <v>0</v>
      </c>
      <c r="BH94" s="320">
        <f t="shared" si="7"/>
        <v>0</v>
      </c>
      <c r="BI94" s="320">
        <f t="shared" si="8"/>
        <v>0</v>
      </c>
      <c r="BJ94" s="293" t="s">
        <v>78</v>
      </c>
      <c r="BK94" s="320">
        <f t="shared" si="9"/>
        <v>0</v>
      </c>
      <c r="BL94" s="293" t="s">
        <v>148</v>
      </c>
      <c r="BM94" s="319" t="s">
        <v>2159</v>
      </c>
    </row>
    <row r="95" spans="1:65" s="296" customFormat="1" ht="16.5" customHeight="1">
      <c r="A95" s="219"/>
      <c r="B95" s="220"/>
      <c r="C95" s="271" t="s">
        <v>241</v>
      </c>
      <c r="D95" s="271" t="s">
        <v>143</v>
      </c>
      <c r="E95" s="272" t="s">
        <v>2160</v>
      </c>
      <c r="F95" s="273" t="s">
        <v>2161</v>
      </c>
      <c r="G95" s="274" t="s">
        <v>236</v>
      </c>
      <c r="H95" s="275">
        <v>1</v>
      </c>
      <c r="I95" s="212"/>
      <c r="J95" s="276">
        <f t="shared" si="0"/>
        <v>0</v>
      </c>
      <c r="K95" s="273" t="s">
        <v>3</v>
      </c>
      <c r="L95" s="220"/>
      <c r="M95" s="330" t="s">
        <v>3</v>
      </c>
      <c r="N95" s="331" t="s">
        <v>41</v>
      </c>
      <c r="O95" s="332">
        <v>0</v>
      </c>
      <c r="P95" s="332">
        <f t="shared" si="1"/>
        <v>0</v>
      </c>
      <c r="Q95" s="332">
        <v>0</v>
      </c>
      <c r="R95" s="332">
        <f t="shared" si="2"/>
        <v>0</v>
      </c>
      <c r="S95" s="332">
        <v>0</v>
      </c>
      <c r="T95" s="333">
        <f t="shared" si="3"/>
        <v>0</v>
      </c>
      <c r="U95" s="219"/>
      <c r="V95" s="219"/>
      <c r="W95" s="219"/>
      <c r="X95" s="219"/>
      <c r="Y95" s="219"/>
      <c r="Z95" s="219"/>
      <c r="AA95" s="219"/>
      <c r="AB95" s="219"/>
      <c r="AC95" s="219"/>
      <c r="AD95" s="219"/>
      <c r="AE95" s="219"/>
      <c r="AR95" s="319" t="s">
        <v>148</v>
      </c>
      <c r="AT95" s="319" t="s">
        <v>143</v>
      </c>
      <c r="AU95" s="319" t="s">
        <v>78</v>
      </c>
      <c r="AY95" s="293" t="s">
        <v>141</v>
      </c>
      <c r="BE95" s="320">
        <f t="shared" si="4"/>
        <v>0</v>
      </c>
      <c r="BF95" s="320">
        <f t="shared" si="5"/>
        <v>0</v>
      </c>
      <c r="BG95" s="320">
        <f t="shared" si="6"/>
        <v>0</v>
      </c>
      <c r="BH95" s="320">
        <f t="shared" si="7"/>
        <v>0</v>
      </c>
      <c r="BI95" s="320">
        <f t="shared" si="8"/>
        <v>0</v>
      </c>
      <c r="BJ95" s="293" t="s">
        <v>78</v>
      </c>
      <c r="BK95" s="320">
        <f t="shared" si="9"/>
        <v>0</v>
      </c>
      <c r="BL95" s="293" t="s">
        <v>148</v>
      </c>
      <c r="BM95" s="319" t="s">
        <v>2162</v>
      </c>
    </row>
    <row r="96" spans="1:65" s="296" customFormat="1" ht="6.95" customHeight="1">
      <c r="A96" s="219"/>
      <c r="B96" s="239"/>
      <c r="C96" s="240"/>
      <c r="D96" s="240"/>
      <c r="E96" s="240"/>
      <c r="F96" s="240"/>
      <c r="G96" s="240"/>
      <c r="H96" s="240"/>
      <c r="I96" s="240"/>
      <c r="J96" s="240"/>
      <c r="K96" s="240"/>
      <c r="L96" s="220"/>
      <c r="M96" s="219"/>
      <c r="O96" s="219"/>
      <c r="P96" s="219"/>
      <c r="Q96" s="219"/>
      <c r="R96" s="219"/>
      <c r="S96" s="219"/>
      <c r="T96" s="219"/>
      <c r="U96" s="219"/>
      <c r="V96" s="219"/>
      <c r="W96" s="219"/>
      <c r="X96" s="219"/>
      <c r="Y96" s="219"/>
      <c r="Z96" s="219"/>
      <c r="AA96" s="219"/>
      <c r="AB96" s="219"/>
      <c r="AC96" s="219"/>
      <c r="AD96" s="219"/>
      <c r="AE96" s="219"/>
    </row>
  </sheetData>
  <sheetProtection password="CC12" sheet="1" objects="1" scenarios="1"/>
  <autoFilter ref="C79:K95"/>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windowProtection="1" showGridLines="0" workbookViewId="0"/>
  </sheetViews>
  <sheetFormatPr defaultRowHeight="11.25"/>
  <cols>
    <col min="1" max="1" width="8.33203125" style="120" customWidth="1"/>
    <col min="2" max="2" width="1.6640625" style="120" customWidth="1"/>
    <col min="3" max="4" width="5" style="120" customWidth="1"/>
    <col min="5" max="5" width="11.6640625" style="120" customWidth="1"/>
    <col min="6" max="6" width="9.1640625" style="120" customWidth="1"/>
    <col min="7" max="7" width="5" style="120" customWidth="1"/>
    <col min="8" max="8" width="77.83203125" style="120" customWidth="1"/>
    <col min="9" max="10" width="20" style="120" customWidth="1"/>
    <col min="11" max="11" width="1.6640625" style="120" customWidth="1"/>
  </cols>
  <sheetData>
    <row r="1" spans="2:11" s="1" customFormat="1" ht="37.5" customHeight="1"/>
    <row r="2" spans="2:11" s="1" customFormat="1" ht="7.5" customHeight="1">
      <c r="B2" s="121"/>
      <c r="C2" s="122"/>
      <c r="D2" s="122"/>
      <c r="E2" s="122"/>
      <c r="F2" s="122"/>
      <c r="G2" s="122"/>
      <c r="H2" s="122"/>
      <c r="I2" s="122"/>
      <c r="J2" s="122"/>
      <c r="K2" s="123"/>
    </row>
    <row r="3" spans="2:11" s="13" customFormat="1" ht="45" customHeight="1">
      <c r="B3" s="124"/>
      <c r="C3" s="409" t="s">
        <v>2163</v>
      </c>
      <c r="D3" s="409"/>
      <c r="E3" s="409"/>
      <c r="F3" s="409"/>
      <c r="G3" s="409"/>
      <c r="H3" s="409"/>
      <c r="I3" s="409"/>
      <c r="J3" s="409"/>
      <c r="K3" s="125"/>
    </row>
    <row r="4" spans="2:11" s="1" customFormat="1" ht="25.5" customHeight="1">
      <c r="B4" s="126"/>
      <c r="C4" s="410" t="s">
        <v>2164</v>
      </c>
      <c r="D4" s="410"/>
      <c r="E4" s="410"/>
      <c r="F4" s="410"/>
      <c r="G4" s="410"/>
      <c r="H4" s="410"/>
      <c r="I4" s="410"/>
      <c r="J4" s="410"/>
      <c r="K4" s="127"/>
    </row>
    <row r="5" spans="2:11" s="1" customFormat="1" ht="5.25" customHeight="1">
      <c r="B5" s="126"/>
      <c r="C5" s="128"/>
      <c r="D5" s="128"/>
      <c r="E5" s="128"/>
      <c r="F5" s="128"/>
      <c r="G5" s="128"/>
      <c r="H5" s="128"/>
      <c r="I5" s="128"/>
      <c r="J5" s="128"/>
      <c r="K5" s="127"/>
    </row>
    <row r="6" spans="2:11" s="1" customFormat="1" ht="15" customHeight="1">
      <c r="B6" s="126"/>
      <c r="C6" s="407" t="s">
        <v>2165</v>
      </c>
      <c r="D6" s="407"/>
      <c r="E6" s="407"/>
      <c r="F6" s="407"/>
      <c r="G6" s="407"/>
      <c r="H6" s="407"/>
      <c r="I6" s="407"/>
      <c r="J6" s="407"/>
      <c r="K6" s="127"/>
    </row>
    <row r="7" spans="2:11" s="1" customFormat="1" ht="15" customHeight="1">
      <c r="B7" s="130"/>
      <c r="C7" s="407" t="s">
        <v>2166</v>
      </c>
      <c r="D7" s="407"/>
      <c r="E7" s="407"/>
      <c r="F7" s="407"/>
      <c r="G7" s="407"/>
      <c r="H7" s="407"/>
      <c r="I7" s="407"/>
      <c r="J7" s="407"/>
      <c r="K7" s="127"/>
    </row>
    <row r="8" spans="2:11" s="1" customFormat="1" ht="12.75" customHeight="1">
      <c r="B8" s="130"/>
      <c r="C8" s="129"/>
      <c r="D8" s="129"/>
      <c r="E8" s="129"/>
      <c r="F8" s="129"/>
      <c r="G8" s="129"/>
      <c r="H8" s="129"/>
      <c r="I8" s="129"/>
      <c r="J8" s="129"/>
      <c r="K8" s="127"/>
    </row>
    <row r="9" spans="2:11" s="1" customFormat="1" ht="15" customHeight="1">
      <c r="B9" s="130"/>
      <c r="C9" s="407" t="s">
        <v>2167</v>
      </c>
      <c r="D9" s="407"/>
      <c r="E9" s="407"/>
      <c r="F9" s="407"/>
      <c r="G9" s="407"/>
      <c r="H9" s="407"/>
      <c r="I9" s="407"/>
      <c r="J9" s="407"/>
      <c r="K9" s="127"/>
    </row>
    <row r="10" spans="2:11" s="1" customFormat="1" ht="15" customHeight="1">
      <c r="B10" s="130"/>
      <c r="C10" s="129"/>
      <c r="D10" s="407" t="s">
        <v>2168</v>
      </c>
      <c r="E10" s="407"/>
      <c r="F10" s="407"/>
      <c r="G10" s="407"/>
      <c r="H10" s="407"/>
      <c r="I10" s="407"/>
      <c r="J10" s="407"/>
      <c r="K10" s="127"/>
    </row>
    <row r="11" spans="2:11" s="1" customFormat="1" ht="15" customHeight="1">
      <c r="B11" s="130"/>
      <c r="C11" s="131"/>
      <c r="D11" s="407" t="s">
        <v>2169</v>
      </c>
      <c r="E11" s="407"/>
      <c r="F11" s="407"/>
      <c r="G11" s="407"/>
      <c r="H11" s="407"/>
      <c r="I11" s="407"/>
      <c r="J11" s="407"/>
      <c r="K11" s="127"/>
    </row>
    <row r="12" spans="2:11" s="1" customFormat="1" ht="15" customHeight="1">
      <c r="B12" s="130"/>
      <c r="C12" s="131"/>
      <c r="D12" s="129"/>
      <c r="E12" s="129"/>
      <c r="F12" s="129"/>
      <c r="G12" s="129"/>
      <c r="H12" s="129"/>
      <c r="I12" s="129"/>
      <c r="J12" s="129"/>
      <c r="K12" s="127"/>
    </row>
    <row r="13" spans="2:11" s="1" customFormat="1" ht="15" customHeight="1">
      <c r="B13" s="130"/>
      <c r="C13" s="131"/>
      <c r="D13" s="132" t="s">
        <v>2170</v>
      </c>
      <c r="E13" s="129"/>
      <c r="F13" s="129"/>
      <c r="G13" s="129"/>
      <c r="H13" s="129"/>
      <c r="I13" s="129"/>
      <c r="J13" s="129"/>
      <c r="K13" s="127"/>
    </row>
    <row r="14" spans="2:11" s="1" customFormat="1" ht="12.75" customHeight="1">
      <c r="B14" s="130"/>
      <c r="C14" s="131"/>
      <c r="D14" s="131"/>
      <c r="E14" s="131"/>
      <c r="F14" s="131"/>
      <c r="G14" s="131"/>
      <c r="H14" s="131"/>
      <c r="I14" s="131"/>
      <c r="J14" s="131"/>
      <c r="K14" s="127"/>
    </row>
    <row r="15" spans="2:11" s="1" customFormat="1" ht="15" customHeight="1">
      <c r="B15" s="130"/>
      <c r="C15" s="131"/>
      <c r="D15" s="407" t="s">
        <v>2171</v>
      </c>
      <c r="E15" s="407"/>
      <c r="F15" s="407"/>
      <c r="G15" s="407"/>
      <c r="H15" s="407"/>
      <c r="I15" s="407"/>
      <c r="J15" s="407"/>
      <c r="K15" s="127"/>
    </row>
    <row r="16" spans="2:11" s="1" customFormat="1" ht="15" customHeight="1">
      <c r="B16" s="130"/>
      <c r="C16" s="131"/>
      <c r="D16" s="407" t="s">
        <v>2172</v>
      </c>
      <c r="E16" s="407"/>
      <c r="F16" s="407"/>
      <c r="G16" s="407"/>
      <c r="H16" s="407"/>
      <c r="I16" s="407"/>
      <c r="J16" s="407"/>
      <c r="K16" s="127"/>
    </row>
    <row r="17" spans="2:11" s="1" customFormat="1" ht="15" customHeight="1">
      <c r="B17" s="130"/>
      <c r="C17" s="131"/>
      <c r="D17" s="407" t="s">
        <v>2173</v>
      </c>
      <c r="E17" s="407"/>
      <c r="F17" s="407"/>
      <c r="G17" s="407"/>
      <c r="H17" s="407"/>
      <c r="I17" s="407"/>
      <c r="J17" s="407"/>
      <c r="K17" s="127"/>
    </row>
    <row r="18" spans="2:11" s="1" customFormat="1" ht="15" customHeight="1">
      <c r="B18" s="130"/>
      <c r="C18" s="131"/>
      <c r="D18" s="131"/>
      <c r="E18" s="133" t="s">
        <v>2174</v>
      </c>
      <c r="F18" s="407" t="s">
        <v>2175</v>
      </c>
      <c r="G18" s="407"/>
      <c r="H18" s="407"/>
      <c r="I18" s="407"/>
      <c r="J18" s="407"/>
      <c r="K18" s="127"/>
    </row>
    <row r="19" spans="2:11" s="1" customFormat="1" ht="15" customHeight="1">
      <c r="B19" s="130"/>
      <c r="C19" s="131"/>
      <c r="D19" s="131"/>
      <c r="E19" s="133" t="s">
        <v>77</v>
      </c>
      <c r="F19" s="407" t="s">
        <v>2176</v>
      </c>
      <c r="G19" s="407"/>
      <c r="H19" s="407"/>
      <c r="I19" s="407"/>
      <c r="J19" s="407"/>
      <c r="K19" s="127"/>
    </row>
    <row r="20" spans="2:11" s="1" customFormat="1" ht="15" customHeight="1">
      <c r="B20" s="130"/>
      <c r="C20" s="131"/>
      <c r="D20" s="131"/>
      <c r="E20" s="133" t="s">
        <v>2177</v>
      </c>
      <c r="F20" s="407" t="s">
        <v>2178</v>
      </c>
      <c r="G20" s="407"/>
      <c r="H20" s="407"/>
      <c r="I20" s="407"/>
      <c r="J20" s="407"/>
      <c r="K20" s="127"/>
    </row>
    <row r="21" spans="2:11" s="1" customFormat="1" ht="15" customHeight="1">
      <c r="B21" s="130"/>
      <c r="C21" s="131"/>
      <c r="D21" s="131"/>
      <c r="E21" s="133" t="s">
        <v>105</v>
      </c>
      <c r="F21" s="407" t="s">
        <v>106</v>
      </c>
      <c r="G21" s="407"/>
      <c r="H21" s="407"/>
      <c r="I21" s="407"/>
      <c r="J21" s="407"/>
      <c r="K21" s="127"/>
    </row>
    <row r="22" spans="2:11" s="1" customFormat="1" ht="15" customHeight="1">
      <c r="B22" s="130"/>
      <c r="C22" s="131"/>
      <c r="D22" s="131"/>
      <c r="E22" s="133" t="s">
        <v>2179</v>
      </c>
      <c r="F22" s="407" t="s">
        <v>2180</v>
      </c>
      <c r="G22" s="407"/>
      <c r="H22" s="407"/>
      <c r="I22" s="407"/>
      <c r="J22" s="407"/>
      <c r="K22" s="127"/>
    </row>
    <row r="23" spans="2:11" s="1" customFormat="1" ht="15" customHeight="1">
      <c r="B23" s="130"/>
      <c r="C23" s="131"/>
      <c r="D23" s="131"/>
      <c r="E23" s="133" t="s">
        <v>2181</v>
      </c>
      <c r="F23" s="407" t="s">
        <v>2182</v>
      </c>
      <c r="G23" s="407"/>
      <c r="H23" s="407"/>
      <c r="I23" s="407"/>
      <c r="J23" s="407"/>
      <c r="K23" s="127"/>
    </row>
    <row r="24" spans="2:11" s="1" customFormat="1" ht="12.75" customHeight="1">
      <c r="B24" s="130"/>
      <c r="C24" s="131"/>
      <c r="D24" s="131"/>
      <c r="E24" s="131"/>
      <c r="F24" s="131"/>
      <c r="G24" s="131"/>
      <c r="H24" s="131"/>
      <c r="I24" s="131"/>
      <c r="J24" s="131"/>
      <c r="K24" s="127"/>
    </row>
    <row r="25" spans="2:11" s="1" customFormat="1" ht="15" customHeight="1">
      <c r="B25" s="130"/>
      <c r="C25" s="407" t="s">
        <v>2183</v>
      </c>
      <c r="D25" s="407"/>
      <c r="E25" s="407"/>
      <c r="F25" s="407"/>
      <c r="G25" s="407"/>
      <c r="H25" s="407"/>
      <c r="I25" s="407"/>
      <c r="J25" s="407"/>
      <c r="K25" s="127"/>
    </row>
    <row r="26" spans="2:11" s="1" customFormat="1" ht="15" customHeight="1">
      <c r="B26" s="130"/>
      <c r="C26" s="407" t="s">
        <v>2184</v>
      </c>
      <c r="D26" s="407"/>
      <c r="E26" s="407"/>
      <c r="F26" s="407"/>
      <c r="G26" s="407"/>
      <c r="H26" s="407"/>
      <c r="I26" s="407"/>
      <c r="J26" s="407"/>
      <c r="K26" s="127"/>
    </row>
    <row r="27" spans="2:11" s="1" customFormat="1" ht="15" customHeight="1">
      <c r="B27" s="130"/>
      <c r="C27" s="129"/>
      <c r="D27" s="407" t="s">
        <v>2185</v>
      </c>
      <c r="E27" s="407"/>
      <c r="F27" s="407"/>
      <c r="G27" s="407"/>
      <c r="H27" s="407"/>
      <c r="I27" s="407"/>
      <c r="J27" s="407"/>
      <c r="K27" s="127"/>
    </row>
    <row r="28" spans="2:11" s="1" customFormat="1" ht="15" customHeight="1">
      <c r="B28" s="130"/>
      <c r="C28" s="131"/>
      <c r="D28" s="407" t="s">
        <v>2186</v>
      </c>
      <c r="E28" s="407"/>
      <c r="F28" s="407"/>
      <c r="G28" s="407"/>
      <c r="H28" s="407"/>
      <c r="I28" s="407"/>
      <c r="J28" s="407"/>
      <c r="K28" s="127"/>
    </row>
    <row r="29" spans="2:11" s="1" customFormat="1" ht="12.75" customHeight="1">
      <c r="B29" s="130"/>
      <c r="C29" s="131"/>
      <c r="D29" s="131"/>
      <c r="E29" s="131"/>
      <c r="F29" s="131"/>
      <c r="G29" s="131"/>
      <c r="H29" s="131"/>
      <c r="I29" s="131"/>
      <c r="J29" s="131"/>
      <c r="K29" s="127"/>
    </row>
    <row r="30" spans="2:11" s="1" customFormat="1" ht="15" customHeight="1">
      <c r="B30" s="130"/>
      <c r="C30" s="131"/>
      <c r="D30" s="407" t="s">
        <v>2187</v>
      </c>
      <c r="E30" s="407"/>
      <c r="F30" s="407"/>
      <c r="G30" s="407"/>
      <c r="H30" s="407"/>
      <c r="I30" s="407"/>
      <c r="J30" s="407"/>
      <c r="K30" s="127"/>
    </row>
    <row r="31" spans="2:11" s="1" customFormat="1" ht="15" customHeight="1">
      <c r="B31" s="130"/>
      <c r="C31" s="131"/>
      <c r="D31" s="407" t="s">
        <v>2188</v>
      </c>
      <c r="E31" s="407"/>
      <c r="F31" s="407"/>
      <c r="G31" s="407"/>
      <c r="H31" s="407"/>
      <c r="I31" s="407"/>
      <c r="J31" s="407"/>
      <c r="K31" s="127"/>
    </row>
    <row r="32" spans="2:11" s="1" customFormat="1" ht="12.75" customHeight="1">
      <c r="B32" s="130"/>
      <c r="C32" s="131"/>
      <c r="D32" s="131"/>
      <c r="E32" s="131"/>
      <c r="F32" s="131"/>
      <c r="G32" s="131"/>
      <c r="H32" s="131"/>
      <c r="I32" s="131"/>
      <c r="J32" s="131"/>
      <c r="K32" s="127"/>
    </row>
    <row r="33" spans="2:11" s="1" customFormat="1" ht="15" customHeight="1">
      <c r="B33" s="130"/>
      <c r="C33" s="131"/>
      <c r="D33" s="407" t="s">
        <v>2189</v>
      </c>
      <c r="E33" s="407"/>
      <c r="F33" s="407"/>
      <c r="G33" s="407"/>
      <c r="H33" s="407"/>
      <c r="I33" s="407"/>
      <c r="J33" s="407"/>
      <c r="K33" s="127"/>
    </row>
    <row r="34" spans="2:11" s="1" customFormat="1" ht="15" customHeight="1">
      <c r="B34" s="130"/>
      <c r="C34" s="131"/>
      <c r="D34" s="407" t="s">
        <v>2190</v>
      </c>
      <c r="E34" s="407"/>
      <c r="F34" s="407"/>
      <c r="G34" s="407"/>
      <c r="H34" s="407"/>
      <c r="I34" s="407"/>
      <c r="J34" s="407"/>
      <c r="K34" s="127"/>
    </row>
    <row r="35" spans="2:11" s="1" customFormat="1" ht="15" customHeight="1">
      <c r="B35" s="130"/>
      <c r="C35" s="131"/>
      <c r="D35" s="407" t="s">
        <v>2191</v>
      </c>
      <c r="E35" s="407"/>
      <c r="F35" s="407"/>
      <c r="G35" s="407"/>
      <c r="H35" s="407"/>
      <c r="I35" s="407"/>
      <c r="J35" s="407"/>
      <c r="K35" s="127"/>
    </row>
    <row r="36" spans="2:11" s="1" customFormat="1" ht="15" customHeight="1">
      <c r="B36" s="130"/>
      <c r="C36" s="131"/>
      <c r="D36" s="129"/>
      <c r="E36" s="132" t="s">
        <v>127</v>
      </c>
      <c r="F36" s="129"/>
      <c r="G36" s="407" t="s">
        <v>2192</v>
      </c>
      <c r="H36" s="407"/>
      <c r="I36" s="407"/>
      <c r="J36" s="407"/>
      <c r="K36" s="127"/>
    </row>
    <row r="37" spans="2:11" s="1" customFormat="1" ht="30.75" customHeight="1">
      <c r="B37" s="130"/>
      <c r="C37" s="131"/>
      <c r="D37" s="129"/>
      <c r="E37" s="132" t="s">
        <v>2193</v>
      </c>
      <c r="F37" s="129"/>
      <c r="G37" s="407" t="s">
        <v>2194</v>
      </c>
      <c r="H37" s="407"/>
      <c r="I37" s="407"/>
      <c r="J37" s="407"/>
      <c r="K37" s="127"/>
    </row>
    <row r="38" spans="2:11" s="1" customFormat="1" ht="15" customHeight="1">
      <c r="B38" s="130"/>
      <c r="C38" s="131"/>
      <c r="D38" s="129"/>
      <c r="E38" s="132" t="s">
        <v>51</v>
      </c>
      <c r="F38" s="129"/>
      <c r="G38" s="407" t="s">
        <v>2195</v>
      </c>
      <c r="H38" s="407"/>
      <c r="I38" s="407"/>
      <c r="J38" s="407"/>
      <c r="K38" s="127"/>
    </row>
    <row r="39" spans="2:11" s="1" customFormat="1" ht="15" customHeight="1">
      <c r="B39" s="130"/>
      <c r="C39" s="131"/>
      <c r="D39" s="129"/>
      <c r="E39" s="132" t="s">
        <v>52</v>
      </c>
      <c r="F39" s="129"/>
      <c r="G39" s="407" t="s">
        <v>2196</v>
      </c>
      <c r="H39" s="407"/>
      <c r="I39" s="407"/>
      <c r="J39" s="407"/>
      <c r="K39" s="127"/>
    </row>
    <row r="40" spans="2:11" s="1" customFormat="1" ht="15" customHeight="1">
      <c r="B40" s="130"/>
      <c r="C40" s="131"/>
      <c r="D40" s="129"/>
      <c r="E40" s="132" t="s">
        <v>128</v>
      </c>
      <c r="F40" s="129"/>
      <c r="G40" s="407" t="s">
        <v>2197</v>
      </c>
      <c r="H40" s="407"/>
      <c r="I40" s="407"/>
      <c r="J40" s="407"/>
      <c r="K40" s="127"/>
    </row>
    <row r="41" spans="2:11" s="1" customFormat="1" ht="15" customHeight="1">
      <c r="B41" s="130"/>
      <c r="C41" s="131"/>
      <c r="D41" s="129"/>
      <c r="E41" s="132" t="s">
        <v>129</v>
      </c>
      <c r="F41" s="129"/>
      <c r="G41" s="407" t="s">
        <v>2198</v>
      </c>
      <c r="H41" s="407"/>
      <c r="I41" s="407"/>
      <c r="J41" s="407"/>
      <c r="K41" s="127"/>
    </row>
    <row r="42" spans="2:11" s="1" customFormat="1" ht="15" customHeight="1">
      <c r="B42" s="130"/>
      <c r="C42" s="131"/>
      <c r="D42" s="129"/>
      <c r="E42" s="132" t="s">
        <v>2199</v>
      </c>
      <c r="F42" s="129"/>
      <c r="G42" s="407" t="s">
        <v>2200</v>
      </c>
      <c r="H42" s="407"/>
      <c r="I42" s="407"/>
      <c r="J42" s="407"/>
      <c r="K42" s="127"/>
    </row>
    <row r="43" spans="2:11" s="1" customFormat="1" ht="15" customHeight="1">
      <c r="B43" s="130"/>
      <c r="C43" s="131"/>
      <c r="D43" s="129"/>
      <c r="E43" s="132"/>
      <c r="F43" s="129"/>
      <c r="G43" s="407" t="s">
        <v>2201</v>
      </c>
      <c r="H43" s="407"/>
      <c r="I43" s="407"/>
      <c r="J43" s="407"/>
      <c r="K43" s="127"/>
    </row>
    <row r="44" spans="2:11" s="1" customFormat="1" ht="15" customHeight="1">
      <c r="B44" s="130"/>
      <c r="C44" s="131"/>
      <c r="D44" s="129"/>
      <c r="E44" s="132" t="s">
        <v>2202</v>
      </c>
      <c r="F44" s="129"/>
      <c r="G44" s="407" t="s">
        <v>2203</v>
      </c>
      <c r="H44" s="407"/>
      <c r="I44" s="407"/>
      <c r="J44" s="407"/>
      <c r="K44" s="127"/>
    </row>
    <row r="45" spans="2:11" s="1" customFormat="1" ht="15" customHeight="1">
      <c r="B45" s="130"/>
      <c r="C45" s="131"/>
      <c r="D45" s="129"/>
      <c r="E45" s="132" t="s">
        <v>131</v>
      </c>
      <c r="F45" s="129"/>
      <c r="G45" s="407" t="s">
        <v>2204</v>
      </c>
      <c r="H45" s="407"/>
      <c r="I45" s="407"/>
      <c r="J45" s="407"/>
      <c r="K45" s="127"/>
    </row>
    <row r="46" spans="2:11" s="1" customFormat="1" ht="12.75" customHeight="1">
      <c r="B46" s="130"/>
      <c r="C46" s="131"/>
      <c r="D46" s="129"/>
      <c r="E46" s="129"/>
      <c r="F46" s="129"/>
      <c r="G46" s="129"/>
      <c r="H46" s="129"/>
      <c r="I46" s="129"/>
      <c r="J46" s="129"/>
      <c r="K46" s="127"/>
    </row>
    <row r="47" spans="2:11" s="1" customFormat="1" ht="15" customHeight="1">
      <c r="B47" s="130"/>
      <c r="C47" s="131"/>
      <c r="D47" s="407" t="s">
        <v>2205</v>
      </c>
      <c r="E47" s="407"/>
      <c r="F47" s="407"/>
      <c r="G47" s="407"/>
      <c r="H47" s="407"/>
      <c r="I47" s="407"/>
      <c r="J47" s="407"/>
      <c r="K47" s="127"/>
    </row>
    <row r="48" spans="2:11" s="1" customFormat="1" ht="15" customHeight="1">
      <c r="B48" s="130"/>
      <c r="C48" s="131"/>
      <c r="D48" s="131"/>
      <c r="E48" s="407" t="s">
        <v>2206</v>
      </c>
      <c r="F48" s="407"/>
      <c r="G48" s="407"/>
      <c r="H48" s="407"/>
      <c r="I48" s="407"/>
      <c r="J48" s="407"/>
      <c r="K48" s="127"/>
    </row>
    <row r="49" spans="2:11" s="1" customFormat="1" ht="15" customHeight="1">
      <c r="B49" s="130"/>
      <c r="C49" s="131"/>
      <c r="D49" s="131"/>
      <c r="E49" s="407" t="s">
        <v>2207</v>
      </c>
      <c r="F49" s="407"/>
      <c r="G49" s="407"/>
      <c r="H49" s="407"/>
      <c r="I49" s="407"/>
      <c r="J49" s="407"/>
      <c r="K49" s="127"/>
    </row>
    <row r="50" spans="2:11" s="1" customFormat="1" ht="15" customHeight="1">
      <c r="B50" s="130"/>
      <c r="C50" s="131"/>
      <c r="D50" s="131"/>
      <c r="E50" s="407" t="s">
        <v>2208</v>
      </c>
      <c r="F50" s="407"/>
      <c r="G50" s="407"/>
      <c r="H50" s="407"/>
      <c r="I50" s="407"/>
      <c r="J50" s="407"/>
      <c r="K50" s="127"/>
    </row>
    <row r="51" spans="2:11" s="1" customFormat="1" ht="15" customHeight="1">
      <c r="B51" s="130"/>
      <c r="C51" s="131"/>
      <c r="D51" s="407" t="s">
        <v>2209</v>
      </c>
      <c r="E51" s="407"/>
      <c r="F51" s="407"/>
      <c r="G51" s="407"/>
      <c r="H51" s="407"/>
      <c r="I51" s="407"/>
      <c r="J51" s="407"/>
      <c r="K51" s="127"/>
    </row>
    <row r="52" spans="2:11" s="1" customFormat="1" ht="25.5" customHeight="1">
      <c r="B52" s="126"/>
      <c r="C52" s="410" t="s">
        <v>2210</v>
      </c>
      <c r="D52" s="410"/>
      <c r="E52" s="410"/>
      <c r="F52" s="410"/>
      <c r="G52" s="410"/>
      <c r="H52" s="410"/>
      <c r="I52" s="410"/>
      <c r="J52" s="410"/>
      <c r="K52" s="127"/>
    </row>
    <row r="53" spans="2:11" s="1" customFormat="1" ht="5.25" customHeight="1">
      <c r="B53" s="126"/>
      <c r="C53" s="128"/>
      <c r="D53" s="128"/>
      <c r="E53" s="128"/>
      <c r="F53" s="128"/>
      <c r="G53" s="128"/>
      <c r="H53" s="128"/>
      <c r="I53" s="128"/>
      <c r="J53" s="128"/>
      <c r="K53" s="127"/>
    </row>
    <row r="54" spans="2:11" s="1" customFormat="1" ht="15" customHeight="1">
      <c r="B54" s="126"/>
      <c r="C54" s="407" t="s">
        <v>2211</v>
      </c>
      <c r="D54" s="407"/>
      <c r="E54" s="407"/>
      <c r="F54" s="407"/>
      <c r="G54" s="407"/>
      <c r="H54" s="407"/>
      <c r="I54" s="407"/>
      <c r="J54" s="407"/>
      <c r="K54" s="127"/>
    </row>
    <row r="55" spans="2:11" s="1" customFormat="1" ht="15" customHeight="1">
      <c r="B55" s="126"/>
      <c r="C55" s="407" t="s">
        <v>2212</v>
      </c>
      <c r="D55" s="407"/>
      <c r="E55" s="407"/>
      <c r="F55" s="407"/>
      <c r="G55" s="407"/>
      <c r="H55" s="407"/>
      <c r="I55" s="407"/>
      <c r="J55" s="407"/>
      <c r="K55" s="127"/>
    </row>
    <row r="56" spans="2:11" s="1" customFormat="1" ht="12.75" customHeight="1">
      <c r="B56" s="126"/>
      <c r="C56" s="129"/>
      <c r="D56" s="129"/>
      <c r="E56" s="129"/>
      <c r="F56" s="129"/>
      <c r="G56" s="129"/>
      <c r="H56" s="129"/>
      <c r="I56" s="129"/>
      <c r="J56" s="129"/>
      <c r="K56" s="127"/>
    </row>
    <row r="57" spans="2:11" s="1" customFormat="1" ht="15" customHeight="1">
      <c r="B57" s="126"/>
      <c r="C57" s="407" t="s">
        <v>2213</v>
      </c>
      <c r="D57" s="407"/>
      <c r="E57" s="407"/>
      <c r="F57" s="407"/>
      <c r="G57" s="407"/>
      <c r="H57" s="407"/>
      <c r="I57" s="407"/>
      <c r="J57" s="407"/>
      <c r="K57" s="127"/>
    </row>
    <row r="58" spans="2:11" s="1" customFormat="1" ht="15" customHeight="1">
      <c r="B58" s="126"/>
      <c r="C58" s="131"/>
      <c r="D58" s="407" t="s">
        <v>2214</v>
      </c>
      <c r="E58" s="407"/>
      <c r="F58" s="407"/>
      <c r="G58" s="407"/>
      <c r="H58" s="407"/>
      <c r="I58" s="407"/>
      <c r="J58" s="407"/>
      <c r="K58" s="127"/>
    </row>
    <row r="59" spans="2:11" s="1" customFormat="1" ht="15" customHeight="1">
      <c r="B59" s="126"/>
      <c r="C59" s="131"/>
      <c r="D59" s="407" t="s">
        <v>2215</v>
      </c>
      <c r="E59" s="407"/>
      <c r="F59" s="407"/>
      <c r="G59" s="407"/>
      <c r="H59" s="407"/>
      <c r="I59" s="407"/>
      <c r="J59" s="407"/>
      <c r="K59" s="127"/>
    </row>
    <row r="60" spans="2:11" s="1" customFormat="1" ht="15" customHeight="1">
      <c r="B60" s="126"/>
      <c r="C60" s="131"/>
      <c r="D60" s="407" t="s">
        <v>2216</v>
      </c>
      <c r="E60" s="407"/>
      <c r="F60" s="407"/>
      <c r="G60" s="407"/>
      <c r="H60" s="407"/>
      <c r="I60" s="407"/>
      <c r="J60" s="407"/>
      <c r="K60" s="127"/>
    </row>
    <row r="61" spans="2:11" s="1" customFormat="1" ht="15" customHeight="1">
      <c r="B61" s="126"/>
      <c r="C61" s="131"/>
      <c r="D61" s="407" t="s">
        <v>2217</v>
      </c>
      <c r="E61" s="407"/>
      <c r="F61" s="407"/>
      <c r="G61" s="407"/>
      <c r="H61" s="407"/>
      <c r="I61" s="407"/>
      <c r="J61" s="407"/>
      <c r="K61" s="127"/>
    </row>
    <row r="62" spans="2:11" s="1" customFormat="1" ht="15" customHeight="1">
      <c r="B62" s="126"/>
      <c r="C62" s="131"/>
      <c r="D62" s="411" t="s">
        <v>2218</v>
      </c>
      <c r="E62" s="411"/>
      <c r="F62" s="411"/>
      <c r="G62" s="411"/>
      <c r="H62" s="411"/>
      <c r="I62" s="411"/>
      <c r="J62" s="411"/>
      <c r="K62" s="127"/>
    </row>
    <row r="63" spans="2:11" s="1" customFormat="1" ht="15" customHeight="1">
      <c r="B63" s="126"/>
      <c r="C63" s="131"/>
      <c r="D63" s="407" t="s">
        <v>2219</v>
      </c>
      <c r="E63" s="407"/>
      <c r="F63" s="407"/>
      <c r="G63" s="407"/>
      <c r="H63" s="407"/>
      <c r="I63" s="407"/>
      <c r="J63" s="407"/>
      <c r="K63" s="127"/>
    </row>
    <row r="64" spans="2:11" s="1" customFormat="1" ht="12.75" customHeight="1">
      <c r="B64" s="126"/>
      <c r="C64" s="131"/>
      <c r="D64" s="131"/>
      <c r="E64" s="134"/>
      <c r="F64" s="131"/>
      <c r="G64" s="131"/>
      <c r="H64" s="131"/>
      <c r="I64" s="131"/>
      <c r="J64" s="131"/>
      <c r="K64" s="127"/>
    </row>
    <row r="65" spans="2:11" s="1" customFormat="1" ht="15" customHeight="1">
      <c r="B65" s="126"/>
      <c r="C65" s="131"/>
      <c r="D65" s="407" t="s">
        <v>2220</v>
      </c>
      <c r="E65" s="407"/>
      <c r="F65" s="407"/>
      <c r="G65" s="407"/>
      <c r="H65" s="407"/>
      <c r="I65" s="407"/>
      <c r="J65" s="407"/>
      <c r="K65" s="127"/>
    </row>
    <row r="66" spans="2:11" s="1" customFormat="1" ht="15" customHeight="1">
      <c r="B66" s="126"/>
      <c r="C66" s="131"/>
      <c r="D66" s="411" t="s">
        <v>2221</v>
      </c>
      <c r="E66" s="411"/>
      <c r="F66" s="411"/>
      <c r="G66" s="411"/>
      <c r="H66" s="411"/>
      <c r="I66" s="411"/>
      <c r="J66" s="411"/>
      <c r="K66" s="127"/>
    </row>
    <row r="67" spans="2:11" s="1" customFormat="1" ht="15" customHeight="1">
      <c r="B67" s="126"/>
      <c r="C67" s="131"/>
      <c r="D67" s="407" t="s">
        <v>2222</v>
      </c>
      <c r="E67" s="407"/>
      <c r="F67" s="407"/>
      <c r="G67" s="407"/>
      <c r="H67" s="407"/>
      <c r="I67" s="407"/>
      <c r="J67" s="407"/>
      <c r="K67" s="127"/>
    </row>
    <row r="68" spans="2:11" s="1" customFormat="1" ht="15" customHeight="1">
      <c r="B68" s="126"/>
      <c r="C68" s="131"/>
      <c r="D68" s="407" t="s">
        <v>2223</v>
      </c>
      <c r="E68" s="407"/>
      <c r="F68" s="407"/>
      <c r="G68" s="407"/>
      <c r="H68" s="407"/>
      <c r="I68" s="407"/>
      <c r="J68" s="407"/>
      <c r="K68" s="127"/>
    </row>
    <row r="69" spans="2:11" s="1" customFormat="1" ht="15" customHeight="1">
      <c r="B69" s="126"/>
      <c r="C69" s="131"/>
      <c r="D69" s="407" t="s">
        <v>2224</v>
      </c>
      <c r="E69" s="407"/>
      <c r="F69" s="407"/>
      <c r="G69" s="407"/>
      <c r="H69" s="407"/>
      <c r="I69" s="407"/>
      <c r="J69" s="407"/>
      <c r="K69" s="127"/>
    </row>
    <row r="70" spans="2:11" s="1" customFormat="1" ht="15" customHeight="1">
      <c r="B70" s="126"/>
      <c r="C70" s="131"/>
      <c r="D70" s="407" t="s">
        <v>2225</v>
      </c>
      <c r="E70" s="407"/>
      <c r="F70" s="407"/>
      <c r="G70" s="407"/>
      <c r="H70" s="407"/>
      <c r="I70" s="407"/>
      <c r="J70" s="407"/>
      <c r="K70" s="127"/>
    </row>
    <row r="71" spans="2:11" s="1" customFormat="1" ht="12.75" customHeight="1">
      <c r="B71" s="135"/>
      <c r="C71" s="136"/>
      <c r="D71" s="136"/>
      <c r="E71" s="136"/>
      <c r="F71" s="136"/>
      <c r="G71" s="136"/>
      <c r="H71" s="136"/>
      <c r="I71" s="136"/>
      <c r="J71" s="136"/>
      <c r="K71" s="137"/>
    </row>
    <row r="72" spans="2:11" s="1" customFormat="1" ht="18.75" customHeight="1">
      <c r="B72" s="138"/>
      <c r="C72" s="138"/>
      <c r="D72" s="138"/>
      <c r="E72" s="138"/>
      <c r="F72" s="138"/>
      <c r="G72" s="138"/>
      <c r="H72" s="138"/>
      <c r="I72" s="138"/>
      <c r="J72" s="138"/>
      <c r="K72" s="139"/>
    </row>
    <row r="73" spans="2:11" s="1" customFormat="1" ht="18.75" customHeight="1">
      <c r="B73" s="139"/>
      <c r="C73" s="139"/>
      <c r="D73" s="139"/>
      <c r="E73" s="139"/>
      <c r="F73" s="139"/>
      <c r="G73" s="139"/>
      <c r="H73" s="139"/>
      <c r="I73" s="139"/>
      <c r="J73" s="139"/>
      <c r="K73" s="139"/>
    </row>
    <row r="74" spans="2:11" s="1" customFormat="1" ht="7.5" customHeight="1">
      <c r="B74" s="140"/>
      <c r="C74" s="141"/>
      <c r="D74" s="141"/>
      <c r="E74" s="141"/>
      <c r="F74" s="141"/>
      <c r="G74" s="141"/>
      <c r="H74" s="141"/>
      <c r="I74" s="141"/>
      <c r="J74" s="141"/>
      <c r="K74" s="142"/>
    </row>
    <row r="75" spans="2:11" s="1" customFormat="1" ht="45" customHeight="1">
      <c r="B75" s="143"/>
      <c r="C75" s="408" t="s">
        <v>2226</v>
      </c>
      <c r="D75" s="408"/>
      <c r="E75" s="408"/>
      <c r="F75" s="408"/>
      <c r="G75" s="408"/>
      <c r="H75" s="408"/>
      <c r="I75" s="408"/>
      <c r="J75" s="408"/>
      <c r="K75" s="144"/>
    </row>
    <row r="76" spans="2:11" s="1" customFormat="1" ht="17.25" customHeight="1">
      <c r="B76" s="143"/>
      <c r="C76" s="145" t="s">
        <v>2227</v>
      </c>
      <c r="D76" s="145"/>
      <c r="E76" s="145"/>
      <c r="F76" s="145" t="s">
        <v>2228</v>
      </c>
      <c r="G76" s="146"/>
      <c r="H76" s="145" t="s">
        <v>52</v>
      </c>
      <c r="I76" s="145" t="s">
        <v>55</v>
      </c>
      <c r="J76" s="145" t="s">
        <v>2229</v>
      </c>
      <c r="K76" s="144"/>
    </row>
    <row r="77" spans="2:11" s="1" customFormat="1" ht="17.25" customHeight="1">
      <c r="B77" s="143"/>
      <c r="C77" s="147" t="s">
        <v>2230</v>
      </c>
      <c r="D77" s="147"/>
      <c r="E77" s="147"/>
      <c r="F77" s="148" t="s">
        <v>2231</v>
      </c>
      <c r="G77" s="149"/>
      <c r="H77" s="147"/>
      <c r="I77" s="147"/>
      <c r="J77" s="147" t="s">
        <v>2232</v>
      </c>
      <c r="K77" s="144"/>
    </row>
    <row r="78" spans="2:11" s="1" customFormat="1" ht="5.25" customHeight="1">
      <c r="B78" s="143"/>
      <c r="C78" s="150"/>
      <c r="D78" s="150"/>
      <c r="E78" s="150"/>
      <c r="F78" s="150"/>
      <c r="G78" s="151"/>
      <c r="H78" s="150"/>
      <c r="I78" s="150"/>
      <c r="J78" s="150"/>
      <c r="K78" s="144"/>
    </row>
    <row r="79" spans="2:11" s="1" customFormat="1" ht="15" customHeight="1">
      <c r="B79" s="143"/>
      <c r="C79" s="132" t="s">
        <v>51</v>
      </c>
      <c r="D79" s="152"/>
      <c r="E79" s="152"/>
      <c r="F79" s="153" t="s">
        <v>2233</v>
      </c>
      <c r="G79" s="154"/>
      <c r="H79" s="132" t="s">
        <v>2234</v>
      </c>
      <c r="I79" s="132" t="s">
        <v>2235</v>
      </c>
      <c r="J79" s="132">
        <v>20</v>
      </c>
      <c r="K79" s="144"/>
    </row>
    <row r="80" spans="2:11" s="1" customFormat="1" ht="15" customHeight="1">
      <c r="B80" s="143"/>
      <c r="C80" s="132" t="s">
        <v>2236</v>
      </c>
      <c r="D80" s="132"/>
      <c r="E80" s="132"/>
      <c r="F80" s="153" t="s">
        <v>2233</v>
      </c>
      <c r="G80" s="154"/>
      <c r="H80" s="132" t="s">
        <v>2237</v>
      </c>
      <c r="I80" s="132" t="s">
        <v>2235</v>
      </c>
      <c r="J80" s="132">
        <v>120</v>
      </c>
      <c r="K80" s="144"/>
    </row>
    <row r="81" spans="2:11" s="1" customFormat="1" ht="15" customHeight="1">
      <c r="B81" s="155"/>
      <c r="C81" s="132" t="s">
        <v>2238</v>
      </c>
      <c r="D81" s="132"/>
      <c r="E81" s="132"/>
      <c r="F81" s="153" t="s">
        <v>2239</v>
      </c>
      <c r="G81" s="154"/>
      <c r="H81" s="132" t="s">
        <v>2240</v>
      </c>
      <c r="I81" s="132" t="s">
        <v>2235</v>
      </c>
      <c r="J81" s="132">
        <v>50</v>
      </c>
      <c r="K81" s="144"/>
    </row>
    <row r="82" spans="2:11" s="1" customFormat="1" ht="15" customHeight="1">
      <c r="B82" s="155"/>
      <c r="C82" s="132" t="s">
        <v>2241</v>
      </c>
      <c r="D82" s="132"/>
      <c r="E82" s="132"/>
      <c r="F82" s="153" t="s">
        <v>2233</v>
      </c>
      <c r="G82" s="154"/>
      <c r="H82" s="132" t="s">
        <v>2242</v>
      </c>
      <c r="I82" s="132" t="s">
        <v>2243</v>
      </c>
      <c r="J82" s="132"/>
      <c r="K82" s="144"/>
    </row>
    <row r="83" spans="2:11" s="1" customFormat="1" ht="15" customHeight="1">
      <c r="B83" s="155"/>
      <c r="C83" s="156" t="s">
        <v>2244</v>
      </c>
      <c r="D83" s="156"/>
      <c r="E83" s="156"/>
      <c r="F83" s="157" t="s">
        <v>2239</v>
      </c>
      <c r="G83" s="156"/>
      <c r="H83" s="156" t="s">
        <v>2245</v>
      </c>
      <c r="I83" s="156" t="s">
        <v>2235</v>
      </c>
      <c r="J83" s="156">
        <v>15</v>
      </c>
      <c r="K83" s="144"/>
    </row>
    <row r="84" spans="2:11" s="1" customFormat="1" ht="15" customHeight="1">
      <c r="B84" s="155"/>
      <c r="C84" s="156" t="s">
        <v>2246</v>
      </c>
      <c r="D84" s="156"/>
      <c r="E84" s="156"/>
      <c r="F84" s="157" t="s">
        <v>2239</v>
      </c>
      <c r="G84" s="156"/>
      <c r="H84" s="156" t="s">
        <v>2247</v>
      </c>
      <c r="I84" s="156" t="s">
        <v>2235</v>
      </c>
      <c r="J84" s="156">
        <v>15</v>
      </c>
      <c r="K84" s="144"/>
    </row>
    <row r="85" spans="2:11" s="1" customFormat="1" ht="15" customHeight="1">
      <c r="B85" s="155"/>
      <c r="C85" s="156" t="s">
        <v>2248</v>
      </c>
      <c r="D85" s="156"/>
      <c r="E85" s="156"/>
      <c r="F85" s="157" t="s">
        <v>2239</v>
      </c>
      <c r="G85" s="156"/>
      <c r="H85" s="156" t="s">
        <v>2249</v>
      </c>
      <c r="I85" s="156" t="s">
        <v>2235</v>
      </c>
      <c r="J85" s="156">
        <v>20</v>
      </c>
      <c r="K85" s="144"/>
    </row>
    <row r="86" spans="2:11" s="1" customFormat="1" ht="15" customHeight="1">
      <c r="B86" s="155"/>
      <c r="C86" s="156" t="s">
        <v>2250</v>
      </c>
      <c r="D86" s="156"/>
      <c r="E86" s="156"/>
      <c r="F86" s="157" t="s">
        <v>2239</v>
      </c>
      <c r="G86" s="156"/>
      <c r="H86" s="156" t="s">
        <v>2251</v>
      </c>
      <c r="I86" s="156" t="s">
        <v>2235</v>
      </c>
      <c r="J86" s="156">
        <v>20</v>
      </c>
      <c r="K86" s="144"/>
    </row>
    <row r="87" spans="2:11" s="1" customFormat="1" ht="15" customHeight="1">
      <c r="B87" s="155"/>
      <c r="C87" s="132" t="s">
        <v>2252</v>
      </c>
      <c r="D87" s="132"/>
      <c r="E87" s="132"/>
      <c r="F87" s="153" t="s">
        <v>2239</v>
      </c>
      <c r="G87" s="154"/>
      <c r="H87" s="132" t="s">
        <v>2253</v>
      </c>
      <c r="I87" s="132" t="s">
        <v>2235</v>
      </c>
      <c r="J87" s="132">
        <v>50</v>
      </c>
      <c r="K87" s="144"/>
    </row>
    <row r="88" spans="2:11" s="1" customFormat="1" ht="15" customHeight="1">
      <c r="B88" s="155"/>
      <c r="C88" s="132" t="s">
        <v>2254</v>
      </c>
      <c r="D88" s="132"/>
      <c r="E88" s="132"/>
      <c r="F88" s="153" t="s">
        <v>2239</v>
      </c>
      <c r="G88" s="154"/>
      <c r="H88" s="132" t="s">
        <v>2255</v>
      </c>
      <c r="I88" s="132" t="s">
        <v>2235</v>
      </c>
      <c r="J88" s="132">
        <v>20</v>
      </c>
      <c r="K88" s="144"/>
    </row>
    <row r="89" spans="2:11" s="1" customFormat="1" ht="15" customHeight="1">
      <c r="B89" s="155"/>
      <c r="C89" s="132" t="s">
        <v>2256</v>
      </c>
      <c r="D89" s="132"/>
      <c r="E89" s="132"/>
      <c r="F89" s="153" t="s">
        <v>2239</v>
      </c>
      <c r="G89" s="154"/>
      <c r="H89" s="132" t="s">
        <v>2257</v>
      </c>
      <c r="I89" s="132" t="s">
        <v>2235</v>
      </c>
      <c r="J89" s="132">
        <v>20</v>
      </c>
      <c r="K89" s="144"/>
    </row>
    <row r="90" spans="2:11" s="1" customFormat="1" ht="15" customHeight="1">
      <c r="B90" s="155"/>
      <c r="C90" s="132" t="s">
        <v>2258</v>
      </c>
      <c r="D90" s="132"/>
      <c r="E90" s="132"/>
      <c r="F90" s="153" t="s">
        <v>2239</v>
      </c>
      <c r="G90" s="154"/>
      <c r="H90" s="132" t="s">
        <v>2259</v>
      </c>
      <c r="I90" s="132" t="s">
        <v>2235</v>
      </c>
      <c r="J90" s="132">
        <v>50</v>
      </c>
      <c r="K90" s="144"/>
    </row>
    <row r="91" spans="2:11" s="1" customFormat="1" ht="15" customHeight="1">
      <c r="B91" s="155"/>
      <c r="C91" s="132" t="s">
        <v>2260</v>
      </c>
      <c r="D91" s="132"/>
      <c r="E91" s="132"/>
      <c r="F91" s="153" t="s">
        <v>2239</v>
      </c>
      <c r="G91" s="154"/>
      <c r="H91" s="132" t="s">
        <v>2260</v>
      </c>
      <c r="I91" s="132" t="s">
        <v>2235</v>
      </c>
      <c r="J91" s="132">
        <v>50</v>
      </c>
      <c r="K91" s="144"/>
    </row>
    <row r="92" spans="2:11" s="1" customFormat="1" ht="15" customHeight="1">
      <c r="B92" s="155"/>
      <c r="C92" s="132" t="s">
        <v>2261</v>
      </c>
      <c r="D92" s="132"/>
      <c r="E92" s="132"/>
      <c r="F92" s="153" t="s">
        <v>2239</v>
      </c>
      <c r="G92" s="154"/>
      <c r="H92" s="132" t="s">
        <v>2262</v>
      </c>
      <c r="I92" s="132" t="s">
        <v>2235</v>
      </c>
      <c r="J92" s="132">
        <v>255</v>
      </c>
      <c r="K92" s="144"/>
    </row>
    <row r="93" spans="2:11" s="1" customFormat="1" ht="15" customHeight="1">
      <c r="B93" s="155"/>
      <c r="C93" s="132" t="s">
        <v>2263</v>
      </c>
      <c r="D93" s="132"/>
      <c r="E93" s="132"/>
      <c r="F93" s="153" t="s">
        <v>2233</v>
      </c>
      <c r="G93" s="154"/>
      <c r="H93" s="132" t="s">
        <v>2264</v>
      </c>
      <c r="I93" s="132" t="s">
        <v>2265</v>
      </c>
      <c r="J93" s="132"/>
      <c r="K93" s="144"/>
    </row>
    <row r="94" spans="2:11" s="1" customFormat="1" ht="15" customHeight="1">
      <c r="B94" s="155"/>
      <c r="C94" s="132" t="s">
        <v>2266</v>
      </c>
      <c r="D94" s="132"/>
      <c r="E94" s="132"/>
      <c r="F94" s="153" t="s">
        <v>2233</v>
      </c>
      <c r="G94" s="154"/>
      <c r="H94" s="132" t="s">
        <v>2267</v>
      </c>
      <c r="I94" s="132" t="s">
        <v>2268</v>
      </c>
      <c r="J94" s="132"/>
      <c r="K94" s="144"/>
    </row>
    <row r="95" spans="2:11" s="1" customFormat="1" ht="15" customHeight="1">
      <c r="B95" s="155"/>
      <c r="C95" s="132" t="s">
        <v>2269</v>
      </c>
      <c r="D95" s="132"/>
      <c r="E95" s="132"/>
      <c r="F95" s="153" t="s">
        <v>2233</v>
      </c>
      <c r="G95" s="154"/>
      <c r="H95" s="132" t="s">
        <v>2269</v>
      </c>
      <c r="I95" s="132" t="s">
        <v>2268</v>
      </c>
      <c r="J95" s="132"/>
      <c r="K95" s="144"/>
    </row>
    <row r="96" spans="2:11" s="1" customFormat="1" ht="15" customHeight="1">
      <c r="B96" s="155"/>
      <c r="C96" s="132" t="s">
        <v>36</v>
      </c>
      <c r="D96" s="132"/>
      <c r="E96" s="132"/>
      <c r="F96" s="153" t="s">
        <v>2233</v>
      </c>
      <c r="G96" s="154"/>
      <c r="H96" s="132" t="s">
        <v>2270</v>
      </c>
      <c r="I96" s="132" t="s">
        <v>2268</v>
      </c>
      <c r="J96" s="132"/>
      <c r="K96" s="144"/>
    </row>
    <row r="97" spans="2:11" s="1" customFormat="1" ht="15" customHeight="1">
      <c r="B97" s="155"/>
      <c r="C97" s="132" t="s">
        <v>46</v>
      </c>
      <c r="D97" s="132"/>
      <c r="E97" s="132"/>
      <c r="F97" s="153" t="s">
        <v>2233</v>
      </c>
      <c r="G97" s="154"/>
      <c r="H97" s="132" t="s">
        <v>2271</v>
      </c>
      <c r="I97" s="132" t="s">
        <v>2268</v>
      </c>
      <c r="J97" s="132"/>
      <c r="K97" s="144"/>
    </row>
    <row r="98" spans="2:11" s="1" customFormat="1" ht="15" customHeight="1">
      <c r="B98" s="158"/>
      <c r="C98" s="159"/>
      <c r="D98" s="159"/>
      <c r="E98" s="159"/>
      <c r="F98" s="159"/>
      <c r="G98" s="159"/>
      <c r="H98" s="159"/>
      <c r="I98" s="159"/>
      <c r="J98" s="159"/>
      <c r="K98" s="160"/>
    </row>
    <row r="99" spans="2:11" s="1" customFormat="1" ht="18.75" customHeight="1">
      <c r="B99" s="161"/>
      <c r="C99" s="162"/>
      <c r="D99" s="162"/>
      <c r="E99" s="162"/>
      <c r="F99" s="162"/>
      <c r="G99" s="162"/>
      <c r="H99" s="162"/>
      <c r="I99" s="162"/>
      <c r="J99" s="162"/>
      <c r="K99" s="161"/>
    </row>
    <row r="100" spans="2:11" s="1" customFormat="1" ht="18.75" customHeight="1">
      <c r="B100" s="139"/>
      <c r="C100" s="139"/>
      <c r="D100" s="139"/>
      <c r="E100" s="139"/>
      <c r="F100" s="139"/>
      <c r="G100" s="139"/>
      <c r="H100" s="139"/>
      <c r="I100" s="139"/>
      <c r="J100" s="139"/>
      <c r="K100" s="139"/>
    </row>
    <row r="101" spans="2:11" s="1" customFormat="1" ht="7.5" customHeight="1">
      <c r="B101" s="140"/>
      <c r="C101" s="141"/>
      <c r="D101" s="141"/>
      <c r="E101" s="141"/>
      <c r="F101" s="141"/>
      <c r="G101" s="141"/>
      <c r="H101" s="141"/>
      <c r="I101" s="141"/>
      <c r="J101" s="141"/>
      <c r="K101" s="142"/>
    </row>
    <row r="102" spans="2:11" s="1" customFormat="1" ht="45" customHeight="1">
      <c r="B102" s="143"/>
      <c r="C102" s="408" t="s">
        <v>2272</v>
      </c>
      <c r="D102" s="408"/>
      <c r="E102" s="408"/>
      <c r="F102" s="408"/>
      <c r="G102" s="408"/>
      <c r="H102" s="408"/>
      <c r="I102" s="408"/>
      <c r="J102" s="408"/>
      <c r="K102" s="144"/>
    </row>
    <row r="103" spans="2:11" s="1" customFormat="1" ht="17.25" customHeight="1">
      <c r="B103" s="143"/>
      <c r="C103" s="145" t="s">
        <v>2227</v>
      </c>
      <c r="D103" s="145"/>
      <c r="E103" s="145"/>
      <c r="F103" s="145" t="s">
        <v>2228</v>
      </c>
      <c r="G103" s="146"/>
      <c r="H103" s="145" t="s">
        <v>52</v>
      </c>
      <c r="I103" s="145" t="s">
        <v>55</v>
      </c>
      <c r="J103" s="145" t="s">
        <v>2229</v>
      </c>
      <c r="K103" s="144"/>
    </row>
    <row r="104" spans="2:11" s="1" customFormat="1" ht="17.25" customHeight="1">
      <c r="B104" s="143"/>
      <c r="C104" s="147" t="s">
        <v>2230</v>
      </c>
      <c r="D104" s="147"/>
      <c r="E104" s="147"/>
      <c r="F104" s="148" t="s">
        <v>2231</v>
      </c>
      <c r="G104" s="149"/>
      <c r="H104" s="147"/>
      <c r="I104" s="147"/>
      <c r="J104" s="147" t="s">
        <v>2232</v>
      </c>
      <c r="K104" s="144"/>
    </row>
    <row r="105" spans="2:11" s="1" customFormat="1" ht="5.25" customHeight="1">
      <c r="B105" s="143"/>
      <c r="C105" s="145"/>
      <c r="D105" s="145"/>
      <c r="E105" s="145"/>
      <c r="F105" s="145"/>
      <c r="G105" s="163"/>
      <c r="H105" s="145"/>
      <c r="I105" s="145"/>
      <c r="J105" s="145"/>
      <c r="K105" s="144"/>
    </row>
    <row r="106" spans="2:11" s="1" customFormat="1" ht="15" customHeight="1">
      <c r="B106" s="143"/>
      <c r="C106" s="132" t="s">
        <v>51</v>
      </c>
      <c r="D106" s="152"/>
      <c r="E106" s="152"/>
      <c r="F106" s="153" t="s">
        <v>2233</v>
      </c>
      <c r="G106" s="132"/>
      <c r="H106" s="132" t="s">
        <v>2273</v>
      </c>
      <c r="I106" s="132" t="s">
        <v>2235</v>
      </c>
      <c r="J106" s="132">
        <v>20</v>
      </c>
      <c r="K106" s="144"/>
    </row>
    <row r="107" spans="2:11" s="1" customFormat="1" ht="15" customHeight="1">
      <c r="B107" s="143"/>
      <c r="C107" s="132" t="s">
        <v>2236</v>
      </c>
      <c r="D107" s="132"/>
      <c r="E107" s="132"/>
      <c r="F107" s="153" t="s">
        <v>2233</v>
      </c>
      <c r="G107" s="132"/>
      <c r="H107" s="132" t="s">
        <v>2273</v>
      </c>
      <c r="I107" s="132" t="s">
        <v>2235</v>
      </c>
      <c r="J107" s="132">
        <v>120</v>
      </c>
      <c r="K107" s="144"/>
    </row>
    <row r="108" spans="2:11" s="1" customFormat="1" ht="15" customHeight="1">
      <c r="B108" s="155"/>
      <c r="C108" s="132" t="s">
        <v>2238</v>
      </c>
      <c r="D108" s="132"/>
      <c r="E108" s="132"/>
      <c r="F108" s="153" t="s">
        <v>2239</v>
      </c>
      <c r="G108" s="132"/>
      <c r="H108" s="132" t="s">
        <v>2273</v>
      </c>
      <c r="I108" s="132" t="s">
        <v>2235</v>
      </c>
      <c r="J108" s="132">
        <v>50</v>
      </c>
      <c r="K108" s="144"/>
    </row>
    <row r="109" spans="2:11" s="1" customFormat="1" ht="15" customHeight="1">
      <c r="B109" s="155"/>
      <c r="C109" s="132" t="s">
        <v>2241</v>
      </c>
      <c r="D109" s="132"/>
      <c r="E109" s="132"/>
      <c r="F109" s="153" t="s">
        <v>2233</v>
      </c>
      <c r="G109" s="132"/>
      <c r="H109" s="132" t="s">
        <v>2273</v>
      </c>
      <c r="I109" s="132" t="s">
        <v>2243</v>
      </c>
      <c r="J109" s="132"/>
      <c r="K109" s="144"/>
    </row>
    <row r="110" spans="2:11" s="1" customFormat="1" ht="15" customHeight="1">
      <c r="B110" s="155"/>
      <c r="C110" s="132" t="s">
        <v>2252</v>
      </c>
      <c r="D110" s="132"/>
      <c r="E110" s="132"/>
      <c r="F110" s="153" t="s">
        <v>2239</v>
      </c>
      <c r="G110" s="132"/>
      <c r="H110" s="132" t="s">
        <v>2273</v>
      </c>
      <c r="I110" s="132" t="s">
        <v>2235</v>
      </c>
      <c r="J110" s="132">
        <v>50</v>
      </c>
      <c r="K110" s="144"/>
    </row>
    <row r="111" spans="2:11" s="1" customFormat="1" ht="15" customHeight="1">
      <c r="B111" s="155"/>
      <c r="C111" s="132" t="s">
        <v>2260</v>
      </c>
      <c r="D111" s="132"/>
      <c r="E111" s="132"/>
      <c r="F111" s="153" t="s">
        <v>2239</v>
      </c>
      <c r="G111" s="132"/>
      <c r="H111" s="132" t="s">
        <v>2273</v>
      </c>
      <c r="I111" s="132" t="s">
        <v>2235</v>
      </c>
      <c r="J111" s="132">
        <v>50</v>
      </c>
      <c r="K111" s="144"/>
    </row>
    <row r="112" spans="2:11" s="1" customFormat="1" ht="15" customHeight="1">
      <c r="B112" s="155"/>
      <c r="C112" s="132" t="s">
        <v>2258</v>
      </c>
      <c r="D112" s="132"/>
      <c r="E112" s="132"/>
      <c r="F112" s="153" t="s">
        <v>2239</v>
      </c>
      <c r="G112" s="132"/>
      <c r="H112" s="132" t="s">
        <v>2273</v>
      </c>
      <c r="I112" s="132" t="s">
        <v>2235</v>
      </c>
      <c r="J112" s="132">
        <v>50</v>
      </c>
      <c r="K112" s="144"/>
    </row>
    <row r="113" spans="2:11" s="1" customFormat="1" ht="15" customHeight="1">
      <c r="B113" s="155"/>
      <c r="C113" s="132" t="s">
        <v>51</v>
      </c>
      <c r="D113" s="132"/>
      <c r="E113" s="132"/>
      <c r="F113" s="153" t="s">
        <v>2233</v>
      </c>
      <c r="G113" s="132"/>
      <c r="H113" s="132" t="s">
        <v>2274</v>
      </c>
      <c r="I113" s="132" t="s">
        <v>2235</v>
      </c>
      <c r="J113" s="132">
        <v>20</v>
      </c>
      <c r="K113" s="144"/>
    </row>
    <row r="114" spans="2:11" s="1" customFormat="1" ht="15" customHeight="1">
      <c r="B114" s="155"/>
      <c r="C114" s="132" t="s">
        <v>2275</v>
      </c>
      <c r="D114" s="132"/>
      <c r="E114" s="132"/>
      <c r="F114" s="153" t="s">
        <v>2233</v>
      </c>
      <c r="G114" s="132"/>
      <c r="H114" s="132" t="s">
        <v>2276</v>
      </c>
      <c r="I114" s="132" t="s">
        <v>2235</v>
      </c>
      <c r="J114" s="132">
        <v>120</v>
      </c>
      <c r="K114" s="144"/>
    </row>
    <row r="115" spans="2:11" s="1" customFormat="1" ht="15" customHeight="1">
      <c r="B115" s="155"/>
      <c r="C115" s="132" t="s">
        <v>36</v>
      </c>
      <c r="D115" s="132"/>
      <c r="E115" s="132"/>
      <c r="F115" s="153" t="s">
        <v>2233</v>
      </c>
      <c r="G115" s="132"/>
      <c r="H115" s="132" t="s">
        <v>2277</v>
      </c>
      <c r="I115" s="132" t="s">
        <v>2268</v>
      </c>
      <c r="J115" s="132"/>
      <c r="K115" s="144"/>
    </row>
    <row r="116" spans="2:11" s="1" customFormat="1" ht="15" customHeight="1">
      <c r="B116" s="155"/>
      <c r="C116" s="132" t="s">
        <v>46</v>
      </c>
      <c r="D116" s="132"/>
      <c r="E116" s="132"/>
      <c r="F116" s="153" t="s">
        <v>2233</v>
      </c>
      <c r="G116" s="132"/>
      <c r="H116" s="132" t="s">
        <v>2278</v>
      </c>
      <c r="I116" s="132" t="s">
        <v>2268</v>
      </c>
      <c r="J116" s="132"/>
      <c r="K116" s="144"/>
    </row>
    <row r="117" spans="2:11" s="1" customFormat="1" ht="15" customHeight="1">
      <c r="B117" s="155"/>
      <c r="C117" s="132" t="s">
        <v>55</v>
      </c>
      <c r="D117" s="132"/>
      <c r="E117" s="132"/>
      <c r="F117" s="153" t="s">
        <v>2233</v>
      </c>
      <c r="G117" s="132"/>
      <c r="H117" s="132" t="s">
        <v>2279</v>
      </c>
      <c r="I117" s="132" t="s">
        <v>2280</v>
      </c>
      <c r="J117" s="132"/>
      <c r="K117" s="144"/>
    </row>
    <row r="118" spans="2:11" s="1" customFormat="1" ht="15" customHeight="1">
      <c r="B118" s="158"/>
      <c r="C118" s="164"/>
      <c r="D118" s="164"/>
      <c r="E118" s="164"/>
      <c r="F118" s="164"/>
      <c r="G118" s="164"/>
      <c r="H118" s="164"/>
      <c r="I118" s="164"/>
      <c r="J118" s="164"/>
      <c r="K118" s="160"/>
    </row>
    <row r="119" spans="2:11" s="1" customFormat="1" ht="18.75" customHeight="1">
      <c r="B119" s="165"/>
      <c r="C119" s="166"/>
      <c r="D119" s="166"/>
      <c r="E119" s="166"/>
      <c r="F119" s="167"/>
      <c r="G119" s="166"/>
      <c r="H119" s="166"/>
      <c r="I119" s="166"/>
      <c r="J119" s="166"/>
      <c r="K119" s="165"/>
    </row>
    <row r="120" spans="2:11" s="1" customFormat="1" ht="18.75" customHeight="1">
      <c r="B120" s="139"/>
      <c r="C120" s="139"/>
      <c r="D120" s="139"/>
      <c r="E120" s="139"/>
      <c r="F120" s="139"/>
      <c r="G120" s="139"/>
      <c r="H120" s="139"/>
      <c r="I120" s="139"/>
      <c r="J120" s="139"/>
      <c r="K120" s="139"/>
    </row>
    <row r="121" spans="2:11" s="1" customFormat="1" ht="7.5" customHeight="1">
      <c r="B121" s="168"/>
      <c r="C121" s="169"/>
      <c r="D121" s="169"/>
      <c r="E121" s="169"/>
      <c r="F121" s="169"/>
      <c r="G121" s="169"/>
      <c r="H121" s="169"/>
      <c r="I121" s="169"/>
      <c r="J121" s="169"/>
      <c r="K121" s="170"/>
    </row>
    <row r="122" spans="2:11" s="1" customFormat="1" ht="45" customHeight="1">
      <c r="B122" s="171"/>
      <c r="C122" s="409" t="s">
        <v>2281</v>
      </c>
      <c r="D122" s="409"/>
      <c r="E122" s="409"/>
      <c r="F122" s="409"/>
      <c r="G122" s="409"/>
      <c r="H122" s="409"/>
      <c r="I122" s="409"/>
      <c r="J122" s="409"/>
      <c r="K122" s="172"/>
    </row>
    <row r="123" spans="2:11" s="1" customFormat="1" ht="17.25" customHeight="1">
      <c r="B123" s="173"/>
      <c r="C123" s="145" t="s">
        <v>2227</v>
      </c>
      <c r="D123" s="145"/>
      <c r="E123" s="145"/>
      <c r="F123" s="145" t="s">
        <v>2228</v>
      </c>
      <c r="G123" s="146"/>
      <c r="H123" s="145" t="s">
        <v>52</v>
      </c>
      <c r="I123" s="145" t="s">
        <v>55</v>
      </c>
      <c r="J123" s="145" t="s">
        <v>2229</v>
      </c>
      <c r="K123" s="174"/>
    </row>
    <row r="124" spans="2:11" s="1" customFormat="1" ht="17.25" customHeight="1">
      <c r="B124" s="173"/>
      <c r="C124" s="147" t="s">
        <v>2230</v>
      </c>
      <c r="D124" s="147"/>
      <c r="E124" s="147"/>
      <c r="F124" s="148" t="s">
        <v>2231</v>
      </c>
      <c r="G124" s="149"/>
      <c r="H124" s="147"/>
      <c r="I124" s="147"/>
      <c r="J124" s="147" t="s">
        <v>2232</v>
      </c>
      <c r="K124" s="174"/>
    </row>
    <row r="125" spans="2:11" s="1" customFormat="1" ht="5.25" customHeight="1">
      <c r="B125" s="175"/>
      <c r="C125" s="150"/>
      <c r="D125" s="150"/>
      <c r="E125" s="150"/>
      <c r="F125" s="150"/>
      <c r="G125" s="176"/>
      <c r="H125" s="150"/>
      <c r="I125" s="150"/>
      <c r="J125" s="150"/>
      <c r="K125" s="177"/>
    </row>
    <row r="126" spans="2:11" s="1" customFormat="1" ht="15" customHeight="1">
      <c r="B126" s="175"/>
      <c r="C126" s="132" t="s">
        <v>2236</v>
      </c>
      <c r="D126" s="152"/>
      <c r="E126" s="152"/>
      <c r="F126" s="153" t="s">
        <v>2233</v>
      </c>
      <c r="G126" s="132"/>
      <c r="H126" s="132" t="s">
        <v>2273</v>
      </c>
      <c r="I126" s="132" t="s">
        <v>2235</v>
      </c>
      <c r="J126" s="132">
        <v>120</v>
      </c>
      <c r="K126" s="178"/>
    </row>
    <row r="127" spans="2:11" s="1" customFormat="1" ht="15" customHeight="1">
      <c r="B127" s="175"/>
      <c r="C127" s="132" t="s">
        <v>2282</v>
      </c>
      <c r="D127" s="132"/>
      <c r="E127" s="132"/>
      <c r="F127" s="153" t="s">
        <v>2233</v>
      </c>
      <c r="G127" s="132"/>
      <c r="H127" s="132" t="s">
        <v>2283</v>
      </c>
      <c r="I127" s="132" t="s">
        <v>2235</v>
      </c>
      <c r="J127" s="132" t="s">
        <v>2284</v>
      </c>
      <c r="K127" s="178"/>
    </row>
    <row r="128" spans="2:11" s="1" customFormat="1" ht="15" customHeight="1">
      <c r="B128" s="175"/>
      <c r="C128" s="132" t="s">
        <v>2181</v>
      </c>
      <c r="D128" s="132"/>
      <c r="E128" s="132"/>
      <c r="F128" s="153" t="s">
        <v>2233</v>
      </c>
      <c r="G128" s="132"/>
      <c r="H128" s="132" t="s">
        <v>2285</v>
      </c>
      <c r="I128" s="132" t="s">
        <v>2235</v>
      </c>
      <c r="J128" s="132" t="s">
        <v>2284</v>
      </c>
      <c r="K128" s="178"/>
    </row>
    <row r="129" spans="2:11" s="1" customFormat="1" ht="15" customHeight="1">
      <c r="B129" s="175"/>
      <c r="C129" s="132" t="s">
        <v>2244</v>
      </c>
      <c r="D129" s="132"/>
      <c r="E129" s="132"/>
      <c r="F129" s="153" t="s">
        <v>2239</v>
      </c>
      <c r="G129" s="132"/>
      <c r="H129" s="132" t="s">
        <v>2245</v>
      </c>
      <c r="I129" s="132" t="s">
        <v>2235</v>
      </c>
      <c r="J129" s="132">
        <v>15</v>
      </c>
      <c r="K129" s="178"/>
    </row>
    <row r="130" spans="2:11" s="1" customFormat="1" ht="15" customHeight="1">
      <c r="B130" s="175"/>
      <c r="C130" s="156" t="s">
        <v>2246</v>
      </c>
      <c r="D130" s="156"/>
      <c r="E130" s="156"/>
      <c r="F130" s="157" t="s">
        <v>2239</v>
      </c>
      <c r="G130" s="156"/>
      <c r="H130" s="156" t="s">
        <v>2247</v>
      </c>
      <c r="I130" s="156" t="s">
        <v>2235</v>
      </c>
      <c r="J130" s="156">
        <v>15</v>
      </c>
      <c r="K130" s="178"/>
    </row>
    <row r="131" spans="2:11" s="1" customFormat="1" ht="15" customHeight="1">
      <c r="B131" s="175"/>
      <c r="C131" s="156" t="s">
        <v>2248</v>
      </c>
      <c r="D131" s="156"/>
      <c r="E131" s="156"/>
      <c r="F131" s="157" t="s">
        <v>2239</v>
      </c>
      <c r="G131" s="156"/>
      <c r="H131" s="156" t="s">
        <v>2249</v>
      </c>
      <c r="I131" s="156" t="s">
        <v>2235</v>
      </c>
      <c r="J131" s="156">
        <v>20</v>
      </c>
      <c r="K131" s="178"/>
    </row>
    <row r="132" spans="2:11" s="1" customFormat="1" ht="15" customHeight="1">
      <c r="B132" s="175"/>
      <c r="C132" s="156" t="s">
        <v>2250</v>
      </c>
      <c r="D132" s="156"/>
      <c r="E132" s="156"/>
      <c r="F132" s="157" t="s">
        <v>2239</v>
      </c>
      <c r="G132" s="156"/>
      <c r="H132" s="156" t="s">
        <v>2251</v>
      </c>
      <c r="I132" s="156" t="s">
        <v>2235</v>
      </c>
      <c r="J132" s="156">
        <v>20</v>
      </c>
      <c r="K132" s="178"/>
    </row>
    <row r="133" spans="2:11" s="1" customFormat="1" ht="15" customHeight="1">
      <c r="B133" s="175"/>
      <c r="C133" s="132" t="s">
        <v>2238</v>
      </c>
      <c r="D133" s="132"/>
      <c r="E133" s="132"/>
      <c r="F133" s="153" t="s">
        <v>2239</v>
      </c>
      <c r="G133" s="132"/>
      <c r="H133" s="132" t="s">
        <v>2273</v>
      </c>
      <c r="I133" s="132" t="s">
        <v>2235</v>
      </c>
      <c r="J133" s="132">
        <v>50</v>
      </c>
      <c r="K133" s="178"/>
    </row>
    <row r="134" spans="2:11" s="1" customFormat="1" ht="15" customHeight="1">
      <c r="B134" s="175"/>
      <c r="C134" s="132" t="s">
        <v>2252</v>
      </c>
      <c r="D134" s="132"/>
      <c r="E134" s="132"/>
      <c r="F134" s="153" t="s">
        <v>2239</v>
      </c>
      <c r="G134" s="132"/>
      <c r="H134" s="132" t="s">
        <v>2273</v>
      </c>
      <c r="I134" s="132" t="s">
        <v>2235</v>
      </c>
      <c r="J134" s="132">
        <v>50</v>
      </c>
      <c r="K134" s="178"/>
    </row>
    <row r="135" spans="2:11" s="1" customFormat="1" ht="15" customHeight="1">
      <c r="B135" s="175"/>
      <c r="C135" s="132" t="s">
        <v>2258</v>
      </c>
      <c r="D135" s="132"/>
      <c r="E135" s="132"/>
      <c r="F135" s="153" t="s">
        <v>2239</v>
      </c>
      <c r="G135" s="132"/>
      <c r="H135" s="132" t="s">
        <v>2273</v>
      </c>
      <c r="I135" s="132" t="s">
        <v>2235</v>
      </c>
      <c r="J135" s="132">
        <v>50</v>
      </c>
      <c r="K135" s="178"/>
    </row>
    <row r="136" spans="2:11" s="1" customFormat="1" ht="15" customHeight="1">
      <c r="B136" s="175"/>
      <c r="C136" s="132" t="s">
        <v>2260</v>
      </c>
      <c r="D136" s="132"/>
      <c r="E136" s="132"/>
      <c r="F136" s="153" t="s">
        <v>2239</v>
      </c>
      <c r="G136" s="132"/>
      <c r="H136" s="132" t="s">
        <v>2273</v>
      </c>
      <c r="I136" s="132" t="s">
        <v>2235</v>
      </c>
      <c r="J136" s="132">
        <v>50</v>
      </c>
      <c r="K136" s="178"/>
    </row>
    <row r="137" spans="2:11" s="1" customFormat="1" ht="15" customHeight="1">
      <c r="B137" s="175"/>
      <c r="C137" s="132" t="s">
        <v>2261</v>
      </c>
      <c r="D137" s="132"/>
      <c r="E137" s="132"/>
      <c r="F137" s="153" t="s">
        <v>2239</v>
      </c>
      <c r="G137" s="132"/>
      <c r="H137" s="132" t="s">
        <v>2286</v>
      </c>
      <c r="I137" s="132" t="s">
        <v>2235</v>
      </c>
      <c r="J137" s="132">
        <v>255</v>
      </c>
      <c r="K137" s="178"/>
    </row>
    <row r="138" spans="2:11" s="1" customFormat="1" ht="15" customHeight="1">
      <c r="B138" s="175"/>
      <c r="C138" s="132" t="s">
        <v>2263</v>
      </c>
      <c r="D138" s="132"/>
      <c r="E138" s="132"/>
      <c r="F138" s="153" t="s">
        <v>2233</v>
      </c>
      <c r="G138" s="132"/>
      <c r="H138" s="132" t="s">
        <v>2287</v>
      </c>
      <c r="I138" s="132" t="s">
        <v>2265</v>
      </c>
      <c r="J138" s="132"/>
      <c r="K138" s="178"/>
    </row>
    <row r="139" spans="2:11" s="1" customFormat="1" ht="15" customHeight="1">
      <c r="B139" s="175"/>
      <c r="C139" s="132" t="s">
        <v>2266</v>
      </c>
      <c r="D139" s="132"/>
      <c r="E139" s="132"/>
      <c r="F139" s="153" t="s">
        <v>2233</v>
      </c>
      <c r="G139" s="132"/>
      <c r="H139" s="132" t="s">
        <v>2288</v>
      </c>
      <c r="I139" s="132" t="s">
        <v>2268</v>
      </c>
      <c r="J139" s="132"/>
      <c r="K139" s="178"/>
    </row>
    <row r="140" spans="2:11" s="1" customFormat="1" ht="15" customHeight="1">
      <c r="B140" s="175"/>
      <c r="C140" s="132" t="s">
        <v>2269</v>
      </c>
      <c r="D140" s="132"/>
      <c r="E140" s="132"/>
      <c r="F140" s="153" t="s">
        <v>2233</v>
      </c>
      <c r="G140" s="132"/>
      <c r="H140" s="132" t="s">
        <v>2269</v>
      </c>
      <c r="I140" s="132" t="s">
        <v>2268</v>
      </c>
      <c r="J140" s="132"/>
      <c r="K140" s="178"/>
    </row>
    <row r="141" spans="2:11" s="1" customFormat="1" ht="15" customHeight="1">
      <c r="B141" s="175"/>
      <c r="C141" s="132" t="s">
        <v>36</v>
      </c>
      <c r="D141" s="132"/>
      <c r="E141" s="132"/>
      <c r="F141" s="153" t="s">
        <v>2233</v>
      </c>
      <c r="G141" s="132"/>
      <c r="H141" s="132" t="s">
        <v>2289</v>
      </c>
      <c r="I141" s="132" t="s">
        <v>2268</v>
      </c>
      <c r="J141" s="132"/>
      <c r="K141" s="178"/>
    </row>
    <row r="142" spans="2:11" s="1" customFormat="1" ht="15" customHeight="1">
      <c r="B142" s="175"/>
      <c r="C142" s="132" t="s">
        <v>2290</v>
      </c>
      <c r="D142" s="132"/>
      <c r="E142" s="132"/>
      <c r="F142" s="153" t="s">
        <v>2233</v>
      </c>
      <c r="G142" s="132"/>
      <c r="H142" s="132" t="s">
        <v>2291</v>
      </c>
      <c r="I142" s="132" t="s">
        <v>2268</v>
      </c>
      <c r="J142" s="132"/>
      <c r="K142" s="178"/>
    </row>
    <row r="143" spans="2:11" s="1" customFormat="1" ht="15" customHeight="1">
      <c r="B143" s="179"/>
      <c r="C143" s="180"/>
      <c r="D143" s="180"/>
      <c r="E143" s="180"/>
      <c r="F143" s="180"/>
      <c r="G143" s="180"/>
      <c r="H143" s="180"/>
      <c r="I143" s="180"/>
      <c r="J143" s="180"/>
      <c r="K143" s="181"/>
    </row>
    <row r="144" spans="2:11" s="1" customFormat="1" ht="18.75" customHeight="1">
      <c r="B144" s="166"/>
      <c r="C144" s="166"/>
      <c r="D144" s="166"/>
      <c r="E144" s="166"/>
      <c r="F144" s="167"/>
      <c r="G144" s="166"/>
      <c r="H144" s="166"/>
      <c r="I144" s="166"/>
      <c r="J144" s="166"/>
      <c r="K144" s="166"/>
    </row>
    <row r="145" spans="2:11" s="1" customFormat="1" ht="18.75" customHeight="1">
      <c r="B145" s="139"/>
      <c r="C145" s="139"/>
      <c r="D145" s="139"/>
      <c r="E145" s="139"/>
      <c r="F145" s="139"/>
      <c r="G145" s="139"/>
      <c r="H145" s="139"/>
      <c r="I145" s="139"/>
      <c r="J145" s="139"/>
      <c r="K145" s="139"/>
    </row>
    <row r="146" spans="2:11" s="1" customFormat="1" ht="7.5" customHeight="1">
      <c r="B146" s="140"/>
      <c r="C146" s="141"/>
      <c r="D146" s="141"/>
      <c r="E146" s="141"/>
      <c r="F146" s="141"/>
      <c r="G146" s="141"/>
      <c r="H146" s="141"/>
      <c r="I146" s="141"/>
      <c r="J146" s="141"/>
      <c r="K146" s="142"/>
    </row>
    <row r="147" spans="2:11" s="1" customFormat="1" ht="45" customHeight="1">
      <c r="B147" s="143"/>
      <c r="C147" s="408" t="s">
        <v>2292</v>
      </c>
      <c r="D147" s="408"/>
      <c r="E147" s="408"/>
      <c r="F147" s="408"/>
      <c r="G147" s="408"/>
      <c r="H147" s="408"/>
      <c r="I147" s="408"/>
      <c r="J147" s="408"/>
      <c r="K147" s="144"/>
    </row>
    <row r="148" spans="2:11" s="1" customFormat="1" ht="17.25" customHeight="1">
      <c r="B148" s="143"/>
      <c r="C148" s="145" t="s">
        <v>2227</v>
      </c>
      <c r="D148" s="145"/>
      <c r="E148" s="145"/>
      <c r="F148" s="145" t="s">
        <v>2228</v>
      </c>
      <c r="G148" s="146"/>
      <c r="H148" s="145" t="s">
        <v>52</v>
      </c>
      <c r="I148" s="145" t="s">
        <v>55</v>
      </c>
      <c r="J148" s="145" t="s">
        <v>2229</v>
      </c>
      <c r="K148" s="144"/>
    </row>
    <row r="149" spans="2:11" s="1" customFormat="1" ht="17.25" customHeight="1">
      <c r="B149" s="143"/>
      <c r="C149" s="147" t="s">
        <v>2230</v>
      </c>
      <c r="D149" s="147"/>
      <c r="E149" s="147"/>
      <c r="F149" s="148" t="s">
        <v>2231</v>
      </c>
      <c r="G149" s="149"/>
      <c r="H149" s="147"/>
      <c r="I149" s="147"/>
      <c r="J149" s="147" t="s">
        <v>2232</v>
      </c>
      <c r="K149" s="144"/>
    </row>
    <row r="150" spans="2:11" s="1" customFormat="1" ht="5.25" customHeight="1">
      <c r="B150" s="155"/>
      <c r="C150" s="150"/>
      <c r="D150" s="150"/>
      <c r="E150" s="150"/>
      <c r="F150" s="150"/>
      <c r="G150" s="151"/>
      <c r="H150" s="150"/>
      <c r="I150" s="150"/>
      <c r="J150" s="150"/>
      <c r="K150" s="178"/>
    </row>
    <row r="151" spans="2:11" s="1" customFormat="1" ht="15" customHeight="1">
      <c r="B151" s="155"/>
      <c r="C151" s="182" t="s">
        <v>2236</v>
      </c>
      <c r="D151" s="132"/>
      <c r="E151" s="132"/>
      <c r="F151" s="183" t="s">
        <v>2233</v>
      </c>
      <c r="G151" s="132"/>
      <c r="H151" s="182" t="s">
        <v>2273</v>
      </c>
      <c r="I151" s="182" t="s">
        <v>2235</v>
      </c>
      <c r="J151" s="182">
        <v>120</v>
      </c>
      <c r="K151" s="178"/>
    </row>
    <row r="152" spans="2:11" s="1" customFormat="1" ht="15" customHeight="1">
      <c r="B152" s="155"/>
      <c r="C152" s="182" t="s">
        <v>2282</v>
      </c>
      <c r="D152" s="132"/>
      <c r="E152" s="132"/>
      <c r="F152" s="183" t="s">
        <v>2233</v>
      </c>
      <c r="G152" s="132"/>
      <c r="H152" s="182" t="s">
        <v>2293</v>
      </c>
      <c r="I152" s="182" t="s">
        <v>2235</v>
      </c>
      <c r="J152" s="182" t="s">
        <v>2284</v>
      </c>
      <c r="K152" s="178"/>
    </row>
    <row r="153" spans="2:11" s="1" customFormat="1" ht="15" customHeight="1">
      <c r="B153" s="155"/>
      <c r="C153" s="182" t="s">
        <v>2181</v>
      </c>
      <c r="D153" s="132"/>
      <c r="E153" s="132"/>
      <c r="F153" s="183" t="s">
        <v>2233</v>
      </c>
      <c r="G153" s="132"/>
      <c r="H153" s="182" t="s">
        <v>2294</v>
      </c>
      <c r="I153" s="182" t="s">
        <v>2235</v>
      </c>
      <c r="J153" s="182" t="s">
        <v>2284</v>
      </c>
      <c r="K153" s="178"/>
    </row>
    <row r="154" spans="2:11" s="1" customFormat="1" ht="15" customHeight="1">
      <c r="B154" s="155"/>
      <c r="C154" s="182" t="s">
        <v>2238</v>
      </c>
      <c r="D154" s="132"/>
      <c r="E154" s="132"/>
      <c r="F154" s="183" t="s">
        <v>2239</v>
      </c>
      <c r="G154" s="132"/>
      <c r="H154" s="182" t="s">
        <v>2273</v>
      </c>
      <c r="I154" s="182" t="s">
        <v>2235</v>
      </c>
      <c r="J154" s="182">
        <v>50</v>
      </c>
      <c r="K154" s="178"/>
    </row>
    <row r="155" spans="2:11" s="1" customFormat="1" ht="15" customHeight="1">
      <c r="B155" s="155"/>
      <c r="C155" s="182" t="s">
        <v>2241</v>
      </c>
      <c r="D155" s="132"/>
      <c r="E155" s="132"/>
      <c r="F155" s="183" t="s">
        <v>2233</v>
      </c>
      <c r="G155" s="132"/>
      <c r="H155" s="182" t="s">
        <v>2273</v>
      </c>
      <c r="I155" s="182" t="s">
        <v>2243</v>
      </c>
      <c r="J155" s="182"/>
      <c r="K155" s="178"/>
    </row>
    <row r="156" spans="2:11" s="1" customFormat="1" ht="15" customHeight="1">
      <c r="B156" s="155"/>
      <c r="C156" s="182" t="s">
        <v>2252</v>
      </c>
      <c r="D156" s="132"/>
      <c r="E156" s="132"/>
      <c r="F156" s="183" t="s">
        <v>2239</v>
      </c>
      <c r="G156" s="132"/>
      <c r="H156" s="182" t="s">
        <v>2273</v>
      </c>
      <c r="I156" s="182" t="s">
        <v>2235</v>
      </c>
      <c r="J156" s="182">
        <v>50</v>
      </c>
      <c r="K156" s="178"/>
    </row>
    <row r="157" spans="2:11" s="1" customFormat="1" ht="15" customHeight="1">
      <c r="B157" s="155"/>
      <c r="C157" s="182" t="s">
        <v>2260</v>
      </c>
      <c r="D157" s="132"/>
      <c r="E157" s="132"/>
      <c r="F157" s="183" t="s">
        <v>2239</v>
      </c>
      <c r="G157" s="132"/>
      <c r="H157" s="182" t="s">
        <v>2273</v>
      </c>
      <c r="I157" s="182" t="s">
        <v>2235</v>
      </c>
      <c r="J157" s="182">
        <v>50</v>
      </c>
      <c r="K157" s="178"/>
    </row>
    <row r="158" spans="2:11" s="1" customFormat="1" ht="15" customHeight="1">
      <c r="B158" s="155"/>
      <c r="C158" s="182" t="s">
        <v>2258</v>
      </c>
      <c r="D158" s="132"/>
      <c r="E158" s="132"/>
      <c r="F158" s="183" t="s">
        <v>2239</v>
      </c>
      <c r="G158" s="132"/>
      <c r="H158" s="182" t="s">
        <v>2273</v>
      </c>
      <c r="I158" s="182" t="s">
        <v>2235</v>
      </c>
      <c r="J158" s="182">
        <v>50</v>
      </c>
      <c r="K158" s="178"/>
    </row>
    <row r="159" spans="2:11" s="1" customFormat="1" ht="15" customHeight="1">
      <c r="B159" s="155"/>
      <c r="C159" s="182" t="s">
        <v>112</v>
      </c>
      <c r="D159" s="132"/>
      <c r="E159" s="132"/>
      <c r="F159" s="183" t="s">
        <v>2233</v>
      </c>
      <c r="G159" s="132"/>
      <c r="H159" s="182" t="s">
        <v>2295</v>
      </c>
      <c r="I159" s="182" t="s">
        <v>2235</v>
      </c>
      <c r="J159" s="182" t="s">
        <v>2296</v>
      </c>
      <c r="K159" s="178"/>
    </row>
    <row r="160" spans="2:11" s="1" customFormat="1" ht="15" customHeight="1">
      <c r="B160" s="155"/>
      <c r="C160" s="182" t="s">
        <v>2297</v>
      </c>
      <c r="D160" s="132"/>
      <c r="E160" s="132"/>
      <c r="F160" s="183" t="s">
        <v>2233</v>
      </c>
      <c r="G160" s="132"/>
      <c r="H160" s="182" t="s">
        <v>2298</v>
      </c>
      <c r="I160" s="182" t="s">
        <v>2268</v>
      </c>
      <c r="J160" s="182"/>
      <c r="K160" s="178"/>
    </row>
    <row r="161" spans="2:11" s="1" customFormat="1" ht="15" customHeight="1">
      <c r="B161" s="184"/>
      <c r="C161" s="185"/>
      <c r="D161" s="185"/>
      <c r="E161" s="185"/>
      <c r="F161" s="185"/>
      <c r="G161" s="185"/>
      <c r="H161" s="185"/>
      <c r="I161" s="185"/>
      <c r="J161" s="185"/>
      <c r="K161" s="186"/>
    </row>
    <row r="162" spans="2:11" s="1" customFormat="1" ht="18.75" customHeight="1">
      <c r="B162" s="166"/>
      <c r="C162" s="176"/>
      <c r="D162" s="176"/>
      <c r="E162" s="176"/>
      <c r="F162" s="187"/>
      <c r="G162" s="176"/>
      <c r="H162" s="176"/>
      <c r="I162" s="176"/>
      <c r="J162" s="176"/>
      <c r="K162" s="166"/>
    </row>
    <row r="163" spans="2:11" s="1" customFormat="1" ht="18.75" customHeight="1">
      <c r="B163" s="166"/>
      <c r="C163" s="176"/>
      <c r="D163" s="176"/>
      <c r="E163" s="176"/>
      <c r="F163" s="187"/>
      <c r="G163" s="176"/>
      <c r="H163" s="176"/>
      <c r="I163" s="176"/>
      <c r="J163" s="176"/>
      <c r="K163" s="166"/>
    </row>
    <row r="164" spans="2:11" s="1" customFormat="1" ht="18.75" customHeight="1">
      <c r="B164" s="166"/>
      <c r="C164" s="176"/>
      <c r="D164" s="176"/>
      <c r="E164" s="176"/>
      <c r="F164" s="187"/>
      <c r="G164" s="176"/>
      <c r="H164" s="176"/>
      <c r="I164" s="176"/>
      <c r="J164" s="176"/>
      <c r="K164" s="166"/>
    </row>
    <row r="165" spans="2:11" s="1" customFormat="1" ht="18.75" customHeight="1">
      <c r="B165" s="166"/>
      <c r="C165" s="176"/>
      <c r="D165" s="176"/>
      <c r="E165" s="176"/>
      <c r="F165" s="187"/>
      <c r="G165" s="176"/>
      <c r="H165" s="176"/>
      <c r="I165" s="176"/>
      <c r="J165" s="176"/>
      <c r="K165" s="166"/>
    </row>
    <row r="166" spans="2:11" s="1" customFormat="1" ht="18.75" customHeight="1">
      <c r="B166" s="166"/>
      <c r="C166" s="176"/>
      <c r="D166" s="176"/>
      <c r="E166" s="176"/>
      <c r="F166" s="187"/>
      <c r="G166" s="176"/>
      <c r="H166" s="176"/>
      <c r="I166" s="176"/>
      <c r="J166" s="176"/>
      <c r="K166" s="166"/>
    </row>
    <row r="167" spans="2:11" s="1" customFormat="1" ht="18.75" customHeight="1">
      <c r="B167" s="166"/>
      <c r="C167" s="176"/>
      <c r="D167" s="176"/>
      <c r="E167" s="176"/>
      <c r="F167" s="187"/>
      <c r="G167" s="176"/>
      <c r="H167" s="176"/>
      <c r="I167" s="176"/>
      <c r="J167" s="176"/>
      <c r="K167" s="166"/>
    </row>
    <row r="168" spans="2:11" s="1" customFormat="1" ht="18.75" customHeight="1">
      <c r="B168" s="166"/>
      <c r="C168" s="176"/>
      <c r="D168" s="176"/>
      <c r="E168" s="176"/>
      <c r="F168" s="187"/>
      <c r="G168" s="176"/>
      <c r="H168" s="176"/>
      <c r="I168" s="176"/>
      <c r="J168" s="176"/>
      <c r="K168" s="166"/>
    </row>
    <row r="169" spans="2:11" s="1" customFormat="1" ht="18.75" customHeight="1">
      <c r="B169" s="139"/>
      <c r="C169" s="139"/>
      <c r="D169" s="139"/>
      <c r="E169" s="139"/>
      <c r="F169" s="139"/>
      <c r="G169" s="139"/>
      <c r="H169" s="139"/>
      <c r="I169" s="139"/>
      <c r="J169" s="139"/>
      <c r="K169" s="139"/>
    </row>
    <row r="170" spans="2:11" s="1" customFormat="1" ht="7.5" customHeight="1">
      <c r="B170" s="121"/>
      <c r="C170" s="122"/>
      <c r="D170" s="122"/>
      <c r="E170" s="122"/>
      <c r="F170" s="122"/>
      <c r="G170" s="122"/>
      <c r="H170" s="122"/>
      <c r="I170" s="122"/>
      <c r="J170" s="122"/>
      <c r="K170" s="123"/>
    </row>
    <row r="171" spans="2:11" s="1" customFormat="1" ht="45" customHeight="1">
      <c r="B171" s="124"/>
      <c r="C171" s="409" t="s">
        <v>2299</v>
      </c>
      <c r="D171" s="409"/>
      <c r="E171" s="409"/>
      <c r="F171" s="409"/>
      <c r="G171" s="409"/>
      <c r="H171" s="409"/>
      <c r="I171" s="409"/>
      <c r="J171" s="409"/>
      <c r="K171" s="125"/>
    </row>
    <row r="172" spans="2:11" s="1" customFormat="1" ht="17.25" customHeight="1">
      <c r="B172" s="124"/>
      <c r="C172" s="145" t="s">
        <v>2227</v>
      </c>
      <c r="D172" s="145"/>
      <c r="E172" s="145"/>
      <c r="F172" s="145" t="s">
        <v>2228</v>
      </c>
      <c r="G172" s="188"/>
      <c r="H172" s="189" t="s">
        <v>52</v>
      </c>
      <c r="I172" s="189" t="s">
        <v>55</v>
      </c>
      <c r="J172" s="145" t="s">
        <v>2229</v>
      </c>
      <c r="K172" s="125"/>
    </row>
    <row r="173" spans="2:11" s="1" customFormat="1" ht="17.25" customHeight="1">
      <c r="B173" s="126"/>
      <c r="C173" s="147" t="s">
        <v>2230</v>
      </c>
      <c r="D173" s="147"/>
      <c r="E173" s="147"/>
      <c r="F173" s="148" t="s">
        <v>2231</v>
      </c>
      <c r="G173" s="190"/>
      <c r="H173" s="191"/>
      <c r="I173" s="191"/>
      <c r="J173" s="147" t="s">
        <v>2232</v>
      </c>
      <c r="K173" s="127"/>
    </row>
    <row r="174" spans="2:11" s="1" customFormat="1" ht="5.25" customHeight="1">
      <c r="B174" s="155"/>
      <c r="C174" s="150"/>
      <c r="D174" s="150"/>
      <c r="E174" s="150"/>
      <c r="F174" s="150"/>
      <c r="G174" s="151"/>
      <c r="H174" s="150"/>
      <c r="I174" s="150"/>
      <c r="J174" s="150"/>
      <c r="K174" s="178"/>
    </row>
    <row r="175" spans="2:11" s="1" customFormat="1" ht="15" customHeight="1">
      <c r="B175" s="155"/>
      <c r="C175" s="132" t="s">
        <v>2236</v>
      </c>
      <c r="D175" s="132"/>
      <c r="E175" s="132"/>
      <c r="F175" s="153" t="s">
        <v>2233</v>
      </c>
      <c r="G175" s="132"/>
      <c r="H175" s="132" t="s">
        <v>2273</v>
      </c>
      <c r="I175" s="132" t="s">
        <v>2235</v>
      </c>
      <c r="J175" s="132">
        <v>120</v>
      </c>
      <c r="K175" s="178"/>
    </row>
    <row r="176" spans="2:11" s="1" customFormat="1" ht="15" customHeight="1">
      <c r="B176" s="155"/>
      <c r="C176" s="132" t="s">
        <v>2282</v>
      </c>
      <c r="D176" s="132"/>
      <c r="E176" s="132"/>
      <c r="F176" s="153" t="s">
        <v>2233</v>
      </c>
      <c r="G176" s="132"/>
      <c r="H176" s="132" t="s">
        <v>2283</v>
      </c>
      <c r="I176" s="132" t="s">
        <v>2235</v>
      </c>
      <c r="J176" s="132" t="s">
        <v>2284</v>
      </c>
      <c r="K176" s="178"/>
    </row>
    <row r="177" spans="2:11" s="1" customFormat="1" ht="15" customHeight="1">
      <c r="B177" s="155"/>
      <c r="C177" s="132" t="s">
        <v>2181</v>
      </c>
      <c r="D177" s="132"/>
      <c r="E177" s="132"/>
      <c r="F177" s="153" t="s">
        <v>2233</v>
      </c>
      <c r="G177" s="132"/>
      <c r="H177" s="132" t="s">
        <v>2300</v>
      </c>
      <c r="I177" s="132" t="s">
        <v>2235</v>
      </c>
      <c r="J177" s="132" t="s">
        <v>2284</v>
      </c>
      <c r="K177" s="178"/>
    </row>
    <row r="178" spans="2:11" s="1" customFormat="1" ht="15" customHeight="1">
      <c r="B178" s="155"/>
      <c r="C178" s="132" t="s">
        <v>2238</v>
      </c>
      <c r="D178" s="132"/>
      <c r="E178" s="132"/>
      <c r="F178" s="153" t="s">
        <v>2239</v>
      </c>
      <c r="G178" s="132"/>
      <c r="H178" s="132" t="s">
        <v>2300</v>
      </c>
      <c r="I178" s="132" t="s">
        <v>2235</v>
      </c>
      <c r="J178" s="132">
        <v>50</v>
      </c>
      <c r="K178" s="178"/>
    </row>
    <row r="179" spans="2:11" s="1" customFormat="1" ht="15" customHeight="1">
      <c r="B179" s="155"/>
      <c r="C179" s="132" t="s">
        <v>2241</v>
      </c>
      <c r="D179" s="132"/>
      <c r="E179" s="132"/>
      <c r="F179" s="153" t="s">
        <v>2233</v>
      </c>
      <c r="G179" s="132"/>
      <c r="H179" s="132" t="s">
        <v>2300</v>
      </c>
      <c r="I179" s="132" t="s">
        <v>2243</v>
      </c>
      <c r="J179" s="132"/>
      <c r="K179" s="178"/>
    </row>
    <row r="180" spans="2:11" s="1" customFormat="1" ht="15" customHeight="1">
      <c r="B180" s="155"/>
      <c r="C180" s="132" t="s">
        <v>2252</v>
      </c>
      <c r="D180" s="132"/>
      <c r="E180" s="132"/>
      <c r="F180" s="153" t="s">
        <v>2239</v>
      </c>
      <c r="G180" s="132"/>
      <c r="H180" s="132" t="s">
        <v>2300</v>
      </c>
      <c r="I180" s="132" t="s">
        <v>2235</v>
      </c>
      <c r="J180" s="132">
        <v>50</v>
      </c>
      <c r="K180" s="178"/>
    </row>
    <row r="181" spans="2:11" s="1" customFormat="1" ht="15" customHeight="1">
      <c r="B181" s="155"/>
      <c r="C181" s="132" t="s">
        <v>2260</v>
      </c>
      <c r="D181" s="132"/>
      <c r="E181" s="132"/>
      <c r="F181" s="153" t="s">
        <v>2239</v>
      </c>
      <c r="G181" s="132"/>
      <c r="H181" s="132" t="s">
        <v>2300</v>
      </c>
      <c r="I181" s="132" t="s">
        <v>2235</v>
      </c>
      <c r="J181" s="132">
        <v>50</v>
      </c>
      <c r="K181" s="178"/>
    </row>
    <row r="182" spans="2:11" s="1" customFormat="1" ht="15" customHeight="1">
      <c r="B182" s="155"/>
      <c r="C182" s="132" t="s">
        <v>2258</v>
      </c>
      <c r="D182" s="132"/>
      <c r="E182" s="132"/>
      <c r="F182" s="153" t="s">
        <v>2239</v>
      </c>
      <c r="G182" s="132"/>
      <c r="H182" s="132" t="s">
        <v>2300</v>
      </c>
      <c r="I182" s="132" t="s">
        <v>2235</v>
      </c>
      <c r="J182" s="132">
        <v>50</v>
      </c>
      <c r="K182" s="178"/>
    </row>
    <row r="183" spans="2:11" s="1" customFormat="1" ht="15" customHeight="1">
      <c r="B183" s="155"/>
      <c r="C183" s="132" t="s">
        <v>127</v>
      </c>
      <c r="D183" s="132"/>
      <c r="E183" s="132"/>
      <c r="F183" s="153" t="s">
        <v>2233</v>
      </c>
      <c r="G183" s="132"/>
      <c r="H183" s="132" t="s">
        <v>2301</v>
      </c>
      <c r="I183" s="132" t="s">
        <v>2302</v>
      </c>
      <c r="J183" s="132"/>
      <c r="K183" s="178"/>
    </row>
    <row r="184" spans="2:11" s="1" customFormat="1" ht="15" customHeight="1">
      <c r="B184" s="155"/>
      <c r="C184" s="132" t="s">
        <v>55</v>
      </c>
      <c r="D184" s="132"/>
      <c r="E184" s="132"/>
      <c r="F184" s="153" t="s">
        <v>2233</v>
      </c>
      <c r="G184" s="132"/>
      <c r="H184" s="132" t="s">
        <v>2303</v>
      </c>
      <c r="I184" s="132" t="s">
        <v>2304</v>
      </c>
      <c r="J184" s="132">
        <v>1</v>
      </c>
      <c r="K184" s="178"/>
    </row>
    <row r="185" spans="2:11" s="1" customFormat="1" ht="15" customHeight="1">
      <c r="B185" s="155"/>
      <c r="C185" s="132" t="s">
        <v>51</v>
      </c>
      <c r="D185" s="132"/>
      <c r="E185" s="132"/>
      <c r="F185" s="153" t="s">
        <v>2233</v>
      </c>
      <c r="G185" s="132"/>
      <c r="H185" s="132" t="s">
        <v>2305</v>
      </c>
      <c r="I185" s="132" t="s">
        <v>2235</v>
      </c>
      <c r="J185" s="132">
        <v>20</v>
      </c>
      <c r="K185" s="178"/>
    </row>
    <row r="186" spans="2:11" s="1" customFormat="1" ht="15" customHeight="1">
      <c r="B186" s="155"/>
      <c r="C186" s="132" t="s">
        <v>52</v>
      </c>
      <c r="D186" s="132"/>
      <c r="E186" s="132"/>
      <c r="F186" s="153" t="s">
        <v>2233</v>
      </c>
      <c r="G186" s="132"/>
      <c r="H186" s="132" t="s">
        <v>2306</v>
      </c>
      <c r="I186" s="132" t="s">
        <v>2235</v>
      </c>
      <c r="J186" s="132">
        <v>255</v>
      </c>
      <c r="K186" s="178"/>
    </row>
    <row r="187" spans="2:11" s="1" customFormat="1" ht="15" customHeight="1">
      <c r="B187" s="155"/>
      <c r="C187" s="132" t="s">
        <v>128</v>
      </c>
      <c r="D187" s="132"/>
      <c r="E187" s="132"/>
      <c r="F187" s="153" t="s">
        <v>2233</v>
      </c>
      <c r="G187" s="132"/>
      <c r="H187" s="132" t="s">
        <v>2197</v>
      </c>
      <c r="I187" s="132" t="s">
        <v>2235</v>
      </c>
      <c r="J187" s="132">
        <v>10</v>
      </c>
      <c r="K187" s="178"/>
    </row>
    <row r="188" spans="2:11" s="1" customFormat="1" ht="15" customHeight="1">
      <c r="B188" s="155"/>
      <c r="C188" s="132" t="s">
        <v>129</v>
      </c>
      <c r="D188" s="132"/>
      <c r="E188" s="132"/>
      <c r="F188" s="153" t="s">
        <v>2233</v>
      </c>
      <c r="G188" s="132"/>
      <c r="H188" s="132" t="s">
        <v>2307</v>
      </c>
      <c r="I188" s="132" t="s">
        <v>2268</v>
      </c>
      <c r="J188" s="132"/>
      <c r="K188" s="178"/>
    </row>
    <row r="189" spans="2:11" s="1" customFormat="1" ht="15" customHeight="1">
      <c r="B189" s="155"/>
      <c r="C189" s="132" t="s">
        <v>2308</v>
      </c>
      <c r="D189" s="132"/>
      <c r="E189" s="132"/>
      <c r="F189" s="153" t="s">
        <v>2233</v>
      </c>
      <c r="G189" s="132"/>
      <c r="H189" s="132" t="s">
        <v>2309</v>
      </c>
      <c r="I189" s="132" t="s">
        <v>2268</v>
      </c>
      <c r="J189" s="132"/>
      <c r="K189" s="178"/>
    </row>
    <row r="190" spans="2:11" s="1" customFormat="1" ht="15" customHeight="1">
      <c r="B190" s="155"/>
      <c r="C190" s="132" t="s">
        <v>2297</v>
      </c>
      <c r="D190" s="132"/>
      <c r="E190" s="132"/>
      <c r="F190" s="153" t="s">
        <v>2233</v>
      </c>
      <c r="G190" s="132"/>
      <c r="H190" s="132" t="s">
        <v>2310</v>
      </c>
      <c r="I190" s="132" t="s">
        <v>2268</v>
      </c>
      <c r="J190" s="132"/>
      <c r="K190" s="178"/>
    </row>
    <row r="191" spans="2:11" s="1" customFormat="1" ht="15" customHeight="1">
      <c r="B191" s="155"/>
      <c r="C191" s="132" t="s">
        <v>131</v>
      </c>
      <c r="D191" s="132"/>
      <c r="E191" s="132"/>
      <c r="F191" s="153" t="s">
        <v>2239</v>
      </c>
      <c r="G191" s="132"/>
      <c r="H191" s="132" t="s">
        <v>2311</v>
      </c>
      <c r="I191" s="132" t="s">
        <v>2235</v>
      </c>
      <c r="J191" s="132">
        <v>50</v>
      </c>
      <c r="K191" s="178"/>
    </row>
    <row r="192" spans="2:11" s="1" customFormat="1" ht="15" customHeight="1">
      <c r="B192" s="155"/>
      <c r="C192" s="132" t="s">
        <v>2312</v>
      </c>
      <c r="D192" s="132"/>
      <c r="E192" s="132"/>
      <c r="F192" s="153" t="s">
        <v>2239</v>
      </c>
      <c r="G192" s="132"/>
      <c r="H192" s="132" t="s">
        <v>2313</v>
      </c>
      <c r="I192" s="132" t="s">
        <v>2314</v>
      </c>
      <c r="J192" s="132"/>
      <c r="K192" s="178"/>
    </row>
    <row r="193" spans="2:11" s="1" customFormat="1" ht="15" customHeight="1">
      <c r="B193" s="155"/>
      <c r="C193" s="132" t="s">
        <v>2315</v>
      </c>
      <c r="D193" s="132"/>
      <c r="E193" s="132"/>
      <c r="F193" s="153" t="s">
        <v>2239</v>
      </c>
      <c r="G193" s="132"/>
      <c r="H193" s="132" t="s">
        <v>2316</v>
      </c>
      <c r="I193" s="132" t="s">
        <v>2314</v>
      </c>
      <c r="J193" s="132"/>
      <c r="K193" s="178"/>
    </row>
    <row r="194" spans="2:11" s="1" customFormat="1" ht="15" customHeight="1">
      <c r="B194" s="155"/>
      <c r="C194" s="132" t="s">
        <v>2317</v>
      </c>
      <c r="D194" s="132"/>
      <c r="E194" s="132"/>
      <c r="F194" s="153" t="s">
        <v>2239</v>
      </c>
      <c r="G194" s="132"/>
      <c r="H194" s="132" t="s">
        <v>2318</v>
      </c>
      <c r="I194" s="132" t="s">
        <v>2314</v>
      </c>
      <c r="J194" s="132"/>
      <c r="K194" s="178"/>
    </row>
    <row r="195" spans="2:11" s="1" customFormat="1" ht="15" customHeight="1">
      <c r="B195" s="155"/>
      <c r="C195" s="192" t="s">
        <v>2319</v>
      </c>
      <c r="D195" s="132"/>
      <c r="E195" s="132"/>
      <c r="F195" s="153" t="s">
        <v>2239</v>
      </c>
      <c r="G195" s="132"/>
      <c r="H195" s="132" t="s">
        <v>2320</v>
      </c>
      <c r="I195" s="132" t="s">
        <v>2321</v>
      </c>
      <c r="J195" s="193" t="s">
        <v>2322</v>
      </c>
      <c r="K195" s="178"/>
    </row>
    <row r="196" spans="2:11" s="1" customFormat="1" ht="15" customHeight="1">
      <c r="B196" s="155"/>
      <c r="C196" s="192" t="s">
        <v>40</v>
      </c>
      <c r="D196" s="132"/>
      <c r="E196" s="132"/>
      <c r="F196" s="153" t="s">
        <v>2233</v>
      </c>
      <c r="G196" s="132"/>
      <c r="H196" s="129" t="s">
        <v>2323</v>
      </c>
      <c r="I196" s="132" t="s">
        <v>2324</v>
      </c>
      <c r="J196" s="132"/>
      <c r="K196" s="178"/>
    </row>
    <row r="197" spans="2:11" s="1" customFormat="1" ht="15" customHeight="1">
      <c r="B197" s="155"/>
      <c r="C197" s="192" t="s">
        <v>2325</v>
      </c>
      <c r="D197" s="132"/>
      <c r="E197" s="132"/>
      <c r="F197" s="153" t="s">
        <v>2233</v>
      </c>
      <c r="G197" s="132"/>
      <c r="H197" s="132" t="s">
        <v>2326</v>
      </c>
      <c r="I197" s="132" t="s">
        <v>2268</v>
      </c>
      <c r="J197" s="132"/>
      <c r="K197" s="178"/>
    </row>
    <row r="198" spans="2:11" s="1" customFormat="1" ht="15" customHeight="1">
      <c r="B198" s="155"/>
      <c r="C198" s="192" t="s">
        <v>2327</v>
      </c>
      <c r="D198" s="132"/>
      <c r="E198" s="132"/>
      <c r="F198" s="153" t="s">
        <v>2233</v>
      </c>
      <c r="G198" s="132"/>
      <c r="H198" s="132" t="s">
        <v>2328</v>
      </c>
      <c r="I198" s="132" t="s">
        <v>2268</v>
      </c>
      <c r="J198" s="132"/>
      <c r="K198" s="178"/>
    </row>
    <row r="199" spans="2:11" s="1" customFormat="1" ht="15" customHeight="1">
      <c r="B199" s="155"/>
      <c r="C199" s="192" t="s">
        <v>2329</v>
      </c>
      <c r="D199" s="132"/>
      <c r="E199" s="132"/>
      <c r="F199" s="153" t="s">
        <v>2239</v>
      </c>
      <c r="G199" s="132"/>
      <c r="H199" s="132" t="s">
        <v>2330</v>
      </c>
      <c r="I199" s="132" t="s">
        <v>2268</v>
      </c>
      <c r="J199" s="132"/>
      <c r="K199" s="178"/>
    </row>
    <row r="200" spans="2:11" s="1" customFormat="1" ht="15" customHeight="1">
      <c r="B200" s="184"/>
      <c r="C200" s="194"/>
      <c r="D200" s="185"/>
      <c r="E200" s="185"/>
      <c r="F200" s="185"/>
      <c r="G200" s="185"/>
      <c r="H200" s="185"/>
      <c r="I200" s="185"/>
      <c r="J200" s="185"/>
      <c r="K200" s="186"/>
    </row>
    <row r="201" spans="2:11" s="1" customFormat="1" ht="18.75" customHeight="1">
      <c r="B201" s="166"/>
      <c r="C201" s="176"/>
      <c r="D201" s="176"/>
      <c r="E201" s="176"/>
      <c r="F201" s="187"/>
      <c r="G201" s="176"/>
      <c r="H201" s="176"/>
      <c r="I201" s="176"/>
      <c r="J201" s="176"/>
      <c r="K201" s="166"/>
    </row>
    <row r="202" spans="2:11" s="1" customFormat="1" ht="18.75" customHeight="1">
      <c r="B202" s="139"/>
      <c r="C202" s="139"/>
      <c r="D202" s="139"/>
      <c r="E202" s="139"/>
      <c r="F202" s="139"/>
      <c r="G202" s="139"/>
      <c r="H202" s="139"/>
      <c r="I202" s="139"/>
      <c r="J202" s="139"/>
      <c r="K202" s="139"/>
    </row>
    <row r="203" spans="2:11" s="1" customFormat="1" ht="13.5">
      <c r="B203" s="121"/>
      <c r="C203" s="122"/>
      <c r="D203" s="122"/>
      <c r="E203" s="122"/>
      <c r="F203" s="122"/>
      <c r="G203" s="122"/>
      <c r="H203" s="122"/>
      <c r="I203" s="122"/>
      <c r="J203" s="122"/>
      <c r="K203" s="123"/>
    </row>
    <row r="204" spans="2:11" s="1" customFormat="1" ht="21" customHeight="1">
      <c r="B204" s="124"/>
      <c r="C204" s="409" t="s">
        <v>2331</v>
      </c>
      <c r="D204" s="409"/>
      <c r="E204" s="409"/>
      <c r="F204" s="409"/>
      <c r="G204" s="409"/>
      <c r="H204" s="409"/>
      <c r="I204" s="409"/>
      <c r="J204" s="409"/>
      <c r="K204" s="125"/>
    </row>
    <row r="205" spans="2:11" s="1" customFormat="1" ht="25.5" customHeight="1">
      <c r="B205" s="124"/>
      <c r="C205" s="195" t="s">
        <v>2332</v>
      </c>
      <c r="D205" s="195"/>
      <c r="E205" s="195"/>
      <c r="F205" s="195" t="s">
        <v>2333</v>
      </c>
      <c r="G205" s="196"/>
      <c r="H205" s="414" t="s">
        <v>2334</v>
      </c>
      <c r="I205" s="414"/>
      <c r="J205" s="414"/>
      <c r="K205" s="125"/>
    </row>
    <row r="206" spans="2:11" s="1" customFormat="1" ht="5.25" customHeight="1">
      <c r="B206" s="155"/>
      <c r="C206" s="150"/>
      <c r="D206" s="150"/>
      <c r="E206" s="150"/>
      <c r="F206" s="150"/>
      <c r="G206" s="176"/>
      <c r="H206" s="150"/>
      <c r="I206" s="150"/>
      <c r="J206" s="150"/>
      <c r="K206" s="178"/>
    </row>
    <row r="207" spans="2:11" s="1" customFormat="1" ht="15" customHeight="1">
      <c r="B207" s="155"/>
      <c r="C207" s="132" t="s">
        <v>2324</v>
      </c>
      <c r="D207" s="132"/>
      <c r="E207" s="132"/>
      <c r="F207" s="153" t="s">
        <v>41</v>
      </c>
      <c r="G207" s="132"/>
      <c r="H207" s="413" t="s">
        <v>2335</v>
      </c>
      <c r="I207" s="413"/>
      <c r="J207" s="413"/>
      <c r="K207" s="178"/>
    </row>
    <row r="208" spans="2:11" s="1" customFormat="1" ht="15" customHeight="1">
      <c r="B208" s="155"/>
      <c r="C208" s="132"/>
      <c r="D208" s="132"/>
      <c r="E208" s="132"/>
      <c r="F208" s="153" t="s">
        <v>42</v>
      </c>
      <c r="G208" s="132"/>
      <c r="H208" s="413" t="s">
        <v>2336</v>
      </c>
      <c r="I208" s="413"/>
      <c r="J208" s="413"/>
      <c r="K208" s="178"/>
    </row>
    <row r="209" spans="2:11" s="1" customFormat="1" ht="15" customHeight="1">
      <c r="B209" s="155"/>
      <c r="C209" s="132"/>
      <c r="D209" s="132"/>
      <c r="E209" s="132"/>
      <c r="F209" s="153" t="s">
        <v>45</v>
      </c>
      <c r="G209" s="132"/>
      <c r="H209" s="413" t="s">
        <v>2337</v>
      </c>
      <c r="I209" s="413"/>
      <c r="J209" s="413"/>
      <c r="K209" s="178"/>
    </row>
    <row r="210" spans="2:11" s="1" customFormat="1" ht="15" customHeight="1">
      <c r="B210" s="155"/>
      <c r="C210" s="132"/>
      <c r="D210" s="132"/>
      <c r="E210" s="132"/>
      <c r="F210" s="153" t="s">
        <v>43</v>
      </c>
      <c r="G210" s="132"/>
      <c r="H210" s="413" t="s">
        <v>2338</v>
      </c>
      <c r="I210" s="413"/>
      <c r="J210" s="413"/>
      <c r="K210" s="178"/>
    </row>
    <row r="211" spans="2:11" s="1" customFormat="1" ht="15" customHeight="1">
      <c r="B211" s="155"/>
      <c r="C211" s="132"/>
      <c r="D211" s="132"/>
      <c r="E211" s="132"/>
      <c r="F211" s="153" t="s">
        <v>44</v>
      </c>
      <c r="G211" s="132"/>
      <c r="H211" s="413" t="s">
        <v>2339</v>
      </c>
      <c r="I211" s="413"/>
      <c r="J211" s="413"/>
      <c r="K211" s="178"/>
    </row>
    <row r="212" spans="2:11" s="1" customFormat="1" ht="15" customHeight="1">
      <c r="B212" s="155"/>
      <c r="C212" s="132"/>
      <c r="D212" s="132"/>
      <c r="E212" s="132"/>
      <c r="F212" s="153"/>
      <c r="G212" s="132"/>
      <c r="H212" s="132"/>
      <c r="I212" s="132"/>
      <c r="J212" s="132"/>
      <c r="K212" s="178"/>
    </row>
    <row r="213" spans="2:11" s="1" customFormat="1" ht="15" customHeight="1">
      <c r="B213" s="155"/>
      <c r="C213" s="132" t="s">
        <v>2280</v>
      </c>
      <c r="D213" s="132"/>
      <c r="E213" s="132"/>
      <c r="F213" s="153" t="s">
        <v>2174</v>
      </c>
      <c r="G213" s="132"/>
      <c r="H213" s="413" t="s">
        <v>2340</v>
      </c>
      <c r="I213" s="413"/>
      <c r="J213" s="413"/>
      <c r="K213" s="178"/>
    </row>
    <row r="214" spans="2:11" s="1" customFormat="1" ht="15" customHeight="1">
      <c r="B214" s="155"/>
      <c r="C214" s="132"/>
      <c r="D214" s="132"/>
      <c r="E214" s="132"/>
      <c r="F214" s="153" t="s">
        <v>2177</v>
      </c>
      <c r="G214" s="132"/>
      <c r="H214" s="413" t="s">
        <v>2178</v>
      </c>
      <c r="I214" s="413"/>
      <c r="J214" s="413"/>
      <c r="K214" s="178"/>
    </row>
    <row r="215" spans="2:11" s="1" customFormat="1" ht="15" customHeight="1">
      <c r="B215" s="155"/>
      <c r="C215" s="132"/>
      <c r="D215" s="132"/>
      <c r="E215" s="132"/>
      <c r="F215" s="153" t="s">
        <v>77</v>
      </c>
      <c r="G215" s="132"/>
      <c r="H215" s="413" t="s">
        <v>2341</v>
      </c>
      <c r="I215" s="413"/>
      <c r="J215" s="413"/>
      <c r="K215" s="178"/>
    </row>
    <row r="216" spans="2:11" s="1" customFormat="1" ht="15" customHeight="1">
      <c r="B216" s="197"/>
      <c r="C216" s="132"/>
      <c r="D216" s="132"/>
      <c r="E216" s="132"/>
      <c r="F216" s="153" t="s">
        <v>105</v>
      </c>
      <c r="G216" s="192"/>
      <c r="H216" s="412" t="s">
        <v>106</v>
      </c>
      <c r="I216" s="412"/>
      <c r="J216" s="412"/>
      <c r="K216" s="198"/>
    </row>
    <row r="217" spans="2:11" s="1" customFormat="1" ht="15" customHeight="1">
      <c r="B217" s="197"/>
      <c r="C217" s="132"/>
      <c r="D217" s="132"/>
      <c r="E217" s="132"/>
      <c r="F217" s="153" t="s">
        <v>2179</v>
      </c>
      <c r="G217" s="192"/>
      <c r="H217" s="412" t="s">
        <v>1683</v>
      </c>
      <c r="I217" s="412"/>
      <c r="J217" s="412"/>
      <c r="K217" s="198"/>
    </row>
    <row r="218" spans="2:11" s="1" customFormat="1" ht="15" customHeight="1">
      <c r="B218" s="197"/>
      <c r="C218" s="132"/>
      <c r="D218" s="132"/>
      <c r="E218" s="132"/>
      <c r="F218" s="153"/>
      <c r="G218" s="192"/>
      <c r="H218" s="182"/>
      <c r="I218" s="182"/>
      <c r="J218" s="182"/>
      <c r="K218" s="198"/>
    </row>
    <row r="219" spans="2:11" s="1" customFormat="1" ht="15" customHeight="1">
      <c r="B219" s="197"/>
      <c r="C219" s="132" t="s">
        <v>2304</v>
      </c>
      <c r="D219" s="132"/>
      <c r="E219" s="132"/>
      <c r="F219" s="153">
        <v>1</v>
      </c>
      <c r="G219" s="192"/>
      <c r="H219" s="412" t="s">
        <v>2342</v>
      </c>
      <c r="I219" s="412"/>
      <c r="J219" s="412"/>
      <c r="K219" s="198"/>
    </row>
    <row r="220" spans="2:11" s="1" customFormat="1" ht="15" customHeight="1">
      <c r="B220" s="197"/>
      <c r="C220" s="132"/>
      <c r="D220" s="132"/>
      <c r="E220" s="132"/>
      <c r="F220" s="153">
        <v>2</v>
      </c>
      <c r="G220" s="192"/>
      <c r="H220" s="412" t="s">
        <v>2343</v>
      </c>
      <c r="I220" s="412"/>
      <c r="J220" s="412"/>
      <c r="K220" s="198"/>
    </row>
    <row r="221" spans="2:11" s="1" customFormat="1" ht="15" customHeight="1">
      <c r="B221" s="197"/>
      <c r="C221" s="132"/>
      <c r="D221" s="132"/>
      <c r="E221" s="132"/>
      <c r="F221" s="153">
        <v>3</v>
      </c>
      <c r="G221" s="192"/>
      <c r="H221" s="412" t="s">
        <v>2344</v>
      </c>
      <c r="I221" s="412"/>
      <c r="J221" s="412"/>
      <c r="K221" s="198"/>
    </row>
    <row r="222" spans="2:11" s="1" customFormat="1" ht="15" customHeight="1">
      <c r="B222" s="197"/>
      <c r="C222" s="132"/>
      <c r="D222" s="132"/>
      <c r="E222" s="132"/>
      <c r="F222" s="153">
        <v>4</v>
      </c>
      <c r="G222" s="192"/>
      <c r="H222" s="412" t="s">
        <v>2345</v>
      </c>
      <c r="I222" s="412"/>
      <c r="J222" s="412"/>
      <c r="K222" s="198"/>
    </row>
    <row r="223" spans="2:11" s="1" customFormat="1" ht="12.75" customHeight="1">
      <c r="B223" s="199"/>
      <c r="C223" s="200"/>
      <c r="D223" s="200"/>
      <c r="E223" s="200"/>
      <c r="F223" s="200"/>
      <c r="G223" s="200"/>
      <c r="H223" s="200"/>
      <c r="I223" s="200"/>
      <c r="J223" s="200"/>
      <c r="K223" s="201"/>
    </row>
  </sheetData>
  <sheetProtection formatCells="0" formatColumns="0" formatRows="0" insertColumns="0" insertRows="0" insertHyperlinks="0" deleteColumns="0" deleteRows="0" sort="0" autoFilter="0" pivotTables="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6:J6"/>
    <mergeCell ref="C7:J7"/>
    <mergeCell ref="D11:J11"/>
    <mergeCell ref="D15:J15"/>
    <mergeCell ref="G39:J39"/>
    <mergeCell ref="G40:J40"/>
    <mergeCell ref="G41:J41"/>
    <mergeCell ref="G42:J42"/>
    <mergeCell ref="G43:J43"/>
    <mergeCell ref="D34:J34"/>
    <mergeCell ref="D35:J35"/>
    <mergeCell ref="G36:J36"/>
    <mergeCell ref="G37:J37"/>
    <mergeCell ref="G38:J38"/>
  </mergeCells>
  <pageMargins left="0.7" right="0.7" top="0.78740157499999996" bottom="0.78740157499999996"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22</vt:i4>
      </vt:variant>
    </vt:vector>
  </HeadingPairs>
  <TitlesOfParts>
    <vt:vector size="34" baseType="lpstr">
      <vt:lpstr>Rekapitulace zakázky</vt:lpstr>
      <vt:lpstr>IO 01 - Příprava území</vt:lpstr>
      <vt:lpstr>IO 02 - Asanace dřevin, p...</vt:lpstr>
      <vt:lpstr>IO 03 - Komunikace a teré...</vt:lpstr>
      <vt:lpstr>IO 04 - Odvodnění a vsako...</vt:lpstr>
      <vt:lpstr>IO 05 - Úprava a obnova v...</vt:lpstr>
      <vt:lpstr>IO 06 - Napojení na vodov...</vt:lpstr>
      <vt:lpstr>IO 07 - Závlahový systém</vt:lpstr>
      <vt:lpstr>IO 08 - Mobiliář a herní ...</vt:lpstr>
      <vt:lpstr>IO 09 - Drobné stavební o...</vt:lpstr>
      <vt:lpstr>VON - Vedlejší a ostatní ...</vt:lpstr>
      <vt:lpstr>Pokyny pro vyplnění</vt:lpstr>
      <vt:lpstr>'IO 01 - Příprava území'!Názvy_tisku</vt:lpstr>
      <vt:lpstr>'IO 02 - Asanace dřevin, p...'!Názvy_tisku</vt:lpstr>
      <vt:lpstr>'IO 03 - Komunikace a teré...'!Názvy_tisku</vt:lpstr>
      <vt:lpstr>'IO 04 - Odvodnění a vsako...'!Názvy_tisku</vt:lpstr>
      <vt:lpstr>'IO 05 - Úprava a obnova v...'!Názvy_tisku</vt:lpstr>
      <vt:lpstr>'IO 06 - Napojení na vodov...'!Názvy_tisku</vt:lpstr>
      <vt:lpstr>'IO 07 - Závlahový systém'!Názvy_tisku</vt:lpstr>
      <vt:lpstr>'IO 08 - Mobiliář a herní ...'!Názvy_tisku</vt:lpstr>
      <vt:lpstr>'IO 09 - Drobné stavební o...'!Názvy_tisku</vt:lpstr>
      <vt:lpstr>'Rekapitulace zakázky'!Názvy_tisku</vt:lpstr>
      <vt:lpstr>'VON - Vedlejší a ostatní ...'!Názvy_tisku</vt:lpstr>
      <vt:lpstr>'IO 01 - Příprava území'!Oblast_tisku</vt:lpstr>
      <vt:lpstr>'IO 02 - Asanace dřevin, p...'!Oblast_tisku</vt:lpstr>
      <vt:lpstr>'IO 03 - Komunikace a teré...'!Oblast_tisku</vt:lpstr>
      <vt:lpstr>'IO 04 - Odvodnění a vsako...'!Oblast_tisku</vt:lpstr>
      <vt:lpstr>'IO 05 - Úprava a obnova v...'!Oblast_tisku</vt:lpstr>
      <vt:lpstr>'IO 06 - Napojení na vodov...'!Oblast_tisku</vt:lpstr>
      <vt:lpstr>'IO 07 - Závlahový systém'!Oblast_tisku</vt:lpstr>
      <vt:lpstr>'IO 08 - Mobiliář a herní ...'!Oblast_tisku</vt:lpstr>
      <vt:lpstr>'IO 09 - Drobné stavební o...'!Oblast_tisku</vt:lpstr>
      <vt:lpstr>'Rekapitulace zakázky'!Oblast_tisku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DESKTOP-GSLCHH2\Lukáš Hykyš</dc:creator>
  <cp:lastModifiedBy>and</cp:lastModifiedBy>
  <dcterms:created xsi:type="dcterms:W3CDTF">2021-07-02T08:10:09Z</dcterms:created>
  <dcterms:modified xsi:type="dcterms:W3CDTF">2021-07-14T12:06:56Z</dcterms:modified>
</cp:coreProperties>
</file>