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tonin.balsanek\Documents\VZMR okna Švédská\"/>
    </mc:Choice>
  </mc:AlternateContent>
  <bookViews>
    <workbookView xWindow="0" yWindow="0" windowWidth="21600" windowHeight="9135"/>
  </bookViews>
  <sheets>
    <sheet name="Rekapitulace stavby" sheetId="1" r:id="rId1"/>
    <sheet name="SK17091-II - Oprava nebo ..." sheetId="2" r:id="rId2"/>
  </sheets>
  <definedNames>
    <definedName name="_xlnm._FilterDatabase" localSheetId="1" hidden="1">'SK17091-II - Oprava nebo ...'!$C$126:$K$490</definedName>
    <definedName name="_xlnm.Print_Titles" localSheetId="0">'Rekapitulace stavby'!$92:$92</definedName>
    <definedName name="_xlnm.Print_Titles" localSheetId="1">'SK17091-II - Oprava nebo ...'!$126:$126</definedName>
    <definedName name="_xlnm.Print_Area" localSheetId="0">'Rekapitulace stavby'!$D$4:$AO$76,'Rekapitulace stavby'!$C$82:$AQ$96</definedName>
    <definedName name="_xlnm.Print_Area" localSheetId="1">'SK17091-II - Oprava nebo ...'!$C$4:$J$76,'SK17091-II - Oprava nebo ...'!$C$82:$J$110,'SK17091-II - Oprava nebo ...'!$C$116:$K$490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490" i="2"/>
  <c r="BH490" i="2"/>
  <c r="BG490" i="2"/>
  <c r="BE490" i="2"/>
  <c r="T490" i="2"/>
  <c r="T489" i="2" s="1"/>
  <c r="R490" i="2"/>
  <c r="R489" i="2" s="1"/>
  <c r="P490" i="2"/>
  <c r="P489" i="2" s="1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T480" i="2" s="1"/>
  <c r="R481" i="2"/>
  <c r="R480" i="2" s="1"/>
  <c r="P481" i="2"/>
  <c r="P480" i="2" s="1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42" i="2"/>
  <c r="BH442" i="2"/>
  <c r="BG442" i="2"/>
  <c r="BE442" i="2"/>
  <c r="T442" i="2"/>
  <c r="T441" i="2" s="1"/>
  <c r="R442" i="2"/>
  <c r="R441" i="2" s="1"/>
  <c r="P442" i="2"/>
  <c r="P441" i="2" s="1"/>
  <c r="BI440" i="2"/>
  <c r="BH440" i="2"/>
  <c r="BG440" i="2"/>
  <c r="BE440" i="2"/>
  <c r="T440" i="2"/>
  <c r="R440" i="2"/>
  <c r="P440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4" i="2"/>
  <c r="BH404" i="2"/>
  <c r="BG404" i="2"/>
  <c r="BE404" i="2"/>
  <c r="T404" i="2"/>
  <c r="R404" i="2"/>
  <c r="P404" i="2"/>
  <c r="BI397" i="2"/>
  <c r="BH397" i="2"/>
  <c r="BG397" i="2"/>
  <c r="BE397" i="2"/>
  <c r="T397" i="2"/>
  <c r="R397" i="2"/>
  <c r="P397" i="2"/>
  <c r="BI388" i="2"/>
  <c r="BH388" i="2"/>
  <c r="BG388" i="2"/>
  <c r="BE388" i="2"/>
  <c r="T388" i="2"/>
  <c r="R388" i="2"/>
  <c r="P388" i="2"/>
  <c r="BI379" i="2"/>
  <c r="BH379" i="2"/>
  <c r="BG379" i="2"/>
  <c r="BE379" i="2"/>
  <c r="T379" i="2"/>
  <c r="R379" i="2"/>
  <c r="P379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28" i="2"/>
  <c r="BH328" i="2"/>
  <c r="BG328" i="2"/>
  <c r="BE328" i="2"/>
  <c r="T328" i="2"/>
  <c r="R328" i="2"/>
  <c r="P328" i="2"/>
  <c r="BI320" i="2"/>
  <c r="BH320" i="2"/>
  <c r="BG320" i="2"/>
  <c r="BE320" i="2"/>
  <c r="T320" i="2"/>
  <c r="R320" i="2"/>
  <c r="P320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297" i="2"/>
  <c r="BH297" i="2"/>
  <c r="BG297" i="2"/>
  <c r="BE297" i="2"/>
  <c r="T297" i="2"/>
  <c r="R297" i="2"/>
  <c r="P297" i="2"/>
  <c r="BI283" i="2"/>
  <c r="BH283" i="2"/>
  <c r="BG283" i="2"/>
  <c r="BE283" i="2"/>
  <c r="T283" i="2"/>
  <c r="R283" i="2"/>
  <c r="P283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T265" i="2"/>
  <c r="R266" i="2"/>
  <c r="R265" i="2" s="1"/>
  <c r="P266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42" i="2"/>
  <c r="BH242" i="2"/>
  <c r="BG242" i="2"/>
  <c r="BE242" i="2"/>
  <c r="T242" i="2"/>
  <c r="R242" i="2"/>
  <c r="P242" i="2"/>
  <c r="BI225" i="2"/>
  <c r="BH225" i="2"/>
  <c r="BG225" i="2"/>
  <c r="BE225" i="2"/>
  <c r="T225" i="2"/>
  <c r="R225" i="2"/>
  <c r="P225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186" i="2"/>
  <c r="BH186" i="2"/>
  <c r="BG186" i="2"/>
  <c r="BE186" i="2"/>
  <c r="T186" i="2"/>
  <c r="R186" i="2"/>
  <c r="P186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49" i="2"/>
  <c r="BH149" i="2"/>
  <c r="BG149" i="2"/>
  <c r="BE149" i="2"/>
  <c r="T149" i="2"/>
  <c r="R149" i="2"/>
  <c r="P149" i="2"/>
  <c r="BI130" i="2"/>
  <c r="BH130" i="2"/>
  <c r="BG130" i="2"/>
  <c r="BE130" i="2"/>
  <c r="T130" i="2"/>
  <c r="R130" i="2"/>
  <c r="P130" i="2"/>
  <c r="J124" i="2"/>
  <c r="J123" i="2"/>
  <c r="F123" i="2"/>
  <c r="F121" i="2"/>
  <c r="E119" i="2"/>
  <c r="J90" i="2"/>
  <c r="J89" i="2"/>
  <c r="F89" i="2"/>
  <c r="F87" i="2"/>
  <c r="E85" i="2"/>
  <c r="J16" i="2"/>
  <c r="E16" i="2"/>
  <c r="F124" i="2" s="1"/>
  <c r="J15" i="2"/>
  <c r="J10" i="2"/>
  <c r="J87" i="2" s="1"/>
  <c r="L90" i="1"/>
  <c r="AM90" i="1"/>
  <c r="AM89" i="1"/>
  <c r="L89" i="1"/>
  <c r="AM87" i="1"/>
  <c r="L87" i="1"/>
  <c r="L85" i="1"/>
  <c r="L84" i="1"/>
  <c r="J460" i="2"/>
  <c r="BK431" i="2"/>
  <c r="J363" i="2"/>
  <c r="BK320" i="2"/>
  <c r="J388" i="2"/>
  <c r="J338" i="2"/>
  <c r="BK414" i="2"/>
  <c r="J334" i="2"/>
  <c r="BK225" i="2"/>
  <c r="BK169" i="2"/>
  <c r="BK484" i="2"/>
  <c r="J361" i="2"/>
  <c r="J328" i="2"/>
  <c r="BK260" i="2"/>
  <c r="BK205" i="2"/>
  <c r="J31" i="2"/>
  <c r="J485" i="2"/>
  <c r="BK346" i="2"/>
  <c r="BK328" i="2"/>
  <c r="J242" i="2"/>
  <c r="J487" i="2"/>
  <c r="J461" i="2"/>
  <c r="BK432" i="2"/>
  <c r="J414" i="2"/>
  <c r="BK344" i="2"/>
  <c r="BK269" i="2"/>
  <c r="BK481" i="2"/>
  <c r="J364" i="2"/>
  <c r="BK337" i="2"/>
  <c r="J345" i="2"/>
  <c r="J269" i="2"/>
  <c r="J205" i="2"/>
  <c r="BK364" i="2"/>
  <c r="BK349" i="2"/>
  <c r="BK283" i="2"/>
  <c r="BK206" i="2"/>
  <c r="BK488" i="2"/>
  <c r="BK397" i="2"/>
  <c r="BK345" i="2"/>
  <c r="BK264" i="2"/>
  <c r="AS94" i="1"/>
  <c r="BK461" i="2"/>
  <c r="J442" i="2"/>
  <c r="BK379" i="2"/>
  <c r="J349" i="2"/>
  <c r="BK203" i="2"/>
  <c r="J417" i="2"/>
  <c r="BK363" i="2"/>
  <c r="F31" i="2"/>
  <c r="BK483" i="2"/>
  <c r="BK359" i="2"/>
  <c r="J311" i="2"/>
  <c r="J130" i="2"/>
  <c r="BK462" i="2"/>
  <c r="BK440" i="2"/>
  <c r="J428" i="2"/>
  <c r="J346" i="2"/>
  <c r="BK168" i="2"/>
  <c r="J397" i="2"/>
  <c r="J344" i="2"/>
  <c r="J486" i="2"/>
  <c r="BK404" i="2"/>
  <c r="J313" i="2"/>
  <c r="J261" i="2"/>
  <c r="J168" i="2"/>
  <c r="BK417" i="2"/>
  <c r="BK335" i="2"/>
  <c r="BK219" i="2"/>
  <c r="J169" i="2"/>
  <c r="J430" i="2"/>
  <c r="J337" i="2"/>
  <c r="BK149" i="2"/>
  <c r="BK486" i="2"/>
  <c r="J427" i="2"/>
  <c r="BK350" i="2"/>
  <c r="J260" i="2"/>
  <c r="J379" i="2"/>
  <c r="BK429" i="2"/>
  <c r="J219" i="2"/>
  <c r="BK427" i="2"/>
  <c r="BK334" i="2"/>
  <c r="J262" i="2"/>
  <c r="F34" i="2"/>
  <c r="BK428" i="2"/>
  <c r="J360" i="2"/>
  <c r="BK343" i="2"/>
  <c r="J283" i="2"/>
  <c r="J462" i="2"/>
  <c r="BK442" i="2"/>
  <c r="J431" i="2"/>
  <c r="J362" i="2"/>
  <c r="J335" i="2"/>
  <c r="BK130" i="2"/>
  <c r="J350" i="2"/>
  <c r="BK487" i="2"/>
  <c r="BK388" i="2"/>
  <c r="J320" i="2"/>
  <c r="J264" i="2"/>
  <c r="J203" i="2"/>
  <c r="BK485" i="2"/>
  <c r="J336" i="2"/>
  <c r="J266" i="2"/>
  <c r="F33" i="2"/>
  <c r="J404" i="2"/>
  <c r="BK262" i="2"/>
  <c r="J488" i="2"/>
  <c r="BK460" i="2"/>
  <c r="J432" i="2"/>
  <c r="BK430" i="2"/>
  <c r="J343" i="2"/>
  <c r="BK261" i="2"/>
  <c r="BK411" i="2"/>
  <c r="BK490" i="2"/>
  <c r="BK419" i="2"/>
  <c r="BK297" i="2"/>
  <c r="J206" i="2"/>
  <c r="J490" i="2"/>
  <c r="J411" i="2"/>
  <c r="BK338" i="2"/>
  <c r="BK313" i="2"/>
  <c r="BK214" i="2"/>
  <c r="F35" i="2"/>
  <c r="BK362" i="2"/>
  <c r="J225" i="2"/>
  <c r="J429" i="2"/>
  <c r="BK361" i="2"/>
  <c r="BK336" i="2"/>
  <c r="J214" i="2"/>
  <c r="J481" i="2"/>
  <c r="J440" i="2"/>
  <c r="J419" i="2"/>
  <c r="BK360" i="2"/>
  <c r="J149" i="2"/>
  <c r="J358" i="2"/>
  <c r="J484" i="2"/>
  <c r="BK358" i="2"/>
  <c r="BK311" i="2"/>
  <c r="BK266" i="2"/>
  <c r="J186" i="2"/>
  <c r="J483" i="2"/>
  <c r="J359" i="2"/>
  <c r="J297" i="2"/>
  <c r="BK242" i="2"/>
  <c r="BK186" i="2"/>
  <c r="P129" i="2" l="1"/>
  <c r="R259" i="2"/>
  <c r="R129" i="2"/>
  <c r="R268" i="2"/>
  <c r="T204" i="2"/>
  <c r="BK268" i="2"/>
  <c r="J268" i="2" s="1"/>
  <c r="J101" i="2" s="1"/>
  <c r="BK418" i="2"/>
  <c r="J418" i="2" s="1"/>
  <c r="J103" i="2" s="1"/>
  <c r="BK204" i="2"/>
  <c r="J204" i="2" s="1"/>
  <c r="J97" i="2" s="1"/>
  <c r="T259" i="2"/>
  <c r="T268" i="2"/>
  <c r="BK312" i="2"/>
  <c r="J312" i="2" s="1"/>
  <c r="J102" i="2" s="1"/>
  <c r="P459" i="2"/>
  <c r="BK129" i="2"/>
  <c r="J129" i="2" s="1"/>
  <c r="J96" i="2" s="1"/>
  <c r="P312" i="2"/>
  <c r="T459" i="2"/>
  <c r="R312" i="2"/>
  <c r="R459" i="2"/>
  <c r="T312" i="2"/>
  <c r="BK482" i="2"/>
  <c r="J482" i="2" s="1"/>
  <c r="J108" i="2" s="1"/>
  <c r="T129" i="2"/>
  <c r="T128" i="2" s="1"/>
  <c r="BK259" i="2"/>
  <c r="J259" i="2" s="1"/>
  <c r="J98" i="2" s="1"/>
  <c r="P418" i="2"/>
  <c r="BK459" i="2"/>
  <c r="J459" i="2" s="1"/>
  <c r="J105" i="2" s="1"/>
  <c r="T482" i="2"/>
  <c r="T479" i="2" s="1"/>
  <c r="P204" i="2"/>
  <c r="P259" i="2"/>
  <c r="R418" i="2"/>
  <c r="P482" i="2"/>
  <c r="P479" i="2" s="1"/>
  <c r="R204" i="2"/>
  <c r="P268" i="2"/>
  <c r="T418" i="2"/>
  <c r="R482" i="2"/>
  <c r="R479" i="2"/>
  <c r="BK441" i="2"/>
  <c r="J441" i="2" s="1"/>
  <c r="J104" i="2" s="1"/>
  <c r="BK480" i="2"/>
  <c r="J480" i="2" s="1"/>
  <c r="J107" i="2" s="1"/>
  <c r="BK265" i="2"/>
  <c r="J265" i="2"/>
  <c r="J99" i="2" s="1"/>
  <c r="BK489" i="2"/>
  <c r="J489" i="2" s="1"/>
  <c r="J109" i="2" s="1"/>
  <c r="AZ95" i="1"/>
  <c r="BD95" i="1"/>
  <c r="AV95" i="1"/>
  <c r="F90" i="2"/>
  <c r="J121" i="2"/>
  <c r="BF130" i="2"/>
  <c r="BF168" i="2"/>
  <c r="BF169" i="2"/>
  <c r="BF205" i="2"/>
  <c r="BF214" i="2"/>
  <c r="BF225" i="2"/>
  <c r="BF311" i="2"/>
  <c r="BF335" i="2"/>
  <c r="BF343" i="2"/>
  <c r="BF345" i="2"/>
  <c r="BF360" i="2"/>
  <c r="BF361" i="2"/>
  <c r="BF414" i="2"/>
  <c r="BF427" i="2"/>
  <c r="BF481" i="2"/>
  <c r="BF483" i="2"/>
  <c r="BF149" i="2"/>
  <c r="BF203" i="2"/>
  <c r="BF206" i="2"/>
  <c r="BF242" i="2"/>
  <c r="BF260" i="2"/>
  <c r="BF262" i="2"/>
  <c r="BF264" i="2"/>
  <c r="BF269" i="2"/>
  <c r="BF313" i="2"/>
  <c r="BF328" i="2"/>
  <c r="BF350" i="2"/>
  <c r="BF359" i="2"/>
  <c r="BF363" i="2"/>
  <c r="BF364" i="2"/>
  <c r="BF379" i="2"/>
  <c r="BF397" i="2"/>
  <c r="BF411" i="2"/>
  <c r="BF484" i="2"/>
  <c r="BF487" i="2"/>
  <c r="BC95" i="1"/>
  <c r="BC94" i="1" s="1"/>
  <c r="AY94" i="1" s="1"/>
  <c r="BF336" i="2"/>
  <c r="BF337" i="2"/>
  <c r="BF346" i="2"/>
  <c r="BF362" i="2"/>
  <c r="BF404" i="2"/>
  <c r="BF186" i="2"/>
  <c r="BF266" i="2"/>
  <c r="BF283" i="2"/>
  <c r="BF297" i="2"/>
  <c r="BF334" i="2"/>
  <c r="BF349" i="2"/>
  <c r="BF388" i="2"/>
  <c r="BF417" i="2"/>
  <c r="BF430" i="2"/>
  <c r="BF431" i="2"/>
  <c r="BF432" i="2"/>
  <c r="BF440" i="2"/>
  <c r="BF442" i="2"/>
  <c r="BF460" i="2"/>
  <c r="BF461" i="2"/>
  <c r="BF462" i="2"/>
  <c r="BB95" i="1"/>
  <c r="BB94" i="1" s="1"/>
  <c r="W31" i="1" s="1"/>
  <c r="BF219" i="2"/>
  <c r="BF261" i="2"/>
  <c r="BF320" i="2"/>
  <c r="BF338" i="2"/>
  <c r="BF344" i="2"/>
  <c r="BF358" i="2"/>
  <c r="BF419" i="2"/>
  <c r="BF428" i="2"/>
  <c r="BF429" i="2"/>
  <c r="BF485" i="2"/>
  <c r="BF486" i="2"/>
  <c r="BF488" i="2"/>
  <c r="BF490" i="2"/>
  <c r="AZ94" i="1"/>
  <c r="AV94" i="1" s="1"/>
  <c r="AK29" i="1" s="1"/>
  <c r="BD94" i="1"/>
  <c r="W33" i="1" s="1"/>
  <c r="P267" i="2" l="1"/>
  <c r="T267" i="2"/>
  <c r="T127" i="2" s="1"/>
  <c r="R267" i="2"/>
  <c r="R128" i="2"/>
  <c r="P128" i="2"/>
  <c r="P127" i="2" s="1"/>
  <c r="AU95" i="1" s="1"/>
  <c r="AU94" i="1" s="1"/>
  <c r="BK128" i="2"/>
  <c r="J128" i="2"/>
  <c r="J95" i="2" s="1"/>
  <c r="BK479" i="2"/>
  <c r="J479" i="2" s="1"/>
  <c r="J106" i="2" s="1"/>
  <c r="BK267" i="2"/>
  <c r="J267" i="2" s="1"/>
  <c r="J100" i="2" s="1"/>
  <c r="W29" i="1"/>
  <c r="F32" i="2"/>
  <c r="BA95" i="1" s="1"/>
  <c r="BA94" i="1" s="1"/>
  <c r="AW94" i="1" s="1"/>
  <c r="AK30" i="1" s="1"/>
  <c r="W32" i="1"/>
  <c r="AX94" i="1"/>
  <c r="J32" i="2"/>
  <c r="AW95" i="1" s="1"/>
  <c r="AT95" i="1" s="1"/>
  <c r="R127" i="2" l="1"/>
  <c r="BK127" i="2"/>
  <c r="J127" i="2" s="1"/>
  <c r="J28" i="2" s="1"/>
  <c r="AG95" i="1" s="1"/>
  <c r="AG94" i="1" s="1"/>
  <c r="W30" i="1"/>
  <c r="AT94" i="1"/>
  <c r="AK26" i="1" l="1"/>
  <c r="AN94" i="1"/>
  <c r="J37" i="2"/>
  <c r="J94" i="2"/>
  <c r="AK35" i="1"/>
  <c r="AN95" i="1"/>
</calcChain>
</file>

<file path=xl/sharedStrings.xml><?xml version="1.0" encoding="utf-8"?>
<sst xmlns="http://schemas.openxmlformats.org/spreadsheetml/2006/main" count="3919" uniqueCount="584">
  <si>
    <t>Export Komplet</t>
  </si>
  <si>
    <t/>
  </si>
  <si>
    <t>2.0</t>
  </si>
  <si>
    <t>False</t>
  </si>
  <si>
    <t>{0e4ef4ce-ca77-47eb-beba-5011dafe6d87}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</si>
  <si>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</si>
  <si>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</si>
  <si>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</si>
  <si>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</si>
  <si>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</si>
  <si>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</si>
  <si>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</si>
  <si>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</si>
  <si>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</si>
  <si>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SK17091-II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</si>
  <si>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</si>
  <si>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</si>
  <si>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nebo výměna oken na budově usedlosti Švédská 107/39 - 150 00 Praha 5 - Smíchov</t>
  </si>
  <si>
    <t>0,1</t>
  </si>
  <si>
    <t>KSO:</t>
  </si>
  <si>
    <t>CC-CZ:</t>
  </si>
  <si>
    <t>1</t>
  </si>
  <si>
    <t>Místo:</t>
  </si>
  <si>
    <t>parcela č. 3364, k.ú. Smíchov</t>
  </si>
  <si>
    <t>Datum:</t>
  </si>
  <si>
    <t>2. 10. 2020</t>
  </si>
  <si>
    <t>10</t>
  </si>
  <si>
    <t>100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</si>
  <si>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</si>
  <si>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</si>
  <si>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</si>
  <si>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</si>
  <si>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</si>
  <si>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</si>
  <si>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</si>
  <si>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LANDSCAPE4U. spol. s.r.o.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</si>
  <si>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</si>
  <si>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</si>
  <si>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</si>
  <si>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</si>
  <si>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</si>
  <si>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</si>
  <si>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</si>
  <si>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</si>
  <si>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</si>
  <si>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</si>
  <si>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</si>
  <si>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</si>
  <si>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</si>
  <si>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</si>
  <si>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</si>
  <si>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</si>
  <si>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</si>
  <si>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</si>
  <si>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</si>
  <si>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</si>
  <si>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</si>
  <si>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</si>
  <si>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</si>
  <si>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</si>
  <si>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</si>
  <si>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</si>
  <si>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</si>
  <si>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</si>
  <si>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</si>
  <si>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</si>
  <si>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</si>
  <si>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</si>
  <si>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</si>
  <si>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</si>
  <si>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</si>
  <si>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</si>
  <si>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</si>
  <si>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</si>
  <si>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</si>
  <si>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</si>
  <si>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</si>
  <si>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</si>
  <si>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</si>
  <si>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</si>
  <si>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</si>
  <si>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</si>
  <si>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</si>
  <si>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</si>
  <si>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</si>
  <si>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</si>
  <si>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</si>
  <si>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</si>
  <si>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</si>
  <si>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</si>
  <si>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</si>
  <si>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</si>
  <si>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</si>
  <si>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</si>
  <si>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</si>
  <si>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</si>
  <si>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</si>
  <si>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</si>
  <si>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</si>
  <si>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</si>
  <si>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</si>
  <si>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</si>
  <si>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</si>
  <si>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</si>
  <si>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</si>
  <si>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</si>
  <si>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</si>
  <si>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</si>
  <si>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</si>
  <si>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</si>
  <si>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</si>
  <si>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</si>
  <si>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</si>
  <si>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</si>
  <si>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</si>
  <si>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</si>
  <si>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</si>
  <si>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</si>
  <si>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</si>
  <si>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</si>
  <si>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</si>
  <si>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</si>
  <si>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</si>
  <si>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</si>
  <si>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</si>
  <si>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</si>
  <si>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</si>
  <si>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Penetrace akrylát-silikonová vnitřních stěn nanášená ručně</t>
  </si>
  <si>
    <t>m2</t>
  </si>
  <si>
    <t>4</t>
  </si>
  <si>
    <t>2</t>
  </si>
  <si>
    <t>-1733593532</t>
  </si>
  <si>
    <t>VV</t>
  </si>
  <si>
    <t>Oprava vnitřního ostění a nadpraží - odhad</t>
  </si>
  <si>
    <t>"O-04" (1,44+1,84*2)*1*0,3</t>
  </si>
  <si>
    <t>"O-05" (1,44+1,84*2)*1*0,3</t>
  </si>
  <si>
    <t>"O-06" (2,1+1,4*2)*4*0,3</t>
  </si>
  <si>
    <t>"O-07" (1,1+0,5*2)*1*0,3</t>
  </si>
  <si>
    <t>"O-09" (0,6+1,2*2)*1*0,3</t>
  </si>
  <si>
    <t>"O-18" 0</t>
  </si>
  <si>
    <t>"O-20" (0,3+0,7*2)*3*0,3</t>
  </si>
  <si>
    <t>"O-23" (0,8+1,27*2)*1*0,3</t>
  </si>
  <si>
    <t>"O-24" (1,1+1,3*2)*1*0,3</t>
  </si>
  <si>
    <t>"O-26" (1,4+1,27*2)*2*0,3</t>
  </si>
  <si>
    <t>"O-27" (0,5+1,15*2)*1*0,3</t>
  </si>
  <si>
    <t>"O-30" (1,65+1,8*2)*1*0,3</t>
  </si>
  <si>
    <t>"O-31" 3,14*2*0,25*2*0,3</t>
  </si>
  <si>
    <t>"O-32" 1,65*1*0,3</t>
  </si>
  <si>
    <t>"O-33" (0,3+0,4*2)*1*0,3</t>
  </si>
  <si>
    <t>"O-34" (1,35+2,8*2)*1*0,3</t>
  </si>
  <si>
    <t>Součet</t>
  </si>
  <si>
    <t>612321141</t>
  </si>
  <si>
    <t>Vápenocementová omítka štuková dvouvrstvá vnitřních stěn nanášená ručně</t>
  </si>
  <si>
    <t>-1284737790</t>
  </si>
  <si>
    <t>3</t>
  </si>
  <si>
    <t>612321191</t>
  </si>
  <si>
    <t>Příplatek k vápenocementové omítce vnitřních stěn za každých dalších 5 mm tloušťky ručně</t>
  </si>
  <si>
    <t>1298850546</t>
  </si>
  <si>
    <t>622131121</t>
  </si>
  <si>
    <t>Penetrační disperzní nátěr vnějších stěn nanášený ručně</t>
  </si>
  <si>
    <t>-1870185205</t>
  </si>
  <si>
    <t>"O-04" (1,44+1,84*2)*1*0,2</t>
  </si>
  <si>
    <t>"O-05" (1,44+1,84*2)*1*0,2</t>
  </si>
  <si>
    <t>"O-06" (2,1+1,4*2)*4*0,2</t>
  </si>
  <si>
    <t>"O-07" (1,1+0,5*2)*1*0,2</t>
  </si>
  <si>
    <t>"O-09" (0,6+1,2*2)*1*0,2</t>
  </si>
  <si>
    <t>"O-20" (0,3+0,7*2)*3*0,2</t>
  </si>
  <si>
    <t>"O-23" (0,8+1,27*2)*1*0,2</t>
  </si>
  <si>
    <t>"O-24" (1,1+1,3*2)*1*0,2</t>
  </si>
  <si>
    <t>"O-26" (1,4+1,27*2)*2*0,2</t>
  </si>
  <si>
    <t>"O-27" (0,5+1,15*2)*1*0,2</t>
  </si>
  <si>
    <t>"O-30" (1,65+1,8*2)*1*0,2</t>
  </si>
  <si>
    <t>"O-32" 1,65*1*0,2</t>
  </si>
  <si>
    <t>"O-33" (0,3+0,4*2)*1*0,2</t>
  </si>
  <si>
    <t>5</t>
  </si>
  <si>
    <t>622321141</t>
  </si>
  <si>
    <t>Vápenocementová omítka štuková dvouvrstvá vnějších stěn nanášená ručně</t>
  </si>
  <si>
    <t>-1133842661</t>
  </si>
  <si>
    <t>622321191</t>
  </si>
  <si>
    <t>Příplatek k vápenocementové omítce vnějších stěn za každých dalších 5 mm tloušťky ručně</t>
  </si>
  <si>
    <t>1462110986</t>
  </si>
  <si>
    <t>9</t>
  </si>
  <si>
    <t>Ostatní konstrukce a práce, bourání</t>
  </si>
  <si>
    <t>7</t>
  </si>
  <si>
    <t>945412112</t>
  </si>
  <si>
    <t>Teleskopická hydraulická montážní plošina výška zdvihu do 21 m</t>
  </si>
  <si>
    <t>den</t>
  </si>
  <si>
    <t>-2024157434</t>
  </si>
  <si>
    <t>968062354</t>
  </si>
  <si>
    <t>Vybourání dřevěných rámů oken dvojitých včetně křídel pl do 1 m2</t>
  </si>
  <si>
    <t>877591102</t>
  </si>
  <si>
    <t>"O-07" 1,1*0,5*1</t>
  </si>
  <si>
    <t>"O-09" 0,6*1,2*1</t>
  </si>
  <si>
    <t>"O-20" 0,7*0,3*3</t>
  </si>
  <si>
    <t>"O-27" 0,5*1,15*1</t>
  </si>
  <si>
    <t>"O-32" 0,4*0,7*1</t>
  </si>
  <si>
    <t>"O-33" 0,3*0,4*1</t>
  </si>
  <si>
    <t>11</t>
  </si>
  <si>
    <t>968062355</t>
  </si>
  <si>
    <t>Vybourání dřevěných rámů oken dvojitých včetně křídel pl do 2 m2</t>
  </si>
  <si>
    <t>-2082716720</t>
  </si>
  <si>
    <t>"O-23" 0,8*1,27*1</t>
  </si>
  <si>
    <t>"O-24" 1,1*1,3*1</t>
  </si>
  <si>
    <t>"O-26" 1,4*1,27*2</t>
  </si>
  <si>
    <t>12</t>
  </si>
  <si>
    <t>968062356</t>
  </si>
  <si>
    <t>Vybourání dřevěných rámů oken dvojitých včetně křídel pl do 4 m2</t>
  </si>
  <si>
    <t>1480494673</t>
  </si>
  <si>
    <t>"O-04" 1,44*1,84*1</t>
  </si>
  <si>
    <t>"O-05" 1,44*1,84*1</t>
  </si>
  <si>
    <t>"O-06" 2,1*1,4*4</t>
  </si>
  <si>
    <t>"O-30"1,55*1,8*1</t>
  </si>
  <si>
    <t>978013161</t>
  </si>
  <si>
    <t>Otlučení vnitřní vápenné nebo vápenocementové omítky stěn v rozsahu do 50 %</t>
  </si>
  <si>
    <t>-176068273</t>
  </si>
  <si>
    <t>16</t>
  </si>
  <si>
    <t>978015361</t>
  </si>
  <si>
    <t>Otlučení (osekání) vnější vápenné nebo vápenocementové omítky stupně členitosti 1 a 2 rozsahu do 50%</t>
  </si>
  <si>
    <t>1484806308</t>
  </si>
  <si>
    <t>997</t>
  </si>
  <si>
    <t>Přesun sutě</t>
  </si>
  <si>
    <t>17</t>
  </si>
  <si>
    <t>997013215</t>
  </si>
  <si>
    <t>Vnitrostaveništní doprava suti a vybouraných hmot pro budovy v do 18 m ručně</t>
  </si>
  <si>
    <t>t</t>
  </si>
  <si>
    <t>2105416523</t>
  </si>
  <si>
    <t>18</t>
  </si>
  <si>
    <t>997013501</t>
  </si>
  <si>
    <t>Odvoz suti a vybouraných hmot na skládku nebo meziskládku do 1 km se složením</t>
  </si>
  <si>
    <t>132392749</t>
  </si>
  <si>
    <t>19</t>
  </si>
  <si>
    <t>997013509</t>
  </si>
  <si>
    <t>Příplatek k odvozu suti a vybouraných hmot na skládku ZKD 1 km přes 1 km</t>
  </si>
  <si>
    <t>-2064137838</t>
  </si>
  <si>
    <t>2,872*9 'Přepočtené koeficientem množství</t>
  </si>
  <si>
    <t>20</t>
  </si>
  <si>
    <t>997013631</t>
  </si>
  <si>
    <t>Poplatek za uložení na skládce (skládkovné) stavebního odpadu směsného kód odpadu 17 09 04</t>
  </si>
  <si>
    <t>1845883398</t>
  </si>
  <si>
    <t>998</t>
  </si>
  <si>
    <t>Přesun hmot</t>
  </si>
  <si>
    <t>998011003</t>
  </si>
  <si>
    <t>Přesun hmot pro budovy zděné v do 24 m</t>
  </si>
  <si>
    <t>334641845</t>
  </si>
  <si>
    <t>PSV</t>
  </si>
  <si>
    <t>Práce a dodávky PSV</t>
  </si>
  <si>
    <t>764</t>
  </si>
  <si>
    <t>Konstrukce klempířské</t>
  </si>
  <si>
    <t>22</t>
  </si>
  <si>
    <t>764002851</t>
  </si>
  <si>
    <t>Demontáž oplechování parapetů do suti</t>
  </si>
  <si>
    <t>m</t>
  </si>
  <si>
    <t>1436673342</t>
  </si>
  <si>
    <t>"O-04" 1,44*1</t>
  </si>
  <si>
    <t>"O-05" 1,44*1</t>
  </si>
  <si>
    <t>"O-06" 2,1*4</t>
  </si>
  <si>
    <t>"O-07" 1,1*1</t>
  </si>
  <si>
    <t>"O-18" 1,55*2</t>
  </si>
  <si>
    <t>"O-20" 0,3*3</t>
  </si>
  <si>
    <t>"O-23" 0,8*1</t>
  </si>
  <si>
    <t>"O-24" 1,1*1</t>
  </si>
  <si>
    <t>"O-26" 1,4*2</t>
  </si>
  <si>
    <t>"O-27" 0,5*1</t>
  </si>
  <si>
    <t>"O-30" 1,55*1</t>
  </si>
  <si>
    <t>"O-33" 0,3*1</t>
  </si>
  <si>
    <t>23</t>
  </si>
  <si>
    <t>764236406</t>
  </si>
  <si>
    <t>Oplechování parapetů rovných mechanicky kotvené z Cu plechu rš 500 mm</t>
  </si>
  <si>
    <t>-1809097938</t>
  </si>
  <si>
    <t>24</t>
  </si>
  <si>
    <t>764236467</t>
  </si>
  <si>
    <t>Příplatek za zvýšenou pracnost oplechování rohů rovných parapetů z Cu plechu rš přes 400 mm</t>
  </si>
  <si>
    <t>kus</t>
  </si>
  <si>
    <t>-678504168</t>
  </si>
  <si>
    <t>"O-04" 2*1</t>
  </si>
  <si>
    <t>"O-05" 2*1</t>
  </si>
  <si>
    <t>"O-06" 2*4</t>
  </si>
  <si>
    <t>"O-07" 2*1</t>
  </si>
  <si>
    <t>"O-18" 2*2</t>
  </si>
  <si>
    <t>"O-20" 2*3</t>
  </si>
  <si>
    <t>"O-23" 2*1</t>
  </si>
  <si>
    <t>"O-24" 2*1</t>
  </si>
  <si>
    <t>"O-26" 2*2</t>
  </si>
  <si>
    <t>"O-27" 2*1</t>
  </si>
  <si>
    <t>"O-30" 2*1</t>
  </si>
  <si>
    <t>"O-33" 2*1</t>
  </si>
  <si>
    <t>25</t>
  </si>
  <si>
    <t>998764103</t>
  </si>
  <si>
    <t>Přesun hmot tonážní pro konstrukce klempířské v objektech v do 24 m</t>
  </si>
  <si>
    <t>-961316392</t>
  </si>
  <si>
    <t>766</t>
  </si>
  <si>
    <t>Konstrukce truhlářské</t>
  </si>
  <si>
    <t>26</t>
  </si>
  <si>
    <t>766441812</t>
  </si>
  <si>
    <t>Demontáž parapetních desek dřevěných nebo plastových šířky přes 30 cm délky do 1,0 m</t>
  </si>
  <si>
    <t>-1138592119</t>
  </si>
  <si>
    <t>"O-09" 1</t>
  </si>
  <si>
    <t>"O-20" 3</t>
  </si>
  <si>
    <t>"O-27" 1</t>
  </si>
  <si>
    <t>"O-32" 1</t>
  </si>
  <si>
    <t>"O-33" 1</t>
  </si>
  <si>
    <t>27</t>
  </si>
  <si>
    <t>766441822</t>
  </si>
  <si>
    <t>Demontáž parapetních desek dřevěných nebo plastových šířky přes 30 cm délky přes 1,0 m</t>
  </si>
  <si>
    <t>-690290455</t>
  </si>
  <si>
    <t>"O-06" 4</t>
  </si>
  <si>
    <t>"O-07" 1</t>
  </si>
  <si>
    <t>"O-18" 2</t>
  </si>
  <si>
    <t>"O-24" 1</t>
  </si>
  <si>
    <t>"O-26" 2</t>
  </si>
  <si>
    <t>"O-30" 1</t>
  </si>
  <si>
    <t>28</t>
  </si>
  <si>
    <t>766621111</t>
  </si>
  <si>
    <t>Montáž dřevěných oken plochy přes 1 m2 špaletových výšky do 1,5 m s rámem do zdiva</t>
  </si>
  <si>
    <t>-1145398143</t>
  </si>
  <si>
    <t xml:space="preserve">"O-06" 2,1*1,4*4 </t>
  </si>
  <si>
    <t>29</t>
  </si>
  <si>
    <t>M</t>
  </si>
  <si>
    <t>O-06</t>
  </si>
  <si>
    <t>Dřevěné dvojité špaletové okno 2100x1400 včetně repasovaného kování z původního okna, případně nového, povrchové úpravy - dle specifikace</t>
  </si>
  <si>
    <t>ks</t>
  </si>
  <si>
    <t>32</t>
  </si>
  <si>
    <t>1234840393</t>
  </si>
  <si>
    <t>31</t>
  </si>
  <si>
    <t>O-23</t>
  </si>
  <si>
    <t>Dřevěné dvojité špaletové okno 800x1270 včetně repasovaného kování z původního okna, případně nového, povrchové úpravy - dle specifikace</t>
  </si>
  <si>
    <t>-89548459</t>
  </si>
  <si>
    <t>O-24</t>
  </si>
  <si>
    <t>Dřevěné dvojité špaletové okno 1100x1300 včetně repasovaného kování z původního okna, případně nového, povrchové úpravy - dle specifikace</t>
  </si>
  <si>
    <t>1133395867</t>
  </si>
  <si>
    <t>33</t>
  </si>
  <si>
    <t>O-26</t>
  </si>
  <si>
    <t>Dřevěné dvojité špaletové okno 1400x1270 včetně repasovaného kování z původního okna, případně nového, povrchové úpravy - dle specifikace</t>
  </si>
  <si>
    <t>707695068</t>
  </si>
  <si>
    <t>36</t>
  </si>
  <si>
    <t>766621112</t>
  </si>
  <si>
    <t>Montáž dřevěných oken plochy přes 1 m2 špaletových výšky do 2,5 m s rámem do zdiva</t>
  </si>
  <si>
    <t>1279820261</t>
  </si>
  <si>
    <t>"O-30" 1,55*1,8*1</t>
  </si>
  <si>
    <t>40</t>
  </si>
  <si>
    <t>O-04</t>
  </si>
  <si>
    <t>Dřevěné dvojité špaletové okno 1440x1840 včetně repasovaného kování z původního okna, případně nového, povrchové úpravy - dle specifikace</t>
  </si>
  <si>
    <t>-743323380</t>
  </si>
  <si>
    <t>41</t>
  </si>
  <si>
    <t>O-05</t>
  </si>
  <si>
    <t>-230527662</t>
  </si>
  <si>
    <t>48</t>
  </si>
  <si>
    <t>O-30</t>
  </si>
  <si>
    <t>Dřevěné dvojité špaletové okno 1550x1800 včetně repasovaného kování z původního okna, případně nového, povrchové úpravy - dle specifikace</t>
  </si>
  <si>
    <t>1267282284</t>
  </si>
  <si>
    <t>49</t>
  </si>
  <si>
    <t>766621202</t>
  </si>
  <si>
    <t>Montáž dřevěných oken plochy přes 1 m2 otevíravých výšky do 2,5 m s rámem do dřevěné kce</t>
  </si>
  <si>
    <t>-867798487</t>
  </si>
  <si>
    <t>"O-18" 1,55*1,9*2</t>
  </si>
  <si>
    <t>53</t>
  </si>
  <si>
    <t>O-18</t>
  </si>
  <si>
    <t>Nové vnější křídla obloukového špaletového okna 1550x1900 včetně repase kování z původních křídel, případně dodávka nového kování, povrchoé úpravy - dle specifikace</t>
  </si>
  <si>
    <t>-88674241</t>
  </si>
  <si>
    <t>58</t>
  </si>
  <si>
    <t>766621612</t>
  </si>
  <si>
    <t>Montáž dřevěných oken plochy do 1 m2 špaletových do zdiva</t>
  </si>
  <si>
    <t>-1374470</t>
  </si>
  <si>
    <t>59</t>
  </si>
  <si>
    <t>O-07</t>
  </si>
  <si>
    <t>Dřevěné dvojité špaletové okno 1100x500 včetně repasovaného kování z původního okna, případně nového, povrchové úpravy - dle specifikace</t>
  </si>
  <si>
    <t>1626759221</t>
  </si>
  <si>
    <t>60</t>
  </si>
  <si>
    <t>O-09</t>
  </si>
  <si>
    <t>Dřevěné dvojité špaletové okno 600x1200 včetně repasovaného kování z původního okna, případně nového, povrchové úpravy - dle specifikace</t>
  </si>
  <si>
    <t>1703410340</t>
  </si>
  <si>
    <t>61</t>
  </si>
  <si>
    <t>O-20</t>
  </si>
  <si>
    <t>Dřevěné dvojité špaletové okno 300x700 včetně repasovaného kování z původního okna, případně nového, povrchové úpravy - dle specifikace</t>
  </si>
  <si>
    <t>-1900251590</t>
  </si>
  <si>
    <t>62</t>
  </si>
  <si>
    <t>O-27</t>
  </si>
  <si>
    <t>Dřevěné dvojité špaletové okno 500x1150 včetně repasovaného kování z původního okna, případně nového, povrchové úpravy - dle specifikace</t>
  </si>
  <si>
    <t>-2129877596</t>
  </si>
  <si>
    <t>63</t>
  </si>
  <si>
    <t>O-32</t>
  </si>
  <si>
    <t>Dřevěné dvojité špaletové obloukové okno 400x700 včetně repasovaného kování z původního okna, případně nového, povrchové úpravy - dle specifikace</t>
  </si>
  <si>
    <t>681136832</t>
  </si>
  <si>
    <t>64</t>
  </si>
  <si>
    <t>O-33</t>
  </si>
  <si>
    <t>Dřevěné dvojité špaletové okno 300x400 včetně repasovaného kování z původního okna, případně nového, povrchové úpravy - dle specifikace</t>
  </si>
  <si>
    <t>-1483528478</t>
  </si>
  <si>
    <t>65</t>
  </si>
  <si>
    <t>766622861</t>
  </si>
  <si>
    <t>Vyvěšení nebo zavěšení křídel dřevěných nebo plastových okenních do 1,5 m2</t>
  </si>
  <si>
    <t>-1491897583</t>
  </si>
  <si>
    <t>"O-04" 4*2*1</t>
  </si>
  <si>
    <t>"O-05" 4*2*1</t>
  </si>
  <si>
    <t>"O-06" 3*2*4</t>
  </si>
  <si>
    <t>"O-07" 1*2*1</t>
  </si>
  <si>
    <t>"O-09" 1*2*1</t>
  </si>
  <si>
    <t>"O-18" 3*2*2</t>
  </si>
  <si>
    <t>"O-20" 1*2*3</t>
  </si>
  <si>
    <t>"O-24" 1*2*1</t>
  </si>
  <si>
    <t xml:space="preserve">"O-26" 2*2*2 </t>
  </si>
  <si>
    <t>"O-27" 1*2*1</t>
  </si>
  <si>
    <t>"O-30" 2*2*1</t>
  </si>
  <si>
    <t>"O-32" 1*2*1</t>
  </si>
  <si>
    <t>"O-33" 1*2*1</t>
  </si>
  <si>
    <t>76</t>
  </si>
  <si>
    <t>766694121</t>
  </si>
  <si>
    <t>Montáž parapetních desek dřevěných nebo plastových šířky přes 30 cm délky do 1,0 m</t>
  </si>
  <si>
    <t>1098535169</t>
  </si>
  <si>
    <t>"O-09 - 0,6m" 1</t>
  </si>
  <si>
    <t>"O-20 - 0,3m" 3</t>
  </si>
  <si>
    <t>"O-23 - 0,8m" 1</t>
  </si>
  <si>
    <t>"O-27 - 0,5m" 1</t>
  </si>
  <si>
    <t>"O-32 - 0,4m" 1</t>
  </si>
  <si>
    <t>"O-33 - 0,3m" 1</t>
  </si>
  <si>
    <t>77</t>
  </si>
  <si>
    <t>T1</t>
  </si>
  <si>
    <t xml:space="preserve">Parapet dřevěný šířky do 500mm včetně povrchové úpravy </t>
  </si>
  <si>
    <t>1489162474</t>
  </si>
  <si>
    <t>"O-09 - 0,6m" 1*0,6</t>
  </si>
  <si>
    <t>"O-18" 2*1,55</t>
  </si>
  <si>
    <t>"O-20 - 0,3m" 3*0,3</t>
  </si>
  <si>
    <t>"O-23 - 0,8m" 1*0,8</t>
  </si>
  <si>
    <t>"O-27 - 0,5m" 1*0,5</t>
  </si>
  <si>
    <t>"O-32 - 0,4m" 1*0,4</t>
  </si>
  <si>
    <t>"O-33 - 0,3m" 1*0,3</t>
  </si>
  <si>
    <t>78</t>
  </si>
  <si>
    <t>766694122</t>
  </si>
  <si>
    <t>Montáž parapetních dřevěných nebo plastových šířky přes 30 cm délky do 1,6 m</t>
  </si>
  <si>
    <t>1177102482</t>
  </si>
  <si>
    <t>"O-04 - 1,44m" 1</t>
  </si>
  <si>
    <t>"O-05 - 1,44m" 1</t>
  </si>
  <si>
    <t>"O-07 - 1,1m" 1</t>
  </si>
  <si>
    <t>"O-24 - 1,1m" 1</t>
  </si>
  <si>
    <t>"O-30 - 1,55m" 1</t>
  </si>
  <si>
    <t>79</t>
  </si>
  <si>
    <t>786602272</t>
  </si>
  <si>
    <t>"O-04 - 1,44m" 1*1,44</t>
  </si>
  <si>
    <t>"O-05 - 1,44m" 1*1,44</t>
  </si>
  <si>
    <t>"O-07 - 1,1m" 1*1,1</t>
  </si>
  <si>
    <t>"O-24 - 1,1m" 1*1,1</t>
  </si>
  <si>
    <t>"O-30 - 1,55m" 1*1,55</t>
  </si>
  <si>
    <t>80</t>
  </si>
  <si>
    <t>766694123</t>
  </si>
  <si>
    <t>Montáž parapetních dřevěných nebo plastových šířky přes 30 cm délky do 2,6 m</t>
  </si>
  <si>
    <t>1276926884</t>
  </si>
  <si>
    <t>"O-06 - 2,1m" 4</t>
  </si>
  <si>
    <t>81</t>
  </si>
  <si>
    <t>-1651732893</t>
  </si>
  <si>
    <t>"O-06 - 2,1m" 4*2,1</t>
  </si>
  <si>
    <t>112</t>
  </si>
  <si>
    <t>998766203</t>
  </si>
  <si>
    <t>Přesun hmot procentní pro konstrukce truhlářské v objektech v do 24 m</t>
  </si>
  <si>
    <t>%</t>
  </si>
  <si>
    <t>789455821</t>
  </si>
  <si>
    <t>767</t>
  </si>
  <si>
    <t>Konstrukce zámečnické</t>
  </si>
  <si>
    <t>85</t>
  </si>
  <si>
    <t>767662120</t>
  </si>
  <si>
    <t>Montáž mříží pevných přivařených</t>
  </si>
  <si>
    <t>-890186207</t>
  </si>
  <si>
    <t>Okenní mříže</t>
  </si>
  <si>
    <t>"O-09" 0,6*1,2</t>
  </si>
  <si>
    <t>"O-20" 0,7*0,3*2</t>
  </si>
  <si>
    <t>86</t>
  </si>
  <si>
    <t>Z-O-9</t>
  </si>
  <si>
    <t>Repasovaná mříž pro okno O-9 včetně nového nátěru</t>
  </si>
  <si>
    <t>-891360440</t>
  </si>
  <si>
    <t>87</t>
  </si>
  <si>
    <t>Z-O-18</t>
  </si>
  <si>
    <t>Repasovaná mříž pro okno O-18 včetně nového nátěru</t>
  </si>
  <si>
    <t>1840133152</t>
  </si>
  <si>
    <t>88</t>
  </si>
  <si>
    <t>Z-O-20</t>
  </si>
  <si>
    <t>Repasovaná mříž pro okno O-20 včetně nového nátěru</t>
  </si>
  <si>
    <t>-168114092</t>
  </si>
  <si>
    <t>90</t>
  </si>
  <si>
    <t>Z-O-30</t>
  </si>
  <si>
    <t>Repasovaná mříž pro okno O-30 včetně nového nátěru</t>
  </si>
  <si>
    <t>-638179302</t>
  </si>
  <si>
    <t>91</t>
  </si>
  <si>
    <t>Z-O-32</t>
  </si>
  <si>
    <t>Repasovaná mříž pro okno O-32 včetně nového nátěru</t>
  </si>
  <si>
    <t>374496857</t>
  </si>
  <si>
    <t>92</t>
  </si>
  <si>
    <t>767996801</t>
  </si>
  <si>
    <t>Demontáž atypických zámečnických konstrukcí rozebráním hmotnosti jednotlivých dílů do 50 kg</t>
  </si>
  <si>
    <t>kg</t>
  </si>
  <si>
    <t>-338125417</t>
  </si>
  <si>
    <t>"O-09" 0,6*1,2*30</t>
  </si>
  <si>
    <t>"O-18" 1,55*1,9*30*2</t>
  </si>
  <si>
    <t>"O-20" 0,7*0,3*2*30</t>
  </si>
  <si>
    <t>"O-30" 1,55*1,8*30*1</t>
  </si>
  <si>
    <t>"O-32" 0,4*0,7*30*1</t>
  </si>
  <si>
    <t>111</t>
  </si>
  <si>
    <t>998767203</t>
  </si>
  <si>
    <t>Přesun hmot procentní pro zámečnické konstrukce v objektech v do 24 m</t>
  </si>
  <si>
    <t>1885374932</t>
  </si>
  <si>
    <t>783</t>
  </si>
  <si>
    <t>Dokončovací práce - nátěry</t>
  </si>
  <si>
    <t>99</t>
  </si>
  <si>
    <t>783827427</t>
  </si>
  <si>
    <t>Krycí dvojnásobný vápenný nátěr omítek stupně členitosti 1 a 2</t>
  </si>
  <si>
    <t>397257099</t>
  </si>
  <si>
    <t>"O-04" (1,44+1,84*2)*1*0,2*1,2</t>
  </si>
  <si>
    <t>"O-05" (1,44+1,84*2)*1*0,2*1,2</t>
  </si>
  <si>
    <t>"O-06" (2,1+1,4*2)*4*0,2*1,2</t>
  </si>
  <si>
    <t>"O-07" (1,1+0,5*2)*1*0,2*1,2</t>
  </si>
  <si>
    <t>"O-09" (0,6+1,2*2)*1*0,2*1,2</t>
  </si>
  <si>
    <t>"O-20" (0,3+0,7*2)*3*0,2*1,2</t>
  </si>
  <si>
    <t>"O-23" (0,8+1,27*2)*1*0,2*1,2</t>
  </si>
  <si>
    <t>"O-24" (1,1+1,3*2)*1*0,2*1,2</t>
  </si>
  <si>
    <t>"O-26" (1,4+1,27*2)*2*0,2*1,2</t>
  </si>
  <si>
    <t>"O-27" (0,5+1,15*2)*1*0,2*1,2</t>
  </si>
  <si>
    <t>"O-30" (1,65+1,8*2)*1*0,2*1,2</t>
  </si>
  <si>
    <t>"O-32" 1,65*1*0,2*1,2</t>
  </si>
  <si>
    <t>"O-33" (0,3+0,4*2)*1*0,2*1,2</t>
  </si>
  <si>
    <t>784</t>
  </si>
  <si>
    <t>Dokončovací práce - malby a tapety</t>
  </si>
  <si>
    <t>784111001</t>
  </si>
  <si>
    <t>Oprášení (ometení ) podkladu v místnostech výšky do 3,80 m</t>
  </si>
  <si>
    <t>-2038533419</t>
  </si>
  <si>
    <t>101</t>
  </si>
  <si>
    <t>784181101</t>
  </si>
  <si>
    <t>Základní akrylátová jednonásobná penetrace podkladu v místnostech výšky do 3,80m</t>
  </si>
  <si>
    <t>1493972670</t>
  </si>
  <si>
    <t>102</t>
  </si>
  <si>
    <t>784221101</t>
  </si>
  <si>
    <t>Dvojnásobné bílé malby  ze směsí za sucha dobře otěruvzdorných v místnostech do 3,80 m</t>
  </si>
  <si>
    <t>1853177521</t>
  </si>
  <si>
    <t>"O-04" (1,44+1,84*2)*1*0,3*1,2</t>
  </si>
  <si>
    <t>"O-05" (1,44+1,84*2)*1*0,3*1,2</t>
  </si>
  <si>
    <t>"O-06" (2,1+1,4*2)*4*0,3*1,2</t>
  </si>
  <si>
    <t>"O-07" (1,1+0,5*2)*1*0,3*1,2</t>
  </si>
  <si>
    <t>"O-09" (0,6+1,2*2)*1*0,3*1,2</t>
  </si>
  <si>
    <t>"O-20" (0,3+0,7*2)*3*0,3*1,2</t>
  </si>
  <si>
    <t>"O-23" (0,8+1,27*2)*1*0,3*1,2</t>
  </si>
  <si>
    <t>"O-24" (1,1+1,3*2)*1*0,3*1,2</t>
  </si>
  <si>
    <t>"O-26" (1,4+1,27*2)*2*0,3*1,2</t>
  </si>
  <si>
    <t>"O-27" (0,5+1,15*2)*1*0,3*1,2</t>
  </si>
  <si>
    <t>"O-30" (1,65+1,8*2)*1*0,3*1,2</t>
  </si>
  <si>
    <t>"O-32" 1,65*1*0,3*1,2</t>
  </si>
  <si>
    <t>"O-33" (0,3+0,4*2)*1*0,3*1,2</t>
  </si>
  <si>
    <t>VRN</t>
  </si>
  <si>
    <t>Vedlejší rozpočtové náklady</t>
  </si>
  <si>
    <t>VRN1</t>
  </si>
  <si>
    <t>Průzkumné, geodetické a projektové práce</t>
  </si>
  <si>
    <t>103</t>
  </si>
  <si>
    <t>013254000</t>
  </si>
  <si>
    <t>Dokumentace skutečného provedení stavby</t>
  </si>
  <si>
    <t>Kč</t>
  </si>
  <si>
    <t>1024</t>
  </si>
  <si>
    <t>309910444</t>
  </si>
  <si>
    <t>VRN3</t>
  </si>
  <si>
    <t>Zařízení staveniště</t>
  </si>
  <si>
    <t>104</t>
  </si>
  <si>
    <t>030001000</t>
  </si>
  <si>
    <t>332936676</t>
  </si>
  <si>
    <t>105</t>
  </si>
  <si>
    <t>032503000-1</t>
  </si>
  <si>
    <t>Skládky na staveništi, skladování materiálu</t>
  </si>
  <si>
    <t>2147094399</t>
  </si>
  <si>
    <t>106</t>
  </si>
  <si>
    <t>032903000</t>
  </si>
  <si>
    <t>Náklady na provoz a údržbu vybavení staveniště</t>
  </si>
  <si>
    <t>517824315</t>
  </si>
  <si>
    <t>107</t>
  </si>
  <si>
    <t>039002000-4</t>
  </si>
  <si>
    <t>Ostatní náklady - ochrany již provedených konstrukcí</t>
  </si>
  <si>
    <t>-623804349</t>
  </si>
  <si>
    <t>108</t>
  </si>
  <si>
    <t>039002000-5</t>
  </si>
  <si>
    <t>Zdvihací prostředky, montáž, demontáž, nájem, energie</t>
  </si>
  <si>
    <t>70212287</t>
  </si>
  <si>
    <t>109</t>
  </si>
  <si>
    <t>039002000-6</t>
  </si>
  <si>
    <t>Vzorkování</t>
  </si>
  <si>
    <t>1795953540</t>
  </si>
  <si>
    <t>VRN4</t>
  </si>
  <si>
    <t>Inženýrská činnost</t>
  </si>
  <si>
    <t>110</t>
  </si>
  <si>
    <t>043002000-1</t>
  </si>
  <si>
    <t>Ostatní zkoušky a měření</t>
  </si>
  <si>
    <t>805196611</t>
  </si>
  <si>
    <t>CS ÚRS 2021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</si>
</sst>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BE5" sqref="BE5:BE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3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20"/>
      <c r="BE5" s="22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20"/>
      <c r="BE6" s="221"/>
      <c r="BS6" s="17" t="s">
        <v>18</v>
      </c>
    </row>
    <row r="7" spans="1:74" s="1" customFormat="1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21"/>
      <c r="BS7" s="17" t="s">
        <v>21</v>
      </c>
    </row>
    <row r="8" spans="1:74" s="1" customFormat="1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21"/>
      <c r="BS8" s="17" t="s">
        <v>26</v>
      </c>
    </row>
    <row r="9" spans="1:74" s="1" customFormat="1" ht="14.45" customHeight="1">
      <c r="B9" s="20"/>
      <c r="AR9" s="20"/>
      <c r="BE9" s="221"/>
      <c r="BS9" s="17" t="s">
        <v>27</v>
      </c>
    </row>
    <row r="10" spans="1:74" s="1" customFormat="1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21"/>
      <c r="BS10" s="17" t="s">
        <v>18</v>
      </c>
    </row>
    <row r="11" spans="1:74" s="1" customFormat="1" ht="18.399999999999999" customHeight="1">
      <c r="B11" s="20"/>
      <c r="E11" s="25" t="s">
        <v>30</v>
      </c>
      <c r="AK11" s="27" t="s">
        <v>31</v>
      </c>
      <c r="AN11" s="25" t="s">
        <v>1</v>
      </c>
      <c r="AR11" s="20"/>
      <c r="BE11" s="221"/>
      <c r="BS11" s="17" t="s">
        <v>18</v>
      </c>
    </row>
    <row r="12" spans="1:74" s="1" customFormat="1" ht="6.95" customHeight="1">
      <c r="B12" s="20"/>
      <c r="AR12" s="20"/>
      <c r="BE12" s="221"/>
      <c r="BS12" s="17" t="s">
        <v>18</v>
      </c>
    </row>
    <row r="13" spans="1:74" s="1" customFormat="1" ht="12" customHeight="1">
      <c r="B13" s="20"/>
      <c r="D13" s="27" t="s">
        <v>32</v>
      </c>
      <c r="AK13" s="27" t="s">
        <v>29</v>
      </c>
      <c r="AN13" s="29" t="s">
        <v>33</v>
      </c>
      <c r="AR13" s="20"/>
      <c r="BE13" s="221"/>
      <c r="BS13" s="17" t="s">
        <v>18</v>
      </c>
    </row>
    <row r="14" spans="1:74" ht="12.75">
      <c r="B14" s="20"/>
      <c r="E14" s="225" t="s">
        <v>33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31</v>
      </c>
      <c r="AN14" s="29" t="s">
        <v>33</v>
      </c>
      <c r="AR14" s="20"/>
      <c r="BE14" s="221"/>
      <c r="BS14" s="17" t="s">
        <v>18</v>
      </c>
    </row>
    <row r="15" spans="1:74" s="1" customFormat="1" ht="6.95" customHeight="1">
      <c r="B15" s="20"/>
      <c r="AR15" s="20"/>
      <c r="BE15" s="221"/>
      <c r="BS15" s="17" t="s">
        <v>3</v>
      </c>
    </row>
    <row r="16" spans="1:74" s="1" customFormat="1" ht="12" customHeight="1">
      <c r="B16" s="20"/>
      <c r="D16" s="27" t="s">
        <v>34</v>
      </c>
      <c r="AK16" s="27" t="s">
        <v>29</v>
      </c>
      <c r="AN16" s="25" t="s">
        <v>1</v>
      </c>
      <c r="AR16" s="20"/>
      <c r="BE16" s="221"/>
      <c r="BS16" s="17" t="s">
        <v>3</v>
      </c>
    </row>
    <row r="17" spans="1:71" s="1" customFormat="1" ht="18.399999999999999" customHeight="1">
      <c r="B17" s="20"/>
      <c r="E17" s="25" t="s">
        <v>35</v>
      </c>
      <c r="AK17" s="27" t="s">
        <v>31</v>
      </c>
      <c r="AN17" s="25" t="s">
        <v>1</v>
      </c>
      <c r="AR17" s="20"/>
      <c r="BE17" s="221"/>
      <c r="BS17" s="17" t="s">
        <v>36</v>
      </c>
    </row>
    <row r="18" spans="1:71" s="1" customFormat="1" ht="6.95" customHeight="1">
      <c r="B18" s="20"/>
      <c r="AR18" s="20"/>
      <c r="BE18" s="221"/>
      <c r="BS18" s="17" t="s">
        <v>6</v>
      </c>
    </row>
    <row r="19" spans="1:71" s="1" customFormat="1" ht="12" customHeight="1">
      <c r="B19" s="20"/>
      <c r="D19" s="27" t="s">
        <v>37</v>
      </c>
      <c r="AK19" s="27" t="s">
        <v>29</v>
      </c>
      <c r="AN19" s="25" t="s">
        <v>1</v>
      </c>
      <c r="AR19" s="20"/>
      <c r="BE19" s="221"/>
      <c r="BS19" s="17" t="s">
        <v>6</v>
      </c>
    </row>
    <row r="20" spans="1:71" s="1" customFormat="1" ht="18.399999999999999" customHeight="1">
      <c r="B20" s="20"/>
      <c r="E20" s="25" t="s">
        <v>38</v>
      </c>
      <c r="AK20" s="27" t="s">
        <v>31</v>
      </c>
      <c r="AN20" s="25" t="s">
        <v>1</v>
      </c>
      <c r="AR20" s="20"/>
      <c r="BE20" s="221"/>
      <c r="BS20" s="17" t="s">
        <v>36</v>
      </c>
    </row>
    <row r="21" spans="1:71" s="1" customFormat="1" ht="6.95" customHeight="1">
      <c r="B21" s="20"/>
      <c r="AR21" s="20"/>
      <c r="BE21" s="221"/>
    </row>
    <row r="22" spans="1:71" s="1" customFormat="1" ht="12" customHeight="1">
      <c r="B22" s="20"/>
      <c r="D22" s="27" t="s">
        <v>39</v>
      </c>
      <c r="AR22" s="20"/>
      <c r="BE22" s="221"/>
    </row>
    <row r="23" spans="1:71" s="1" customFormat="1" ht="16.5" customHeight="1">
      <c r="B23" s="20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1"/>
    </row>
    <row r="24" spans="1:71" s="1" customFormat="1" ht="6.95" customHeight="1">
      <c r="B24" s="20"/>
      <c r="AR24" s="20"/>
      <c r="BE24" s="22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1:71" s="2" customFormat="1" ht="25.9" customHeight="1">
      <c r="A26" s="32"/>
      <c r="B26" s="33"/>
      <c r="C26" s="32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8">
        <f>ROUND(AG94,2)</f>
        <v>0</v>
      </c>
      <c r="AL26" s="229"/>
      <c r="AM26" s="229"/>
      <c r="AN26" s="229"/>
      <c r="AO26" s="229"/>
      <c r="AP26" s="32"/>
      <c r="AQ26" s="32"/>
      <c r="AR26" s="33"/>
      <c r="BE26" s="22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0" t="s">
        <v>41</v>
      </c>
      <c r="M28" s="230"/>
      <c r="N28" s="230"/>
      <c r="O28" s="230"/>
      <c r="P28" s="230"/>
      <c r="Q28" s="32"/>
      <c r="R28" s="32"/>
      <c r="S28" s="32"/>
      <c r="T28" s="32"/>
      <c r="U28" s="32"/>
      <c r="V28" s="32"/>
      <c r="W28" s="230" t="s">
        <v>42</v>
      </c>
      <c r="X28" s="230"/>
      <c r="Y28" s="230"/>
      <c r="Z28" s="230"/>
      <c r="AA28" s="230"/>
      <c r="AB28" s="230"/>
      <c r="AC28" s="230"/>
      <c r="AD28" s="230"/>
      <c r="AE28" s="230"/>
      <c r="AF28" s="32"/>
      <c r="AG28" s="32"/>
      <c r="AH28" s="32"/>
      <c r="AI28" s="32"/>
      <c r="AJ28" s="32"/>
      <c r="AK28" s="230" t="s">
        <v>43</v>
      </c>
      <c r="AL28" s="230"/>
      <c r="AM28" s="230"/>
      <c r="AN28" s="230"/>
      <c r="AO28" s="230"/>
      <c r="AP28" s="32"/>
      <c r="AQ28" s="32"/>
      <c r="AR28" s="33"/>
      <c r="BE28" s="221"/>
    </row>
    <row r="29" spans="1:71" s="3" customFormat="1" ht="14.45" customHeight="1">
      <c r="B29" s="37"/>
      <c r="D29" s="27" t="s">
        <v>44</v>
      </c>
      <c r="F29" s="27" t="s">
        <v>45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7"/>
      <c r="BE29" s="222"/>
    </row>
    <row r="30" spans="1:71" s="3" customFormat="1" ht="14.45" customHeight="1">
      <c r="B30" s="37"/>
      <c r="F30" s="27" t="s">
        <v>46</v>
      </c>
      <c r="L30" s="215">
        <v>0.15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7"/>
      <c r="BE30" s="222"/>
    </row>
    <row r="31" spans="1:71" s="3" customFormat="1" ht="14.45" hidden="1" customHeight="1">
      <c r="B31" s="37"/>
      <c r="F31" s="27" t="s">
        <v>47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7"/>
      <c r="BE31" s="222"/>
    </row>
    <row r="32" spans="1:71" s="3" customFormat="1" ht="14.45" hidden="1" customHeight="1">
      <c r="B32" s="37"/>
      <c r="F32" s="27" t="s">
        <v>48</v>
      </c>
      <c r="L32" s="215">
        <v>0.15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7"/>
      <c r="BE32" s="222"/>
    </row>
    <row r="33" spans="1:57" s="3" customFormat="1" ht="14.45" hidden="1" customHeight="1">
      <c r="B33" s="37"/>
      <c r="F33" s="27" t="s">
        <v>49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7"/>
      <c r="BE33" s="22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1"/>
    </row>
    <row r="35" spans="1:57" s="2" customFormat="1" ht="25.9" customHeight="1">
      <c r="A35" s="32"/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216" t="s">
        <v>52</v>
      </c>
      <c r="Y35" s="217"/>
      <c r="Z35" s="217"/>
      <c r="AA35" s="217"/>
      <c r="AB35" s="217"/>
      <c r="AC35" s="40"/>
      <c r="AD35" s="40"/>
      <c r="AE35" s="40"/>
      <c r="AF35" s="40"/>
      <c r="AG35" s="40"/>
      <c r="AH35" s="40"/>
      <c r="AI35" s="40"/>
      <c r="AJ35" s="40"/>
      <c r="AK35" s="218">
        <f>SUM(AK26:AK33)</f>
        <v>0</v>
      </c>
      <c r="AL35" s="217"/>
      <c r="AM35" s="217"/>
      <c r="AN35" s="217"/>
      <c r="AO35" s="21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54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55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56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55</v>
      </c>
      <c r="AI60" s="35"/>
      <c r="AJ60" s="35"/>
      <c r="AK60" s="35"/>
      <c r="AL60" s="35"/>
      <c r="AM60" s="45" t="s">
        <v>56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58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56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55</v>
      </c>
      <c r="AI75" s="35"/>
      <c r="AJ75" s="35"/>
      <c r="AK75" s="35"/>
      <c r="AL75" s="35"/>
      <c r="AM75" s="45" t="s">
        <v>56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59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 t="str">
        <f>K5</f>
        <v>SK17091-II</v>
      </c>
      <c r="AR84" s="51"/>
    </row>
    <row r="85" spans="1:90" s="5" customFormat="1" ht="36.950000000000003" customHeight="1">
      <c r="B85" s="52"/>
      <c r="C85" s="53" t="s">
        <v>16</v>
      </c>
      <c r="L85" s="204" t="str">
        <f>K6</f>
        <v>Oprava nebo výměna oken na budově usedlosti Švédská 107/39 - 150 00 Praha 5 - Smíchov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22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parcela č. 3364, k.ú. Smíchov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24</v>
      </c>
      <c r="AJ87" s="32"/>
      <c r="AK87" s="32"/>
      <c r="AL87" s="32"/>
      <c r="AM87" s="206" t="str">
        <f>IF(AN8= "","",AN8)</f>
        <v>2. 10. 2020</v>
      </c>
      <c r="AN87" s="206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25.7" customHeight="1">
      <c r="A89" s="32"/>
      <c r="B89" s="33"/>
      <c r="C89" s="27" t="s">
        <v>28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Městská část Praha 5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34</v>
      </c>
      <c r="AJ89" s="32"/>
      <c r="AK89" s="32"/>
      <c r="AL89" s="32"/>
      <c r="AM89" s="207" t="str">
        <f>IF(E17="","",E17)</f>
        <v>LANDSCAPE4U. spol. s.r.o.</v>
      </c>
      <c r="AN89" s="208"/>
      <c r="AO89" s="208"/>
      <c r="AP89" s="208"/>
      <c r="AQ89" s="32"/>
      <c r="AR89" s="33"/>
      <c r="AS89" s="209" t="s">
        <v>60</v>
      </c>
      <c r="AT89" s="21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32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37</v>
      </c>
      <c r="AJ90" s="32"/>
      <c r="AK90" s="32"/>
      <c r="AL90" s="32"/>
      <c r="AM90" s="207" t="str">
        <f>IF(E20="","",E20)</f>
        <v>Martin Škrabal</v>
      </c>
      <c r="AN90" s="208"/>
      <c r="AO90" s="208"/>
      <c r="AP90" s="208"/>
      <c r="AQ90" s="32"/>
      <c r="AR90" s="33"/>
      <c r="AS90" s="211"/>
      <c r="AT90" s="21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1"/>
      <c r="AT91" s="21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194" t="s">
        <v>61</v>
      </c>
      <c r="D92" s="195"/>
      <c r="E92" s="195"/>
      <c r="F92" s="195"/>
      <c r="G92" s="195"/>
      <c r="H92" s="60"/>
      <c r="I92" s="196" t="s">
        <v>62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63</v>
      </c>
      <c r="AH92" s="195"/>
      <c r="AI92" s="195"/>
      <c r="AJ92" s="195"/>
      <c r="AK92" s="195"/>
      <c r="AL92" s="195"/>
      <c r="AM92" s="195"/>
      <c r="AN92" s="196" t="s">
        <v>64</v>
      </c>
      <c r="AO92" s="195"/>
      <c r="AP92" s="198"/>
      <c r="AQ92" s="61" t="s">
        <v>65</v>
      </c>
      <c r="AR92" s="33"/>
      <c r="AS92" s="62" t="s">
        <v>66</v>
      </c>
      <c r="AT92" s="63" t="s">
        <v>67</v>
      </c>
      <c r="AU92" s="63" t="s">
        <v>68</v>
      </c>
      <c r="AV92" s="63" t="s">
        <v>69</v>
      </c>
      <c r="AW92" s="63" t="s">
        <v>70</v>
      </c>
      <c r="AX92" s="63" t="s">
        <v>71</v>
      </c>
      <c r="AY92" s="63" t="s">
        <v>72</v>
      </c>
      <c r="AZ92" s="63" t="s">
        <v>73</v>
      </c>
      <c r="BA92" s="63" t="s">
        <v>74</v>
      </c>
      <c r="BB92" s="63" t="s">
        <v>75</v>
      </c>
      <c r="BC92" s="63" t="s">
        <v>76</v>
      </c>
      <c r="BD92" s="64" t="s">
        <v>77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78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79</v>
      </c>
      <c r="BT94" s="77" t="s">
        <v>80</v>
      </c>
      <c r="BV94" s="77" t="s">
        <v>81</v>
      </c>
      <c r="BW94" s="77" t="s">
        <v>4</v>
      </c>
      <c r="BX94" s="77" t="s">
        <v>82</v>
      </c>
      <c r="CL94" s="77" t="s">
        <v>1</v>
      </c>
    </row>
    <row r="95" spans="1:90" s="7" customFormat="1" ht="37.5" customHeight="1">
      <c r="A95" s="78" t="s">
        <v>83</v>
      </c>
      <c r="B95" s="79"/>
      <c r="C95" s="80"/>
      <c r="D95" s="201" t="s">
        <v>14</v>
      </c>
      <c r="E95" s="201"/>
      <c r="F95" s="201"/>
      <c r="G95" s="201"/>
      <c r="H95" s="201"/>
      <c r="I95" s="81"/>
      <c r="J95" s="201" t="s">
        <v>17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'SK17091-II - Oprava nebo ...'!J28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82" t="s">
        <v>84</v>
      </c>
      <c r="AR95" s="79"/>
      <c r="AS95" s="83">
        <v>0</v>
      </c>
      <c r="AT95" s="84">
        <f>ROUND(SUM(AV95:AW95),2)</f>
        <v>0</v>
      </c>
      <c r="AU95" s="85">
        <f>'SK17091-II - Oprava nebo ...'!P127</f>
        <v>0</v>
      </c>
      <c r="AV95" s="84">
        <f>'SK17091-II - Oprava nebo ...'!J31</f>
        <v>0</v>
      </c>
      <c r="AW95" s="84">
        <f>'SK17091-II - Oprava nebo ...'!J32</f>
        <v>0</v>
      </c>
      <c r="AX95" s="84">
        <f>'SK17091-II - Oprava nebo ...'!J33</f>
        <v>0</v>
      </c>
      <c r="AY95" s="84">
        <f>'SK17091-II - Oprava nebo ...'!J34</f>
        <v>0</v>
      </c>
      <c r="AZ95" s="84">
        <f>'SK17091-II - Oprava nebo ...'!F31</f>
        <v>0</v>
      </c>
      <c r="BA95" s="84">
        <f>'SK17091-II - Oprava nebo ...'!F32</f>
        <v>0</v>
      </c>
      <c r="BB95" s="84">
        <f>'SK17091-II - Oprava nebo ...'!F33</f>
        <v>0</v>
      </c>
      <c r="BC95" s="84">
        <f>'SK17091-II - Oprava nebo ...'!F34</f>
        <v>0</v>
      </c>
      <c r="BD95" s="86">
        <f>'SK17091-II - Oprava nebo ...'!F35</f>
        <v>0</v>
      </c>
      <c r="BT95" s="87" t="s">
        <v>21</v>
      </c>
      <c r="BU95" s="87" t="s">
        <v>85</v>
      </c>
      <c r="BV95" s="87" t="s">
        <v>81</v>
      </c>
      <c r="BW95" s="87" t="s">
        <v>4</v>
      </c>
      <c r="BX95" s="87" t="s">
        <v>82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K17091-II - Oprava nebo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1"/>
  <sheetViews>
    <sheetView showGridLines="0" topLeftCell="A451" workbookViewId="0">
      <selection activeCell="K498" sqref="K4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1:46" s="1" customFormat="1" ht="24.95" customHeight="1">
      <c r="B4" s="20"/>
      <c r="D4" s="21" t="s">
        <v>86</v>
      </c>
      <c r="L4" s="20"/>
      <c r="M4" s="8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2"/>
      <c r="B6" s="33"/>
      <c r="C6" s="32"/>
      <c r="D6" s="27" t="s">
        <v>16</v>
      </c>
      <c r="E6" s="32"/>
      <c r="F6" s="32"/>
      <c r="G6" s="32"/>
      <c r="H6" s="32"/>
      <c r="I6" s="32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30" customHeight="1">
      <c r="A7" s="32"/>
      <c r="B7" s="33"/>
      <c r="C7" s="32"/>
      <c r="D7" s="32"/>
      <c r="E7" s="204" t="s">
        <v>17</v>
      </c>
      <c r="F7" s="231"/>
      <c r="G7" s="231"/>
      <c r="H7" s="231"/>
      <c r="I7" s="32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19</v>
      </c>
      <c r="E9" s="32"/>
      <c r="F9" s="25" t="s">
        <v>1</v>
      </c>
      <c r="G9" s="32"/>
      <c r="H9" s="32"/>
      <c r="I9" s="27" t="s">
        <v>20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22</v>
      </c>
      <c r="E10" s="32"/>
      <c r="F10" s="25" t="s">
        <v>23</v>
      </c>
      <c r="G10" s="32"/>
      <c r="H10" s="32"/>
      <c r="I10" s="27" t="s">
        <v>24</v>
      </c>
      <c r="J10" s="55" t="str">
        <f>'Rekapitulace stavby'!AN8</f>
        <v>2. 10. 2020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28</v>
      </c>
      <c r="E12" s="32"/>
      <c r="F12" s="32"/>
      <c r="G12" s="32"/>
      <c r="H12" s="32"/>
      <c r="I12" s="27" t="s">
        <v>29</v>
      </c>
      <c r="J12" s="25" t="s">
        <v>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30</v>
      </c>
      <c r="F13" s="32"/>
      <c r="G13" s="32"/>
      <c r="H13" s="32"/>
      <c r="I13" s="27" t="s">
        <v>31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32</v>
      </c>
      <c r="E15" s="32"/>
      <c r="F15" s="32"/>
      <c r="G15" s="32"/>
      <c r="H15" s="32"/>
      <c r="I15" s="27" t="s">
        <v>29</v>
      </c>
      <c r="J15" s="28" t="str">
        <f>'Rekapitulace stavby'!AN13</f>
        <v>Vyplň údaj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32" t="str">
        <f>'Rekapitulace stavby'!E14</f>
        <v>Vyplň údaj</v>
      </c>
      <c r="F16" s="223"/>
      <c r="G16" s="223"/>
      <c r="H16" s="223"/>
      <c r="I16" s="27" t="s">
        <v>31</v>
      </c>
      <c r="J16" s="28" t="str">
        <f>'Rekapitulace stavby'!AN14</f>
        <v>Vyplň údaj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34</v>
      </c>
      <c r="E18" s="32"/>
      <c r="F18" s="32"/>
      <c r="G18" s="32"/>
      <c r="H18" s="32"/>
      <c r="I18" s="27" t="s">
        <v>29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35</v>
      </c>
      <c r="F19" s="32"/>
      <c r="G19" s="32"/>
      <c r="H19" s="32"/>
      <c r="I19" s="27" t="s">
        <v>31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37</v>
      </c>
      <c r="E21" s="32"/>
      <c r="F21" s="32"/>
      <c r="G21" s="32"/>
      <c r="H21" s="32"/>
      <c r="I21" s="27" t="s">
        <v>29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38</v>
      </c>
      <c r="F22" s="32"/>
      <c r="G22" s="32"/>
      <c r="H22" s="32"/>
      <c r="I22" s="27" t="s">
        <v>31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39</v>
      </c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89"/>
      <c r="B25" s="90"/>
      <c r="C25" s="89"/>
      <c r="D25" s="89"/>
      <c r="E25" s="227" t="s">
        <v>1</v>
      </c>
      <c r="F25" s="227"/>
      <c r="G25" s="227"/>
      <c r="H25" s="227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66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2" t="s">
        <v>40</v>
      </c>
      <c r="E28" s="32"/>
      <c r="F28" s="32"/>
      <c r="G28" s="32"/>
      <c r="H28" s="32"/>
      <c r="I28" s="32"/>
      <c r="J28" s="71">
        <f>ROUND(J127,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42</v>
      </c>
      <c r="G30" s="32"/>
      <c r="H30" s="32"/>
      <c r="I30" s="36" t="s">
        <v>41</v>
      </c>
      <c r="J30" s="36" t="s">
        <v>43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3" t="s">
        <v>44</v>
      </c>
      <c r="E31" s="27" t="s">
        <v>45</v>
      </c>
      <c r="F31" s="94">
        <f>ROUND((SUM(BE127:BE490)),  2)</f>
        <v>0</v>
      </c>
      <c r="G31" s="32"/>
      <c r="H31" s="32"/>
      <c r="I31" s="95">
        <v>0.21</v>
      </c>
      <c r="J31" s="94">
        <f>ROUND(((SUM(BE127:BE490))*I31),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46</v>
      </c>
      <c r="F32" s="94">
        <f>ROUND((SUM(BF127:BF490)),  2)</f>
        <v>0</v>
      </c>
      <c r="G32" s="32"/>
      <c r="H32" s="32"/>
      <c r="I32" s="95">
        <v>0.15</v>
      </c>
      <c r="J32" s="94">
        <f>ROUND(((SUM(BF127:BF490))*I32),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47</v>
      </c>
      <c r="F33" s="94">
        <f>ROUND((SUM(BG127:BG490)),  2)</f>
        <v>0</v>
      </c>
      <c r="G33" s="32"/>
      <c r="H33" s="32"/>
      <c r="I33" s="95">
        <v>0.21</v>
      </c>
      <c r="J33" s="94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48</v>
      </c>
      <c r="F34" s="94">
        <f>ROUND((SUM(BH127:BH490)),  2)</f>
        <v>0</v>
      </c>
      <c r="G34" s="32"/>
      <c r="H34" s="32"/>
      <c r="I34" s="95">
        <v>0.15</v>
      </c>
      <c r="J34" s="94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49</v>
      </c>
      <c r="F35" s="94">
        <f>ROUND((SUM(BI127:BI490)),  2)</f>
        <v>0</v>
      </c>
      <c r="G35" s="32"/>
      <c r="H35" s="32"/>
      <c r="I35" s="95">
        <v>0</v>
      </c>
      <c r="J35" s="9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6"/>
      <c r="D37" s="97" t="s">
        <v>50</v>
      </c>
      <c r="E37" s="60"/>
      <c r="F37" s="60"/>
      <c r="G37" s="98" t="s">
        <v>51</v>
      </c>
      <c r="H37" s="99" t="s">
        <v>52</v>
      </c>
      <c r="I37" s="60"/>
      <c r="J37" s="100">
        <f>SUM(J28:J35)</f>
        <v>0</v>
      </c>
      <c r="K37" s="101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02" t="s">
        <v>56</v>
      </c>
      <c r="G61" s="45" t="s">
        <v>55</v>
      </c>
      <c r="H61" s="35"/>
      <c r="I61" s="35"/>
      <c r="J61" s="103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02" t="s">
        <v>56</v>
      </c>
      <c r="G76" s="45" t="s">
        <v>55</v>
      </c>
      <c r="H76" s="35"/>
      <c r="I76" s="35"/>
      <c r="J76" s="103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0" customHeight="1">
      <c r="A85" s="32"/>
      <c r="B85" s="33"/>
      <c r="C85" s="32"/>
      <c r="D85" s="32"/>
      <c r="E85" s="204" t="str">
        <f>E7</f>
        <v>Oprava nebo výměna oken na budově usedlosti Švédská 107/39 - 150 00 Praha 5 - Smíchov</v>
      </c>
      <c r="F85" s="231"/>
      <c r="G85" s="231"/>
      <c r="H85" s="231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22</v>
      </c>
      <c r="D87" s="32"/>
      <c r="E87" s="32"/>
      <c r="F87" s="25" t="str">
        <f>F10</f>
        <v>parcela č. 3364, k.ú. Smíchov</v>
      </c>
      <c r="G87" s="32"/>
      <c r="H87" s="32"/>
      <c r="I87" s="27" t="s">
        <v>24</v>
      </c>
      <c r="J87" s="55" t="str">
        <f>IF(J10="","",J10)</f>
        <v>2. 10. 2020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25.7" customHeight="1">
      <c r="A89" s="32"/>
      <c r="B89" s="33"/>
      <c r="C89" s="27" t="s">
        <v>28</v>
      </c>
      <c r="D89" s="32"/>
      <c r="E89" s="32"/>
      <c r="F89" s="25" t="str">
        <f>E13</f>
        <v>Městská část Praha 5</v>
      </c>
      <c r="G89" s="32"/>
      <c r="H89" s="32"/>
      <c r="I89" s="27" t="s">
        <v>34</v>
      </c>
      <c r="J89" s="30" t="str">
        <f>E19</f>
        <v>LANDSCAPE4U. spol. s.r.o.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32</v>
      </c>
      <c r="D90" s="32"/>
      <c r="E90" s="32"/>
      <c r="F90" s="25" t="str">
        <f>IF(E16="","",E16)</f>
        <v>Vyplň údaj</v>
      </c>
      <c r="G90" s="32"/>
      <c r="H90" s="32"/>
      <c r="I90" s="27" t="s">
        <v>37</v>
      </c>
      <c r="J90" s="30" t="str">
        <f>E22</f>
        <v>Martin Škrabal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04" t="s">
        <v>88</v>
      </c>
      <c r="D92" s="96"/>
      <c r="E92" s="96"/>
      <c r="F92" s="96"/>
      <c r="G92" s="96"/>
      <c r="H92" s="96"/>
      <c r="I92" s="96"/>
      <c r="J92" s="105" t="s">
        <v>89</v>
      </c>
      <c r="K92" s="96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06" t="s">
        <v>90</v>
      </c>
      <c r="D94" s="32"/>
      <c r="E94" s="32"/>
      <c r="F94" s="32"/>
      <c r="G94" s="32"/>
      <c r="H94" s="32"/>
      <c r="I94" s="32"/>
      <c r="J94" s="71">
        <f>J127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91</v>
      </c>
    </row>
    <row r="95" spans="1:47" s="9" customFormat="1" ht="24.95" customHeight="1">
      <c r="B95" s="107"/>
      <c r="D95" s="108" t="s">
        <v>92</v>
      </c>
      <c r="E95" s="109"/>
      <c r="F95" s="109"/>
      <c r="G95" s="109"/>
      <c r="H95" s="109"/>
      <c r="I95" s="109"/>
      <c r="J95" s="110">
        <f>J128</f>
        <v>0</v>
      </c>
      <c r="L95" s="107"/>
    </row>
    <row r="96" spans="1:47" s="10" customFormat="1" ht="19.899999999999999" customHeight="1">
      <c r="B96" s="111"/>
      <c r="D96" s="112" t="s">
        <v>93</v>
      </c>
      <c r="E96" s="113"/>
      <c r="F96" s="113"/>
      <c r="G96" s="113"/>
      <c r="H96" s="113"/>
      <c r="I96" s="113"/>
      <c r="J96" s="114">
        <f>J129</f>
        <v>0</v>
      </c>
      <c r="L96" s="111"/>
    </row>
    <row r="97" spans="1:31" s="10" customFormat="1" ht="19.899999999999999" customHeight="1">
      <c r="B97" s="111"/>
      <c r="D97" s="112" t="s">
        <v>94</v>
      </c>
      <c r="E97" s="113"/>
      <c r="F97" s="113"/>
      <c r="G97" s="113"/>
      <c r="H97" s="113"/>
      <c r="I97" s="113"/>
      <c r="J97" s="114">
        <f>J204</f>
        <v>0</v>
      </c>
      <c r="L97" s="111"/>
    </row>
    <row r="98" spans="1:31" s="10" customFormat="1" ht="19.899999999999999" customHeight="1">
      <c r="B98" s="111"/>
      <c r="D98" s="112" t="s">
        <v>95</v>
      </c>
      <c r="E98" s="113"/>
      <c r="F98" s="113"/>
      <c r="G98" s="113"/>
      <c r="H98" s="113"/>
      <c r="I98" s="113"/>
      <c r="J98" s="114">
        <f>J259</f>
        <v>0</v>
      </c>
      <c r="L98" s="111"/>
    </row>
    <row r="99" spans="1:31" s="10" customFormat="1" ht="19.899999999999999" customHeight="1">
      <c r="B99" s="111"/>
      <c r="D99" s="112" t="s">
        <v>96</v>
      </c>
      <c r="E99" s="113"/>
      <c r="F99" s="113"/>
      <c r="G99" s="113"/>
      <c r="H99" s="113"/>
      <c r="I99" s="113"/>
      <c r="J99" s="114">
        <f>J265</f>
        <v>0</v>
      </c>
      <c r="L99" s="111"/>
    </row>
    <row r="100" spans="1:31" s="9" customFormat="1" ht="24.95" customHeight="1">
      <c r="B100" s="107"/>
      <c r="D100" s="108" t="s">
        <v>97</v>
      </c>
      <c r="E100" s="109"/>
      <c r="F100" s="109"/>
      <c r="G100" s="109"/>
      <c r="H100" s="109"/>
      <c r="I100" s="109"/>
      <c r="J100" s="110">
        <f>J267</f>
        <v>0</v>
      </c>
      <c r="L100" s="107"/>
    </row>
    <row r="101" spans="1:31" s="10" customFormat="1" ht="19.899999999999999" customHeight="1">
      <c r="B101" s="111"/>
      <c r="D101" s="112" t="s">
        <v>98</v>
      </c>
      <c r="E101" s="113"/>
      <c r="F101" s="113"/>
      <c r="G101" s="113"/>
      <c r="H101" s="113"/>
      <c r="I101" s="113"/>
      <c r="J101" s="114">
        <f>J268</f>
        <v>0</v>
      </c>
      <c r="L101" s="111"/>
    </row>
    <row r="102" spans="1:31" s="10" customFormat="1" ht="19.899999999999999" customHeight="1">
      <c r="B102" s="111"/>
      <c r="D102" s="112" t="s">
        <v>99</v>
      </c>
      <c r="E102" s="113"/>
      <c r="F102" s="113"/>
      <c r="G102" s="113"/>
      <c r="H102" s="113"/>
      <c r="I102" s="113"/>
      <c r="J102" s="114">
        <f>J312</f>
        <v>0</v>
      </c>
      <c r="L102" s="111"/>
    </row>
    <row r="103" spans="1:31" s="10" customFormat="1" ht="19.899999999999999" customHeight="1">
      <c r="B103" s="111"/>
      <c r="D103" s="112" t="s">
        <v>100</v>
      </c>
      <c r="E103" s="113"/>
      <c r="F103" s="113"/>
      <c r="G103" s="113"/>
      <c r="H103" s="113"/>
      <c r="I103" s="113"/>
      <c r="J103" s="114">
        <f>J418</f>
        <v>0</v>
      </c>
      <c r="L103" s="111"/>
    </row>
    <row r="104" spans="1:31" s="10" customFormat="1" ht="19.899999999999999" customHeight="1">
      <c r="B104" s="111"/>
      <c r="D104" s="112" t="s">
        <v>101</v>
      </c>
      <c r="E104" s="113"/>
      <c r="F104" s="113"/>
      <c r="G104" s="113"/>
      <c r="H104" s="113"/>
      <c r="I104" s="113"/>
      <c r="J104" s="114">
        <f>J441</f>
        <v>0</v>
      </c>
      <c r="L104" s="111"/>
    </row>
    <row r="105" spans="1:31" s="10" customFormat="1" ht="19.899999999999999" customHeight="1">
      <c r="B105" s="111"/>
      <c r="D105" s="112" t="s">
        <v>102</v>
      </c>
      <c r="E105" s="113"/>
      <c r="F105" s="113"/>
      <c r="G105" s="113"/>
      <c r="H105" s="113"/>
      <c r="I105" s="113"/>
      <c r="J105" s="114">
        <f>J459</f>
        <v>0</v>
      </c>
      <c r="L105" s="111"/>
    </row>
    <row r="106" spans="1:31" s="9" customFormat="1" ht="24.95" customHeight="1">
      <c r="B106" s="107"/>
      <c r="D106" s="108" t="s">
        <v>103</v>
      </c>
      <c r="E106" s="109"/>
      <c r="F106" s="109"/>
      <c r="G106" s="109"/>
      <c r="H106" s="109"/>
      <c r="I106" s="109"/>
      <c r="J106" s="110">
        <f>J479</f>
        <v>0</v>
      </c>
      <c r="L106" s="107"/>
    </row>
    <row r="107" spans="1:31" s="10" customFormat="1" ht="19.899999999999999" customHeight="1">
      <c r="B107" s="111"/>
      <c r="D107" s="112" t="s">
        <v>104</v>
      </c>
      <c r="E107" s="113"/>
      <c r="F107" s="113"/>
      <c r="G107" s="113"/>
      <c r="H107" s="113"/>
      <c r="I107" s="113"/>
      <c r="J107" s="114">
        <f>J480</f>
        <v>0</v>
      </c>
      <c r="L107" s="111"/>
    </row>
    <row r="108" spans="1:31" s="10" customFormat="1" ht="19.899999999999999" customHeight="1">
      <c r="B108" s="111"/>
      <c r="D108" s="112" t="s">
        <v>105</v>
      </c>
      <c r="E108" s="113"/>
      <c r="F108" s="113"/>
      <c r="G108" s="113"/>
      <c r="H108" s="113"/>
      <c r="I108" s="113"/>
      <c r="J108" s="114">
        <f>J482</f>
        <v>0</v>
      </c>
      <c r="L108" s="111"/>
    </row>
    <row r="109" spans="1:31" s="10" customFormat="1" ht="19.899999999999999" customHeight="1">
      <c r="B109" s="111"/>
      <c r="D109" s="112" t="s">
        <v>106</v>
      </c>
      <c r="E109" s="113"/>
      <c r="F109" s="113"/>
      <c r="G109" s="113"/>
      <c r="H109" s="113"/>
      <c r="I109" s="113"/>
      <c r="J109" s="114">
        <f>J489</f>
        <v>0</v>
      </c>
      <c r="L109" s="111"/>
    </row>
    <row r="110" spans="1:31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63" s="2" customFormat="1" ht="6.95" customHeight="1">
      <c r="A115" s="32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4.95" customHeight="1">
      <c r="A116" s="32"/>
      <c r="B116" s="33"/>
      <c r="C116" s="21" t="s">
        <v>107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16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30" customHeight="1">
      <c r="A119" s="32"/>
      <c r="B119" s="33"/>
      <c r="C119" s="32"/>
      <c r="D119" s="32"/>
      <c r="E119" s="204" t="str">
        <f>E7</f>
        <v>Oprava nebo výměna oken na budově usedlosti Švédská 107/39 - 150 00 Praha 5 - Smíchov</v>
      </c>
      <c r="F119" s="231"/>
      <c r="G119" s="231"/>
      <c r="H119" s="23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22</v>
      </c>
      <c r="D121" s="32"/>
      <c r="E121" s="32"/>
      <c r="F121" s="25" t="str">
        <f>F10</f>
        <v>parcela č. 3364, k.ú. Smíchov</v>
      </c>
      <c r="G121" s="32"/>
      <c r="H121" s="32"/>
      <c r="I121" s="27" t="s">
        <v>24</v>
      </c>
      <c r="J121" s="55" t="str">
        <f>IF(J10="","",J10)</f>
        <v>2. 10. 2020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28</v>
      </c>
      <c r="D123" s="32"/>
      <c r="E123" s="32"/>
      <c r="F123" s="25" t="str">
        <f>E13</f>
        <v>Městská část Praha 5</v>
      </c>
      <c r="G123" s="32"/>
      <c r="H123" s="32"/>
      <c r="I123" s="27" t="s">
        <v>34</v>
      </c>
      <c r="J123" s="30" t="str">
        <f>E19</f>
        <v>LANDSCAPE4U. spol.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32</v>
      </c>
      <c r="D124" s="32"/>
      <c r="E124" s="32"/>
      <c r="F124" s="25" t="str">
        <f>IF(E16="","",E16)</f>
        <v>Vyplň údaj</v>
      </c>
      <c r="G124" s="32"/>
      <c r="H124" s="32"/>
      <c r="I124" s="27" t="s">
        <v>37</v>
      </c>
      <c r="J124" s="30" t="str">
        <f>E22</f>
        <v>Martin Škrabal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15"/>
      <c r="B126" s="116"/>
      <c r="C126" s="117" t="s">
        <v>108</v>
      </c>
      <c r="D126" s="118" t="s">
        <v>65</v>
      </c>
      <c r="E126" s="118" t="s">
        <v>61</v>
      </c>
      <c r="F126" s="118" t="s">
        <v>62</v>
      </c>
      <c r="G126" s="118" t="s">
        <v>109</v>
      </c>
      <c r="H126" s="118" t="s">
        <v>110</v>
      </c>
      <c r="I126" s="118" t="s">
        <v>111</v>
      </c>
      <c r="J126" s="118" t="s">
        <v>89</v>
      </c>
      <c r="K126" s="119" t="s">
        <v>112</v>
      </c>
      <c r="L126" s="120"/>
      <c r="M126" s="62" t="s">
        <v>1</v>
      </c>
      <c r="N126" s="63" t="s">
        <v>44</v>
      </c>
      <c r="O126" s="63" t="s">
        <v>113</v>
      </c>
      <c r="P126" s="63" t="s">
        <v>114</v>
      </c>
      <c r="Q126" s="63" t="s">
        <v>115</v>
      </c>
      <c r="R126" s="63" t="s">
        <v>116</v>
      </c>
      <c r="S126" s="63" t="s">
        <v>117</v>
      </c>
      <c r="T126" s="64" t="s">
        <v>118</v>
      </c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</row>
    <row r="127" spans="1:63" s="2" customFormat="1" ht="22.9" customHeight="1">
      <c r="A127" s="32"/>
      <c r="B127" s="33"/>
      <c r="C127" s="69" t="s">
        <v>119</v>
      </c>
      <c r="D127" s="32"/>
      <c r="E127" s="32"/>
      <c r="F127" s="32"/>
      <c r="G127" s="32"/>
      <c r="H127" s="32"/>
      <c r="I127" s="32"/>
      <c r="J127" s="121">
        <f>BK127</f>
        <v>0</v>
      </c>
      <c r="K127" s="32"/>
      <c r="L127" s="33"/>
      <c r="M127" s="65"/>
      <c r="N127" s="56"/>
      <c r="O127" s="66"/>
      <c r="P127" s="122">
        <f>P128+P267+P479</f>
        <v>0</v>
      </c>
      <c r="Q127" s="66"/>
      <c r="R127" s="122">
        <f>R128+R267+R479</f>
        <v>2.0183865000000001</v>
      </c>
      <c r="S127" s="66"/>
      <c r="T127" s="123">
        <f>T128+T267+T479</f>
        <v>2.8717451000000001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79</v>
      </c>
      <c r="AU127" s="17" t="s">
        <v>91</v>
      </c>
      <c r="BK127" s="124">
        <f>BK128+BK267+BK479</f>
        <v>0</v>
      </c>
    </row>
    <row r="128" spans="1:63" s="12" customFormat="1" ht="25.9" customHeight="1">
      <c r="B128" s="125"/>
      <c r="D128" s="126" t="s">
        <v>79</v>
      </c>
      <c r="E128" s="127" t="s">
        <v>120</v>
      </c>
      <c r="F128" s="127" t="s">
        <v>121</v>
      </c>
      <c r="I128" s="128"/>
      <c r="J128" s="129">
        <f>BK128</f>
        <v>0</v>
      </c>
      <c r="L128" s="125"/>
      <c r="M128" s="130"/>
      <c r="N128" s="131"/>
      <c r="O128" s="131"/>
      <c r="P128" s="132">
        <f>P129+P204+P259+P265</f>
        <v>0</v>
      </c>
      <c r="Q128" s="131"/>
      <c r="R128" s="132">
        <f>R129+R204+R259+R265</f>
        <v>1.05792474</v>
      </c>
      <c r="S128" s="131"/>
      <c r="T128" s="133">
        <f>T129+T204+T259+T265</f>
        <v>2.4356170000000001</v>
      </c>
      <c r="AR128" s="126" t="s">
        <v>21</v>
      </c>
      <c r="AT128" s="134" t="s">
        <v>79</v>
      </c>
      <c r="AU128" s="134" t="s">
        <v>80</v>
      </c>
      <c r="AY128" s="126" t="s">
        <v>122</v>
      </c>
      <c r="BK128" s="135">
        <f>BK129+BK204+BK259+BK265</f>
        <v>0</v>
      </c>
    </row>
    <row r="129" spans="1:65" s="12" customFormat="1" ht="22.9" customHeight="1">
      <c r="B129" s="125"/>
      <c r="D129" s="126" t="s">
        <v>79</v>
      </c>
      <c r="E129" s="136" t="s">
        <v>123</v>
      </c>
      <c r="F129" s="136" t="s">
        <v>124</v>
      </c>
      <c r="I129" s="128"/>
      <c r="J129" s="137">
        <f>BK129</f>
        <v>0</v>
      </c>
      <c r="L129" s="125"/>
      <c r="M129" s="130"/>
      <c r="N129" s="131"/>
      <c r="O129" s="131"/>
      <c r="P129" s="132">
        <f>SUM(P130:P203)</f>
        <v>0</v>
      </c>
      <c r="Q129" s="131"/>
      <c r="R129" s="132">
        <f>SUM(R130:R203)</f>
        <v>1.05792474</v>
      </c>
      <c r="S129" s="131"/>
      <c r="T129" s="133">
        <f>SUM(T130:T203)</f>
        <v>0</v>
      </c>
      <c r="AR129" s="126" t="s">
        <v>21</v>
      </c>
      <c r="AT129" s="134" t="s">
        <v>79</v>
      </c>
      <c r="AU129" s="134" t="s">
        <v>21</v>
      </c>
      <c r="AY129" s="126" t="s">
        <v>122</v>
      </c>
      <c r="BK129" s="135">
        <f>SUM(BK130:BK203)</f>
        <v>0</v>
      </c>
    </row>
    <row r="130" spans="1:65" s="2" customFormat="1" ht="24.2" customHeight="1">
      <c r="A130" s="32"/>
      <c r="B130" s="138"/>
      <c r="C130" s="139" t="s">
        <v>21</v>
      </c>
      <c r="D130" s="139" t="s">
        <v>125</v>
      </c>
      <c r="E130" s="140" t="s">
        <v>126</v>
      </c>
      <c r="F130" s="141" t="s">
        <v>127</v>
      </c>
      <c r="G130" s="142" t="s">
        <v>128</v>
      </c>
      <c r="H130" s="143">
        <v>22.754999999999999</v>
      </c>
      <c r="I130" s="144"/>
      <c r="J130" s="145">
        <f>ROUND(I130*H130,2)</f>
        <v>0</v>
      </c>
      <c r="K130" s="141" t="s">
        <v>583</v>
      </c>
      <c r="L130" s="33"/>
      <c r="M130" s="146" t="s">
        <v>1</v>
      </c>
      <c r="N130" s="147" t="s">
        <v>46</v>
      </c>
      <c r="O130" s="58"/>
      <c r="P130" s="148">
        <f>O130*H130</f>
        <v>0</v>
      </c>
      <c r="Q130" s="148">
        <v>2.5999999999999998E-4</v>
      </c>
      <c r="R130" s="148">
        <f>Q130*H130</f>
        <v>5.9162999999999993E-3</v>
      </c>
      <c r="S130" s="148">
        <v>0</v>
      </c>
      <c r="T130" s="14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0" t="s">
        <v>129</v>
      </c>
      <c r="AT130" s="150" t="s">
        <v>125</v>
      </c>
      <c r="AU130" s="150" t="s">
        <v>130</v>
      </c>
      <c r="AY130" s="17" t="s">
        <v>122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130</v>
      </c>
      <c r="BK130" s="151">
        <f>ROUND(I130*H130,2)</f>
        <v>0</v>
      </c>
      <c r="BL130" s="17" t="s">
        <v>129</v>
      </c>
      <c r="BM130" s="150" t="s">
        <v>131</v>
      </c>
    </row>
    <row r="131" spans="1:65" s="13" customFormat="1">
      <c r="B131" s="152"/>
      <c r="D131" s="153" t="s">
        <v>132</v>
      </c>
      <c r="E131" s="154" t="s">
        <v>1</v>
      </c>
      <c r="F131" s="155" t="s">
        <v>133</v>
      </c>
      <c r="H131" s="154" t="s">
        <v>1</v>
      </c>
      <c r="I131" s="156"/>
      <c r="L131" s="152"/>
      <c r="M131" s="157"/>
      <c r="N131" s="158"/>
      <c r="O131" s="158"/>
      <c r="P131" s="158"/>
      <c r="Q131" s="158"/>
      <c r="R131" s="158"/>
      <c r="S131" s="158"/>
      <c r="T131" s="159"/>
      <c r="AT131" s="154" t="s">
        <v>132</v>
      </c>
      <c r="AU131" s="154" t="s">
        <v>130</v>
      </c>
      <c r="AV131" s="13" t="s">
        <v>21</v>
      </c>
      <c r="AW131" s="13" t="s">
        <v>36</v>
      </c>
      <c r="AX131" s="13" t="s">
        <v>80</v>
      </c>
      <c r="AY131" s="154" t="s">
        <v>122</v>
      </c>
    </row>
    <row r="132" spans="1:65" s="14" customFormat="1">
      <c r="B132" s="160"/>
      <c r="D132" s="153" t="s">
        <v>132</v>
      </c>
      <c r="E132" s="161" t="s">
        <v>1</v>
      </c>
      <c r="F132" s="162" t="s">
        <v>134</v>
      </c>
      <c r="H132" s="163">
        <v>1.536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132</v>
      </c>
      <c r="AU132" s="161" t="s">
        <v>130</v>
      </c>
      <c r="AV132" s="14" t="s">
        <v>130</v>
      </c>
      <c r="AW132" s="14" t="s">
        <v>36</v>
      </c>
      <c r="AX132" s="14" t="s">
        <v>80</v>
      </c>
      <c r="AY132" s="161" t="s">
        <v>122</v>
      </c>
    </row>
    <row r="133" spans="1:65" s="14" customFormat="1">
      <c r="B133" s="160"/>
      <c r="D133" s="153" t="s">
        <v>132</v>
      </c>
      <c r="E133" s="161" t="s">
        <v>1</v>
      </c>
      <c r="F133" s="162" t="s">
        <v>135</v>
      </c>
      <c r="H133" s="163">
        <v>1.536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132</v>
      </c>
      <c r="AU133" s="161" t="s">
        <v>130</v>
      </c>
      <c r="AV133" s="14" t="s">
        <v>130</v>
      </c>
      <c r="AW133" s="14" t="s">
        <v>36</v>
      </c>
      <c r="AX133" s="14" t="s">
        <v>80</v>
      </c>
      <c r="AY133" s="161" t="s">
        <v>122</v>
      </c>
    </row>
    <row r="134" spans="1:65" s="14" customFormat="1">
      <c r="B134" s="160"/>
      <c r="D134" s="153" t="s">
        <v>132</v>
      </c>
      <c r="E134" s="161" t="s">
        <v>1</v>
      </c>
      <c r="F134" s="162" t="s">
        <v>136</v>
      </c>
      <c r="H134" s="163">
        <v>5.88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132</v>
      </c>
      <c r="AU134" s="161" t="s">
        <v>130</v>
      </c>
      <c r="AV134" s="14" t="s">
        <v>130</v>
      </c>
      <c r="AW134" s="14" t="s">
        <v>36</v>
      </c>
      <c r="AX134" s="14" t="s">
        <v>80</v>
      </c>
      <c r="AY134" s="161" t="s">
        <v>122</v>
      </c>
    </row>
    <row r="135" spans="1:65" s="14" customFormat="1">
      <c r="B135" s="160"/>
      <c r="D135" s="153" t="s">
        <v>132</v>
      </c>
      <c r="E135" s="161" t="s">
        <v>1</v>
      </c>
      <c r="F135" s="162" t="s">
        <v>137</v>
      </c>
      <c r="H135" s="163">
        <v>0.63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132</v>
      </c>
      <c r="AU135" s="161" t="s">
        <v>130</v>
      </c>
      <c r="AV135" s="14" t="s">
        <v>130</v>
      </c>
      <c r="AW135" s="14" t="s">
        <v>36</v>
      </c>
      <c r="AX135" s="14" t="s">
        <v>80</v>
      </c>
      <c r="AY135" s="161" t="s">
        <v>122</v>
      </c>
    </row>
    <row r="136" spans="1:65" s="14" customFormat="1">
      <c r="B136" s="160"/>
      <c r="D136" s="153" t="s">
        <v>132</v>
      </c>
      <c r="E136" s="161" t="s">
        <v>1</v>
      </c>
      <c r="F136" s="162" t="s">
        <v>138</v>
      </c>
      <c r="H136" s="163">
        <v>0.9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132</v>
      </c>
      <c r="AU136" s="161" t="s">
        <v>130</v>
      </c>
      <c r="AV136" s="14" t="s">
        <v>130</v>
      </c>
      <c r="AW136" s="14" t="s">
        <v>36</v>
      </c>
      <c r="AX136" s="14" t="s">
        <v>80</v>
      </c>
      <c r="AY136" s="161" t="s">
        <v>122</v>
      </c>
    </row>
    <row r="137" spans="1:65" s="14" customFormat="1">
      <c r="B137" s="160"/>
      <c r="D137" s="153" t="s">
        <v>132</v>
      </c>
      <c r="E137" s="161" t="s">
        <v>1</v>
      </c>
      <c r="F137" s="162" t="s">
        <v>139</v>
      </c>
      <c r="H137" s="163">
        <v>0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132</v>
      </c>
      <c r="AU137" s="161" t="s">
        <v>130</v>
      </c>
      <c r="AV137" s="14" t="s">
        <v>130</v>
      </c>
      <c r="AW137" s="14" t="s">
        <v>36</v>
      </c>
      <c r="AX137" s="14" t="s">
        <v>80</v>
      </c>
      <c r="AY137" s="161" t="s">
        <v>122</v>
      </c>
    </row>
    <row r="138" spans="1:65" s="14" customFormat="1">
      <c r="B138" s="160"/>
      <c r="D138" s="153" t="s">
        <v>132</v>
      </c>
      <c r="E138" s="161" t="s">
        <v>1</v>
      </c>
      <c r="F138" s="162" t="s">
        <v>140</v>
      </c>
      <c r="H138" s="163">
        <v>1.53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132</v>
      </c>
      <c r="AU138" s="161" t="s">
        <v>130</v>
      </c>
      <c r="AV138" s="14" t="s">
        <v>130</v>
      </c>
      <c r="AW138" s="14" t="s">
        <v>36</v>
      </c>
      <c r="AX138" s="14" t="s">
        <v>80</v>
      </c>
      <c r="AY138" s="161" t="s">
        <v>122</v>
      </c>
    </row>
    <row r="139" spans="1:65" s="14" customFormat="1">
      <c r="B139" s="160"/>
      <c r="D139" s="153" t="s">
        <v>132</v>
      </c>
      <c r="E139" s="161" t="s">
        <v>1</v>
      </c>
      <c r="F139" s="162" t="s">
        <v>141</v>
      </c>
      <c r="H139" s="163">
        <v>1.002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132</v>
      </c>
      <c r="AU139" s="161" t="s">
        <v>130</v>
      </c>
      <c r="AV139" s="14" t="s">
        <v>130</v>
      </c>
      <c r="AW139" s="14" t="s">
        <v>36</v>
      </c>
      <c r="AX139" s="14" t="s">
        <v>80</v>
      </c>
      <c r="AY139" s="161" t="s">
        <v>122</v>
      </c>
    </row>
    <row r="140" spans="1:65" s="14" customFormat="1">
      <c r="B140" s="160"/>
      <c r="D140" s="153" t="s">
        <v>132</v>
      </c>
      <c r="E140" s="161" t="s">
        <v>1</v>
      </c>
      <c r="F140" s="162" t="s">
        <v>142</v>
      </c>
      <c r="H140" s="163">
        <v>1.1100000000000001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132</v>
      </c>
      <c r="AU140" s="161" t="s">
        <v>130</v>
      </c>
      <c r="AV140" s="14" t="s">
        <v>130</v>
      </c>
      <c r="AW140" s="14" t="s">
        <v>36</v>
      </c>
      <c r="AX140" s="14" t="s">
        <v>80</v>
      </c>
      <c r="AY140" s="161" t="s">
        <v>122</v>
      </c>
    </row>
    <row r="141" spans="1:65" s="14" customFormat="1">
      <c r="B141" s="160"/>
      <c r="D141" s="153" t="s">
        <v>132</v>
      </c>
      <c r="E141" s="161" t="s">
        <v>1</v>
      </c>
      <c r="F141" s="162" t="s">
        <v>143</v>
      </c>
      <c r="H141" s="163">
        <v>2.3639999999999999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132</v>
      </c>
      <c r="AU141" s="161" t="s">
        <v>130</v>
      </c>
      <c r="AV141" s="14" t="s">
        <v>130</v>
      </c>
      <c r="AW141" s="14" t="s">
        <v>36</v>
      </c>
      <c r="AX141" s="14" t="s">
        <v>80</v>
      </c>
      <c r="AY141" s="161" t="s">
        <v>122</v>
      </c>
    </row>
    <row r="142" spans="1:65" s="14" customFormat="1">
      <c r="B142" s="160"/>
      <c r="D142" s="153" t="s">
        <v>132</v>
      </c>
      <c r="E142" s="161" t="s">
        <v>1</v>
      </c>
      <c r="F142" s="162" t="s">
        <v>144</v>
      </c>
      <c r="H142" s="163">
        <v>0.84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132</v>
      </c>
      <c r="AU142" s="161" t="s">
        <v>130</v>
      </c>
      <c r="AV142" s="14" t="s">
        <v>130</v>
      </c>
      <c r="AW142" s="14" t="s">
        <v>36</v>
      </c>
      <c r="AX142" s="14" t="s">
        <v>80</v>
      </c>
      <c r="AY142" s="161" t="s">
        <v>122</v>
      </c>
    </row>
    <row r="143" spans="1:65" s="14" customFormat="1">
      <c r="B143" s="160"/>
      <c r="D143" s="153" t="s">
        <v>132</v>
      </c>
      <c r="E143" s="161" t="s">
        <v>1</v>
      </c>
      <c r="F143" s="162" t="s">
        <v>145</v>
      </c>
      <c r="H143" s="163">
        <v>1.575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132</v>
      </c>
      <c r="AU143" s="161" t="s">
        <v>130</v>
      </c>
      <c r="AV143" s="14" t="s">
        <v>130</v>
      </c>
      <c r="AW143" s="14" t="s">
        <v>36</v>
      </c>
      <c r="AX143" s="14" t="s">
        <v>80</v>
      </c>
      <c r="AY143" s="161" t="s">
        <v>122</v>
      </c>
    </row>
    <row r="144" spans="1:65" s="14" customFormat="1">
      <c r="B144" s="160"/>
      <c r="D144" s="153" t="s">
        <v>132</v>
      </c>
      <c r="E144" s="161" t="s">
        <v>1</v>
      </c>
      <c r="F144" s="162" t="s">
        <v>146</v>
      </c>
      <c r="H144" s="163">
        <v>0.94199999999999995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132</v>
      </c>
      <c r="AU144" s="161" t="s">
        <v>130</v>
      </c>
      <c r="AV144" s="14" t="s">
        <v>130</v>
      </c>
      <c r="AW144" s="14" t="s">
        <v>36</v>
      </c>
      <c r="AX144" s="14" t="s">
        <v>80</v>
      </c>
      <c r="AY144" s="161" t="s">
        <v>122</v>
      </c>
    </row>
    <row r="145" spans="1:65" s="14" customFormat="1">
      <c r="B145" s="160"/>
      <c r="D145" s="153" t="s">
        <v>132</v>
      </c>
      <c r="E145" s="161" t="s">
        <v>1</v>
      </c>
      <c r="F145" s="162" t="s">
        <v>147</v>
      </c>
      <c r="H145" s="163">
        <v>0.495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132</v>
      </c>
      <c r="AU145" s="161" t="s">
        <v>130</v>
      </c>
      <c r="AV145" s="14" t="s">
        <v>130</v>
      </c>
      <c r="AW145" s="14" t="s">
        <v>36</v>
      </c>
      <c r="AX145" s="14" t="s">
        <v>80</v>
      </c>
      <c r="AY145" s="161" t="s">
        <v>122</v>
      </c>
    </row>
    <row r="146" spans="1:65" s="14" customFormat="1">
      <c r="B146" s="160"/>
      <c r="D146" s="153" t="s">
        <v>132</v>
      </c>
      <c r="E146" s="161" t="s">
        <v>1</v>
      </c>
      <c r="F146" s="162" t="s">
        <v>148</v>
      </c>
      <c r="H146" s="163">
        <v>0.33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132</v>
      </c>
      <c r="AU146" s="161" t="s">
        <v>130</v>
      </c>
      <c r="AV146" s="14" t="s">
        <v>130</v>
      </c>
      <c r="AW146" s="14" t="s">
        <v>36</v>
      </c>
      <c r="AX146" s="14" t="s">
        <v>80</v>
      </c>
      <c r="AY146" s="161" t="s">
        <v>122</v>
      </c>
    </row>
    <row r="147" spans="1:65" s="14" customFormat="1">
      <c r="B147" s="160"/>
      <c r="D147" s="153" t="s">
        <v>132</v>
      </c>
      <c r="E147" s="161" t="s">
        <v>1</v>
      </c>
      <c r="F147" s="162" t="s">
        <v>149</v>
      </c>
      <c r="H147" s="163">
        <v>2.085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132</v>
      </c>
      <c r="AU147" s="161" t="s">
        <v>130</v>
      </c>
      <c r="AV147" s="14" t="s">
        <v>130</v>
      </c>
      <c r="AW147" s="14" t="s">
        <v>36</v>
      </c>
      <c r="AX147" s="14" t="s">
        <v>80</v>
      </c>
      <c r="AY147" s="161" t="s">
        <v>122</v>
      </c>
    </row>
    <row r="148" spans="1:65" s="15" customFormat="1">
      <c r="B148" s="168"/>
      <c r="D148" s="153" t="s">
        <v>132</v>
      </c>
      <c r="E148" s="169" t="s">
        <v>1</v>
      </c>
      <c r="F148" s="170" t="s">
        <v>150</v>
      </c>
      <c r="H148" s="171">
        <v>22.754999999999999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69" t="s">
        <v>132</v>
      </c>
      <c r="AU148" s="169" t="s">
        <v>130</v>
      </c>
      <c r="AV148" s="15" t="s">
        <v>129</v>
      </c>
      <c r="AW148" s="15" t="s">
        <v>36</v>
      </c>
      <c r="AX148" s="15" t="s">
        <v>21</v>
      </c>
      <c r="AY148" s="169" t="s">
        <v>122</v>
      </c>
    </row>
    <row r="149" spans="1:65" s="2" customFormat="1" ht="24.2" customHeight="1">
      <c r="A149" s="32"/>
      <c r="B149" s="138"/>
      <c r="C149" s="139" t="s">
        <v>130</v>
      </c>
      <c r="D149" s="139" t="s">
        <v>125</v>
      </c>
      <c r="E149" s="140" t="s">
        <v>151</v>
      </c>
      <c r="F149" s="141" t="s">
        <v>152</v>
      </c>
      <c r="G149" s="142" t="s">
        <v>128</v>
      </c>
      <c r="H149" s="143">
        <v>22.754999999999999</v>
      </c>
      <c r="I149" s="144"/>
      <c r="J149" s="145">
        <f>ROUND(I149*H149,2)</f>
        <v>0</v>
      </c>
      <c r="K149" s="141" t="s">
        <v>583</v>
      </c>
      <c r="L149" s="33"/>
      <c r="M149" s="146" t="s">
        <v>1</v>
      </c>
      <c r="N149" s="147" t="s">
        <v>46</v>
      </c>
      <c r="O149" s="58"/>
      <c r="P149" s="148">
        <f>O149*H149</f>
        <v>0</v>
      </c>
      <c r="Q149" s="148">
        <v>1.8380000000000001E-2</v>
      </c>
      <c r="R149" s="148">
        <f>Q149*H149</f>
        <v>0.41823689999999997</v>
      </c>
      <c r="S149" s="148">
        <v>0</v>
      </c>
      <c r="T149" s="14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0" t="s">
        <v>129</v>
      </c>
      <c r="AT149" s="150" t="s">
        <v>125</v>
      </c>
      <c r="AU149" s="150" t="s">
        <v>130</v>
      </c>
      <c r="AY149" s="17" t="s">
        <v>122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130</v>
      </c>
      <c r="BK149" s="151">
        <f>ROUND(I149*H149,2)</f>
        <v>0</v>
      </c>
      <c r="BL149" s="17" t="s">
        <v>129</v>
      </c>
      <c r="BM149" s="150" t="s">
        <v>153</v>
      </c>
    </row>
    <row r="150" spans="1:65" s="13" customFormat="1">
      <c r="B150" s="152"/>
      <c r="D150" s="153" t="s">
        <v>132</v>
      </c>
      <c r="E150" s="154" t="s">
        <v>1</v>
      </c>
      <c r="F150" s="155" t="s">
        <v>133</v>
      </c>
      <c r="H150" s="154" t="s">
        <v>1</v>
      </c>
      <c r="I150" s="156"/>
      <c r="L150" s="152"/>
      <c r="M150" s="157"/>
      <c r="N150" s="158"/>
      <c r="O150" s="158"/>
      <c r="P150" s="158"/>
      <c r="Q150" s="158"/>
      <c r="R150" s="158"/>
      <c r="S150" s="158"/>
      <c r="T150" s="159"/>
      <c r="AT150" s="154" t="s">
        <v>132</v>
      </c>
      <c r="AU150" s="154" t="s">
        <v>130</v>
      </c>
      <c r="AV150" s="13" t="s">
        <v>21</v>
      </c>
      <c r="AW150" s="13" t="s">
        <v>36</v>
      </c>
      <c r="AX150" s="13" t="s">
        <v>80</v>
      </c>
      <c r="AY150" s="154" t="s">
        <v>122</v>
      </c>
    </row>
    <row r="151" spans="1:65" s="14" customFormat="1">
      <c r="B151" s="160"/>
      <c r="D151" s="153" t="s">
        <v>132</v>
      </c>
      <c r="E151" s="161" t="s">
        <v>1</v>
      </c>
      <c r="F151" s="162" t="s">
        <v>134</v>
      </c>
      <c r="H151" s="163">
        <v>1.536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132</v>
      </c>
      <c r="AU151" s="161" t="s">
        <v>130</v>
      </c>
      <c r="AV151" s="14" t="s">
        <v>130</v>
      </c>
      <c r="AW151" s="14" t="s">
        <v>36</v>
      </c>
      <c r="AX151" s="14" t="s">
        <v>80</v>
      </c>
      <c r="AY151" s="161" t="s">
        <v>122</v>
      </c>
    </row>
    <row r="152" spans="1:65" s="14" customFormat="1">
      <c r="B152" s="160"/>
      <c r="D152" s="153" t="s">
        <v>132</v>
      </c>
      <c r="E152" s="161" t="s">
        <v>1</v>
      </c>
      <c r="F152" s="162" t="s">
        <v>135</v>
      </c>
      <c r="H152" s="163">
        <v>1.536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132</v>
      </c>
      <c r="AU152" s="161" t="s">
        <v>130</v>
      </c>
      <c r="AV152" s="14" t="s">
        <v>130</v>
      </c>
      <c r="AW152" s="14" t="s">
        <v>36</v>
      </c>
      <c r="AX152" s="14" t="s">
        <v>80</v>
      </c>
      <c r="AY152" s="161" t="s">
        <v>122</v>
      </c>
    </row>
    <row r="153" spans="1:65" s="14" customFormat="1">
      <c r="B153" s="160"/>
      <c r="D153" s="153" t="s">
        <v>132</v>
      </c>
      <c r="E153" s="161" t="s">
        <v>1</v>
      </c>
      <c r="F153" s="162" t="s">
        <v>136</v>
      </c>
      <c r="H153" s="163">
        <v>5.88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132</v>
      </c>
      <c r="AU153" s="161" t="s">
        <v>130</v>
      </c>
      <c r="AV153" s="14" t="s">
        <v>130</v>
      </c>
      <c r="AW153" s="14" t="s">
        <v>36</v>
      </c>
      <c r="AX153" s="14" t="s">
        <v>80</v>
      </c>
      <c r="AY153" s="161" t="s">
        <v>122</v>
      </c>
    </row>
    <row r="154" spans="1:65" s="14" customFormat="1">
      <c r="B154" s="160"/>
      <c r="D154" s="153" t="s">
        <v>132</v>
      </c>
      <c r="E154" s="161" t="s">
        <v>1</v>
      </c>
      <c r="F154" s="162" t="s">
        <v>137</v>
      </c>
      <c r="H154" s="163">
        <v>0.63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132</v>
      </c>
      <c r="AU154" s="161" t="s">
        <v>130</v>
      </c>
      <c r="AV154" s="14" t="s">
        <v>130</v>
      </c>
      <c r="AW154" s="14" t="s">
        <v>36</v>
      </c>
      <c r="AX154" s="14" t="s">
        <v>80</v>
      </c>
      <c r="AY154" s="161" t="s">
        <v>122</v>
      </c>
    </row>
    <row r="155" spans="1:65" s="14" customFormat="1">
      <c r="B155" s="160"/>
      <c r="D155" s="153" t="s">
        <v>132</v>
      </c>
      <c r="E155" s="161" t="s">
        <v>1</v>
      </c>
      <c r="F155" s="162" t="s">
        <v>138</v>
      </c>
      <c r="H155" s="163">
        <v>0.9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132</v>
      </c>
      <c r="AU155" s="161" t="s">
        <v>130</v>
      </c>
      <c r="AV155" s="14" t="s">
        <v>130</v>
      </c>
      <c r="AW155" s="14" t="s">
        <v>36</v>
      </c>
      <c r="AX155" s="14" t="s">
        <v>80</v>
      </c>
      <c r="AY155" s="161" t="s">
        <v>122</v>
      </c>
    </row>
    <row r="156" spans="1:65" s="14" customFormat="1">
      <c r="B156" s="160"/>
      <c r="D156" s="153" t="s">
        <v>132</v>
      </c>
      <c r="E156" s="161" t="s">
        <v>1</v>
      </c>
      <c r="F156" s="162" t="s">
        <v>139</v>
      </c>
      <c r="H156" s="163">
        <v>0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132</v>
      </c>
      <c r="AU156" s="161" t="s">
        <v>130</v>
      </c>
      <c r="AV156" s="14" t="s">
        <v>130</v>
      </c>
      <c r="AW156" s="14" t="s">
        <v>36</v>
      </c>
      <c r="AX156" s="14" t="s">
        <v>80</v>
      </c>
      <c r="AY156" s="161" t="s">
        <v>122</v>
      </c>
    </row>
    <row r="157" spans="1:65" s="14" customFormat="1">
      <c r="B157" s="160"/>
      <c r="D157" s="153" t="s">
        <v>132</v>
      </c>
      <c r="E157" s="161" t="s">
        <v>1</v>
      </c>
      <c r="F157" s="162" t="s">
        <v>140</v>
      </c>
      <c r="H157" s="163">
        <v>1.53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132</v>
      </c>
      <c r="AU157" s="161" t="s">
        <v>130</v>
      </c>
      <c r="AV157" s="14" t="s">
        <v>130</v>
      </c>
      <c r="AW157" s="14" t="s">
        <v>36</v>
      </c>
      <c r="AX157" s="14" t="s">
        <v>80</v>
      </c>
      <c r="AY157" s="161" t="s">
        <v>122</v>
      </c>
    </row>
    <row r="158" spans="1:65" s="14" customFormat="1">
      <c r="B158" s="160"/>
      <c r="D158" s="153" t="s">
        <v>132</v>
      </c>
      <c r="E158" s="161" t="s">
        <v>1</v>
      </c>
      <c r="F158" s="162" t="s">
        <v>141</v>
      </c>
      <c r="H158" s="163">
        <v>1.002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132</v>
      </c>
      <c r="AU158" s="161" t="s">
        <v>130</v>
      </c>
      <c r="AV158" s="14" t="s">
        <v>130</v>
      </c>
      <c r="AW158" s="14" t="s">
        <v>36</v>
      </c>
      <c r="AX158" s="14" t="s">
        <v>80</v>
      </c>
      <c r="AY158" s="161" t="s">
        <v>122</v>
      </c>
    </row>
    <row r="159" spans="1:65" s="14" customFormat="1">
      <c r="B159" s="160"/>
      <c r="D159" s="153" t="s">
        <v>132</v>
      </c>
      <c r="E159" s="161" t="s">
        <v>1</v>
      </c>
      <c r="F159" s="162" t="s">
        <v>142</v>
      </c>
      <c r="H159" s="163">
        <v>1.1100000000000001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132</v>
      </c>
      <c r="AU159" s="161" t="s">
        <v>130</v>
      </c>
      <c r="AV159" s="14" t="s">
        <v>130</v>
      </c>
      <c r="AW159" s="14" t="s">
        <v>36</v>
      </c>
      <c r="AX159" s="14" t="s">
        <v>80</v>
      </c>
      <c r="AY159" s="161" t="s">
        <v>122</v>
      </c>
    </row>
    <row r="160" spans="1:65" s="14" customFormat="1">
      <c r="B160" s="160"/>
      <c r="D160" s="153" t="s">
        <v>132</v>
      </c>
      <c r="E160" s="161" t="s">
        <v>1</v>
      </c>
      <c r="F160" s="162" t="s">
        <v>143</v>
      </c>
      <c r="H160" s="163">
        <v>2.3639999999999999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132</v>
      </c>
      <c r="AU160" s="161" t="s">
        <v>130</v>
      </c>
      <c r="AV160" s="14" t="s">
        <v>130</v>
      </c>
      <c r="AW160" s="14" t="s">
        <v>36</v>
      </c>
      <c r="AX160" s="14" t="s">
        <v>80</v>
      </c>
      <c r="AY160" s="161" t="s">
        <v>122</v>
      </c>
    </row>
    <row r="161" spans="1:65" s="14" customFormat="1">
      <c r="B161" s="160"/>
      <c r="D161" s="153" t="s">
        <v>132</v>
      </c>
      <c r="E161" s="161" t="s">
        <v>1</v>
      </c>
      <c r="F161" s="162" t="s">
        <v>144</v>
      </c>
      <c r="H161" s="163">
        <v>0.84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132</v>
      </c>
      <c r="AU161" s="161" t="s">
        <v>130</v>
      </c>
      <c r="AV161" s="14" t="s">
        <v>130</v>
      </c>
      <c r="AW161" s="14" t="s">
        <v>36</v>
      </c>
      <c r="AX161" s="14" t="s">
        <v>80</v>
      </c>
      <c r="AY161" s="161" t="s">
        <v>122</v>
      </c>
    </row>
    <row r="162" spans="1:65" s="14" customFormat="1">
      <c r="B162" s="160"/>
      <c r="D162" s="153" t="s">
        <v>132</v>
      </c>
      <c r="E162" s="161" t="s">
        <v>1</v>
      </c>
      <c r="F162" s="162" t="s">
        <v>145</v>
      </c>
      <c r="H162" s="163">
        <v>1.575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132</v>
      </c>
      <c r="AU162" s="161" t="s">
        <v>130</v>
      </c>
      <c r="AV162" s="14" t="s">
        <v>130</v>
      </c>
      <c r="AW162" s="14" t="s">
        <v>36</v>
      </c>
      <c r="AX162" s="14" t="s">
        <v>80</v>
      </c>
      <c r="AY162" s="161" t="s">
        <v>122</v>
      </c>
    </row>
    <row r="163" spans="1:65" s="14" customFormat="1">
      <c r="B163" s="160"/>
      <c r="D163" s="153" t="s">
        <v>132</v>
      </c>
      <c r="E163" s="161" t="s">
        <v>1</v>
      </c>
      <c r="F163" s="162" t="s">
        <v>146</v>
      </c>
      <c r="H163" s="163">
        <v>0.94199999999999995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132</v>
      </c>
      <c r="AU163" s="161" t="s">
        <v>130</v>
      </c>
      <c r="AV163" s="14" t="s">
        <v>130</v>
      </c>
      <c r="AW163" s="14" t="s">
        <v>36</v>
      </c>
      <c r="AX163" s="14" t="s">
        <v>80</v>
      </c>
      <c r="AY163" s="161" t="s">
        <v>122</v>
      </c>
    </row>
    <row r="164" spans="1:65" s="14" customFormat="1">
      <c r="B164" s="160"/>
      <c r="D164" s="153" t="s">
        <v>132</v>
      </c>
      <c r="E164" s="161" t="s">
        <v>1</v>
      </c>
      <c r="F164" s="162" t="s">
        <v>147</v>
      </c>
      <c r="H164" s="163">
        <v>0.495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132</v>
      </c>
      <c r="AU164" s="161" t="s">
        <v>130</v>
      </c>
      <c r="AV164" s="14" t="s">
        <v>130</v>
      </c>
      <c r="AW164" s="14" t="s">
        <v>36</v>
      </c>
      <c r="AX164" s="14" t="s">
        <v>80</v>
      </c>
      <c r="AY164" s="161" t="s">
        <v>122</v>
      </c>
    </row>
    <row r="165" spans="1:65" s="14" customFormat="1">
      <c r="B165" s="160"/>
      <c r="D165" s="153" t="s">
        <v>132</v>
      </c>
      <c r="E165" s="161" t="s">
        <v>1</v>
      </c>
      <c r="F165" s="162" t="s">
        <v>148</v>
      </c>
      <c r="H165" s="163">
        <v>0.33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132</v>
      </c>
      <c r="AU165" s="161" t="s">
        <v>130</v>
      </c>
      <c r="AV165" s="14" t="s">
        <v>130</v>
      </c>
      <c r="AW165" s="14" t="s">
        <v>36</v>
      </c>
      <c r="AX165" s="14" t="s">
        <v>80</v>
      </c>
      <c r="AY165" s="161" t="s">
        <v>122</v>
      </c>
    </row>
    <row r="166" spans="1:65" s="14" customFormat="1">
      <c r="B166" s="160"/>
      <c r="D166" s="153" t="s">
        <v>132</v>
      </c>
      <c r="E166" s="161" t="s">
        <v>1</v>
      </c>
      <c r="F166" s="162" t="s">
        <v>149</v>
      </c>
      <c r="H166" s="163">
        <v>2.085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132</v>
      </c>
      <c r="AU166" s="161" t="s">
        <v>130</v>
      </c>
      <c r="AV166" s="14" t="s">
        <v>130</v>
      </c>
      <c r="AW166" s="14" t="s">
        <v>36</v>
      </c>
      <c r="AX166" s="14" t="s">
        <v>80</v>
      </c>
      <c r="AY166" s="161" t="s">
        <v>122</v>
      </c>
    </row>
    <row r="167" spans="1:65" s="15" customFormat="1">
      <c r="B167" s="168"/>
      <c r="D167" s="153" t="s">
        <v>132</v>
      </c>
      <c r="E167" s="169" t="s">
        <v>1</v>
      </c>
      <c r="F167" s="170" t="s">
        <v>150</v>
      </c>
      <c r="H167" s="171">
        <v>22.754999999999999</v>
      </c>
      <c r="I167" s="172"/>
      <c r="L167" s="168"/>
      <c r="M167" s="173"/>
      <c r="N167" s="174"/>
      <c r="O167" s="174"/>
      <c r="P167" s="174"/>
      <c r="Q167" s="174"/>
      <c r="R167" s="174"/>
      <c r="S167" s="174"/>
      <c r="T167" s="175"/>
      <c r="AT167" s="169" t="s">
        <v>132</v>
      </c>
      <c r="AU167" s="169" t="s">
        <v>130</v>
      </c>
      <c r="AV167" s="15" t="s">
        <v>129</v>
      </c>
      <c r="AW167" s="15" t="s">
        <v>36</v>
      </c>
      <c r="AX167" s="15" t="s">
        <v>21</v>
      </c>
      <c r="AY167" s="169" t="s">
        <v>122</v>
      </c>
    </row>
    <row r="168" spans="1:65" s="2" customFormat="1" ht="24.2" customHeight="1">
      <c r="A168" s="32"/>
      <c r="B168" s="138"/>
      <c r="C168" s="139" t="s">
        <v>154</v>
      </c>
      <c r="D168" s="139" t="s">
        <v>125</v>
      </c>
      <c r="E168" s="140" t="s">
        <v>155</v>
      </c>
      <c r="F168" s="141" t="s">
        <v>156</v>
      </c>
      <c r="G168" s="142" t="s">
        <v>128</v>
      </c>
      <c r="H168" s="143">
        <v>22.754999999999999</v>
      </c>
      <c r="I168" s="144"/>
      <c r="J168" s="145">
        <f>ROUND(I168*H168,2)</f>
        <v>0</v>
      </c>
      <c r="K168" s="141" t="s">
        <v>583</v>
      </c>
      <c r="L168" s="33"/>
      <c r="M168" s="146" t="s">
        <v>1</v>
      </c>
      <c r="N168" s="147" t="s">
        <v>46</v>
      </c>
      <c r="O168" s="58"/>
      <c r="P168" s="148">
        <f>O168*H168</f>
        <v>0</v>
      </c>
      <c r="Q168" s="148">
        <v>7.9000000000000008E-3</v>
      </c>
      <c r="R168" s="148">
        <f>Q168*H168</f>
        <v>0.17976450000000002</v>
      </c>
      <c r="S168" s="148">
        <v>0</v>
      </c>
      <c r="T168" s="14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0" t="s">
        <v>129</v>
      </c>
      <c r="AT168" s="150" t="s">
        <v>125</v>
      </c>
      <c r="AU168" s="150" t="s">
        <v>130</v>
      </c>
      <c r="AY168" s="17" t="s">
        <v>122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130</v>
      </c>
      <c r="BK168" s="151">
        <f>ROUND(I168*H168,2)</f>
        <v>0</v>
      </c>
      <c r="BL168" s="17" t="s">
        <v>129</v>
      </c>
      <c r="BM168" s="150" t="s">
        <v>157</v>
      </c>
    </row>
    <row r="169" spans="1:65" s="2" customFormat="1" ht="24.2" customHeight="1">
      <c r="A169" s="32"/>
      <c r="B169" s="138"/>
      <c r="C169" s="139" t="s">
        <v>129</v>
      </c>
      <c r="D169" s="139" t="s">
        <v>125</v>
      </c>
      <c r="E169" s="140" t="s">
        <v>158</v>
      </c>
      <c r="F169" s="141" t="s">
        <v>159</v>
      </c>
      <c r="G169" s="142" t="s">
        <v>128</v>
      </c>
      <c r="H169" s="143">
        <v>13.151999999999999</v>
      </c>
      <c r="I169" s="144"/>
      <c r="J169" s="145">
        <f>ROUND(I169*H169,2)</f>
        <v>0</v>
      </c>
      <c r="K169" s="141" t="s">
        <v>583</v>
      </c>
      <c r="L169" s="33"/>
      <c r="M169" s="146" t="s">
        <v>1</v>
      </c>
      <c r="N169" s="147" t="s">
        <v>46</v>
      </c>
      <c r="O169" s="58"/>
      <c r="P169" s="148">
        <f>O169*H169</f>
        <v>0</v>
      </c>
      <c r="Q169" s="148">
        <v>2.5999999999999998E-4</v>
      </c>
      <c r="R169" s="148">
        <f>Q169*H169</f>
        <v>3.4195199999999997E-3</v>
      </c>
      <c r="S169" s="148">
        <v>0</v>
      </c>
      <c r="T169" s="14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0" t="s">
        <v>129</v>
      </c>
      <c r="AT169" s="150" t="s">
        <v>125</v>
      </c>
      <c r="AU169" s="150" t="s">
        <v>130</v>
      </c>
      <c r="AY169" s="17" t="s">
        <v>122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130</v>
      </c>
      <c r="BK169" s="151">
        <f>ROUND(I169*H169,2)</f>
        <v>0</v>
      </c>
      <c r="BL169" s="17" t="s">
        <v>129</v>
      </c>
      <c r="BM169" s="150" t="s">
        <v>160</v>
      </c>
    </row>
    <row r="170" spans="1:65" s="13" customFormat="1">
      <c r="B170" s="152"/>
      <c r="D170" s="153" t="s">
        <v>132</v>
      </c>
      <c r="E170" s="154" t="s">
        <v>1</v>
      </c>
      <c r="F170" s="155" t="s">
        <v>133</v>
      </c>
      <c r="H170" s="154" t="s">
        <v>1</v>
      </c>
      <c r="I170" s="156"/>
      <c r="L170" s="152"/>
      <c r="M170" s="157"/>
      <c r="N170" s="158"/>
      <c r="O170" s="158"/>
      <c r="P170" s="158"/>
      <c r="Q170" s="158"/>
      <c r="R170" s="158"/>
      <c r="S170" s="158"/>
      <c r="T170" s="159"/>
      <c r="AT170" s="154" t="s">
        <v>132</v>
      </c>
      <c r="AU170" s="154" t="s">
        <v>130</v>
      </c>
      <c r="AV170" s="13" t="s">
        <v>21</v>
      </c>
      <c r="AW170" s="13" t="s">
        <v>36</v>
      </c>
      <c r="AX170" s="13" t="s">
        <v>80</v>
      </c>
      <c r="AY170" s="154" t="s">
        <v>122</v>
      </c>
    </row>
    <row r="171" spans="1:65" s="14" customFormat="1">
      <c r="B171" s="160"/>
      <c r="D171" s="153" t="s">
        <v>132</v>
      </c>
      <c r="E171" s="161" t="s">
        <v>1</v>
      </c>
      <c r="F171" s="162" t="s">
        <v>161</v>
      </c>
      <c r="H171" s="163">
        <v>1.024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132</v>
      </c>
      <c r="AU171" s="161" t="s">
        <v>130</v>
      </c>
      <c r="AV171" s="14" t="s">
        <v>130</v>
      </c>
      <c r="AW171" s="14" t="s">
        <v>36</v>
      </c>
      <c r="AX171" s="14" t="s">
        <v>80</v>
      </c>
      <c r="AY171" s="161" t="s">
        <v>122</v>
      </c>
    </row>
    <row r="172" spans="1:65" s="14" customFormat="1">
      <c r="B172" s="160"/>
      <c r="D172" s="153" t="s">
        <v>132</v>
      </c>
      <c r="E172" s="161" t="s">
        <v>1</v>
      </c>
      <c r="F172" s="162" t="s">
        <v>162</v>
      </c>
      <c r="H172" s="163">
        <v>1.024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132</v>
      </c>
      <c r="AU172" s="161" t="s">
        <v>130</v>
      </c>
      <c r="AV172" s="14" t="s">
        <v>130</v>
      </c>
      <c r="AW172" s="14" t="s">
        <v>36</v>
      </c>
      <c r="AX172" s="14" t="s">
        <v>80</v>
      </c>
      <c r="AY172" s="161" t="s">
        <v>122</v>
      </c>
    </row>
    <row r="173" spans="1:65" s="14" customFormat="1">
      <c r="B173" s="160"/>
      <c r="D173" s="153" t="s">
        <v>132</v>
      </c>
      <c r="E173" s="161" t="s">
        <v>1</v>
      </c>
      <c r="F173" s="162" t="s">
        <v>163</v>
      </c>
      <c r="H173" s="163">
        <v>3.92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132</v>
      </c>
      <c r="AU173" s="161" t="s">
        <v>130</v>
      </c>
      <c r="AV173" s="14" t="s">
        <v>130</v>
      </c>
      <c r="AW173" s="14" t="s">
        <v>36</v>
      </c>
      <c r="AX173" s="14" t="s">
        <v>80</v>
      </c>
      <c r="AY173" s="161" t="s">
        <v>122</v>
      </c>
    </row>
    <row r="174" spans="1:65" s="14" customFormat="1">
      <c r="B174" s="160"/>
      <c r="D174" s="153" t="s">
        <v>132</v>
      </c>
      <c r="E174" s="161" t="s">
        <v>1</v>
      </c>
      <c r="F174" s="162" t="s">
        <v>164</v>
      </c>
      <c r="H174" s="163">
        <v>0.42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132</v>
      </c>
      <c r="AU174" s="161" t="s">
        <v>130</v>
      </c>
      <c r="AV174" s="14" t="s">
        <v>130</v>
      </c>
      <c r="AW174" s="14" t="s">
        <v>36</v>
      </c>
      <c r="AX174" s="14" t="s">
        <v>80</v>
      </c>
      <c r="AY174" s="161" t="s">
        <v>122</v>
      </c>
    </row>
    <row r="175" spans="1:65" s="14" customFormat="1">
      <c r="B175" s="160"/>
      <c r="D175" s="153" t="s">
        <v>132</v>
      </c>
      <c r="E175" s="161" t="s">
        <v>1</v>
      </c>
      <c r="F175" s="162" t="s">
        <v>165</v>
      </c>
      <c r="H175" s="163">
        <v>0.6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132</v>
      </c>
      <c r="AU175" s="161" t="s">
        <v>130</v>
      </c>
      <c r="AV175" s="14" t="s">
        <v>130</v>
      </c>
      <c r="AW175" s="14" t="s">
        <v>36</v>
      </c>
      <c r="AX175" s="14" t="s">
        <v>80</v>
      </c>
      <c r="AY175" s="161" t="s">
        <v>122</v>
      </c>
    </row>
    <row r="176" spans="1:65" s="14" customFormat="1">
      <c r="B176" s="160"/>
      <c r="D176" s="153" t="s">
        <v>132</v>
      </c>
      <c r="E176" s="161" t="s">
        <v>1</v>
      </c>
      <c r="F176" s="162" t="s">
        <v>139</v>
      </c>
      <c r="H176" s="163">
        <v>0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132</v>
      </c>
      <c r="AU176" s="161" t="s">
        <v>130</v>
      </c>
      <c r="AV176" s="14" t="s">
        <v>130</v>
      </c>
      <c r="AW176" s="14" t="s">
        <v>36</v>
      </c>
      <c r="AX176" s="14" t="s">
        <v>80</v>
      </c>
      <c r="AY176" s="161" t="s">
        <v>122</v>
      </c>
    </row>
    <row r="177" spans="1:65" s="14" customFormat="1">
      <c r="B177" s="160"/>
      <c r="D177" s="153" t="s">
        <v>132</v>
      </c>
      <c r="E177" s="161" t="s">
        <v>1</v>
      </c>
      <c r="F177" s="162" t="s">
        <v>166</v>
      </c>
      <c r="H177" s="163">
        <v>1.02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132</v>
      </c>
      <c r="AU177" s="161" t="s">
        <v>130</v>
      </c>
      <c r="AV177" s="14" t="s">
        <v>130</v>
      </c>
      <c r="AW177" s="14" t="s">
        <v>36</v>
      </c>
      <c r="AX177" s="14" t="s">
        <v>80</v>
      </c>
      <c r="AY177" s="161" t="s">
        <v>122</v>
      </c>
    </row>
    <row r="178" spans="1:65" s="14" customFormat="1">
      <c r="B178" s="160"/>
      <c r="D178" s="153" t="s">
        <v>132</v>
      </c>
      <c r="E178" s="161" t="s">
        <v>1</v>
      </c>
      <c r="F178" s="162" t="s">
        <v>167</v>
      </c>
      <c r="H178" s="163">
        <v>0.66800000000000004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132</v>
      </c>
      <c r="AU178" s="161" t="s">
        <v>130</v>
      </c>
      <c r="AV178" s="14" t="s">
        <v>130</v>
      </c>
      <c r="AW178" s="14" t="s">
        <v>36</v>
      </c>
      <c r="AX178" s="14" t="s">
        <v>80</v>
      </c>
      <c r="AY178" s="161" t="s">
        <v>122</v>
      </c>
    </row>
    <row r="179" spans="1:65" s="14" customFormat="1">
      <c r="B179" s="160"/>
      <c r="D179" s="153" t="s">
        <v>132</v>
      </c>
      <c r="E179" s="161" t="s">
        <v>1</v>
      </c>
      <c r="F179" s="162" t="s">
        <v>168</v>
      </c>
      <c r="H179" s="163">
        <v>0.74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132</v>
      </c>
      <c r="AU179" s="161" t="s">
        <v>130</v>
      </c>
      <c r="AV179" s="14" t="s">
        <v>130</v>
      </c>
      <c r="AW179" s="14" t="s">
        <v>36</v>
      </c>
      <c r="AX179" s="14" t="s">
        <v>80</v>
      </c>
      <c r="AY179" s="161" t="s">
        <v>122</v>
      </c>
    </row>
    <row r="180" spans="1:65" s="14" customFormat="1">
      <c r="B180" s="160"/>
      <c r="D180" s="153" t="s">
        <v>132</v>
      </c>
      <c r="E180" s="161" t="s">
        <v>1</v>
      </c>
      <c r="F180" s="162" t="s">
        <v>169</v>
      </c>
      <c r="H180" s="163">
        <v>1.5760000000000001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132</v>
      </c>
      <c r="AU180" s="161" t="s">
        <v>130</v>
      </c>
      <c r="AV180" s="14" t="s">
        <v>130</v>
      </c>
      <c r="AW180" s="14" t="s">
        <v>36</v>
      </c>
      <c r="AX180" s="14" t="s">
        <v>80</v>
      </c>
      <c r="AY180" s="161" t="s">
        <v>122</v>
      </c>
    </row>
    <row r="181" spans="1:65" s="14" customFormat="1">
      <c r="B181" s="160"/>
      <c r="D181" s="153" t="s">
        <v>132</v>
      </c>
      <c r="E181" s="161" t="s">
        <v>1</v>
      </c>
      <c r="F181" s="162" t="s">
        <v>170</v>
      </c>
      <c r="H181" s="163">
        <v>0.56000000000000005</v>
      </c>
      <c r="I181" s="164"/>
      <c r="L181" s="160"/>
      <c r="M181" s="165"/>
      <c r="N181" s="166"/>
      <c r="O181" s="166"/>
      <c r="P181" s="166"/>
      <c r="Q181" s="166"/>
      <c r="R181" s="166"/>
      <c r="S181" s="166"/>
      <c r="T181" s="167"/>
      <c r="AT181" s="161" t="s">
        <v>132</v>
      </c>
      <c r="AU181" s="161" t="s">
        <v>130</v>
      </c>
      <c r="AV181" s="14" t="s">
        <v>130</v>
      </c>
      <c r="AW181" s="14" t="s">
        <v>36</v>
      </c>
      <c r="AX181" s="14" t="s">
        <v>80</v>
      </c>
      <c r="AY181" s="161" t="s">
        <v>122</v>
      </c>
    </row>
    <row r="182" spans="1:65" s="14" customFormat="1">
      <c r="B182" s="160"/>
      <c r="D182" s="153" t="s">
        <v>132</v>
      </c>
      <c r="E182" s="161" t="s">
        <v>1</v>
      </c>
      <c r="F182" s="162" t="s">
        <v>171</v>
      </c>
      <c r="H182" s="163">
        <v>1.05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132</v>
      </c>
      <c r="AU182" s="161" t="s">
        <v>130</v>
      </c>
      <c r="AV182" s="14" t="s">
        <v>130</v>
      </c>
      <c r="AW182" s="14" t="s">
        <v>36</v>
      </c>
      <c r="AX182" s="14" t="s">
        <v>80</v>
      </c>
      <c r="AY182" s="161" t="s">
        <v>122</v>
      </c>
    </row>
    <row r="183" spans="1:65" s="14" customFormat="1">
      <c r="B183" s="160"/>
      <c r="D183" s="153" t="s">
        <v>132</v>
      </c>
      <c r="E183" s="161" t="s">
        <v>1</v>
      </c>
      <c r="F183" s="162" t="s">
        <v>172</v>
      </c>
      <c r="H183" s="163">
        <v>0.33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132</v>
      </c>
      <c r="AU183" s="161" t="s">
        <v>130</v>
      </c>
      <c r="AV183" s="14" t="s">
        <v>130</v>
      </c>
      <c r="AW183" s="14" t="s">
        <v>36</v>
      </c>
      <c r="AX183" s="14" t="s">
        <v>80</v>
      </c>
      <c r="AY183" s="161" t="s">
        <v>122</v>
      </c>
    </row>
    <row r="184" spans="1:65" s="14" customFormat="1">
      <c r="B184" s="160"/>
      <c r="D184" s="153" t="s">
        <v>132</v>
      </c>
      <c r="E184" s="161" t="s">
        <v>1</v>
      </c>
      <c r="F184" s="162" t="s">
        <v>173</v>
      </c>
      <c r="H184" s="163">
        <v>0.22</v>
      </c>
      <c r="I184" s="164"/>
      <c r="L184" s="160"/>
      <c r="M184" s="165"/>
      <c r="N184" s="166"/>
      <c r="O184" s="166"/>
      <c r="P184" s="166"/>
      <c r="Q184" s="166"/>
      <c r="R184" s="166"/>
      <c r="S184" s="166"/>
      <c r="T184" s="167"/>
      <c r="AT184" s="161" t="s">
        <v>132</v>
      </c>
      <c r="AU184" s="161" t="s">
        <v>130</v>
      </c>
      <c r="AV184" s="14" t="s">
        <v>130</v>
      </c>
      <c r="AW184" s="14" t="s">
        <v>36</v>
      </c>
      <c r="AX184" s="14" t="s">
        <v>80</v>
      </c>
      <c r="AY184" s="161" t="s">
        <v>122</v>
      </c>
    </row>
    <row r="185" spans="1:65" s="15" customFormat="1">
      <c r="B185" s="168"/>
      <c r="D185" s="153" t="s">
        <v>132</v>
      </c>
      <c r="E185" s="169" t="s">
        <v>1</v>
      </c>
      <c r="F185" s="170" t="s">
        <v>150</v>
      </c>
      <c r="H185" s="171">
        <v>13.151999999999999</v>
      </c>
      <c r="I185" s="172"/>
      <c r="L185" s="168"/>
      <c r="M185" s="173"/>
      <c r="N185" s="174"/>
      <c r="O185" s="174"/>
      <c r="P185" s="174"/>
      <c r="Q185" s="174"/>
      <c r="R185" s="174"/>
      <c r="S185" s="174"/>
      <c r="T185" s="175"/>
      <c r="AT185" s="169" t="s">
        <v>132</v>
      </c>
      <c r="AU185" s="169" t="s">
        <v>130</v>
      </c>
      <c r="AV185" s="15" t="s">
        <v>129</v>
      </c>
      <c r="AW185" s="15" t="s">
        <v>36</v>
      </c>
      <c r="AX185" s="15" t="s">
        <v>21</v>
      </c>
      <c r="AY185" s="169" t="s">
        <v>122</v>
      </c>
    </row>
    <row r="186" spans="1:65" s="2" customFormat="1" ht="24.2" customHeight="1">
      <c r="A186" s="32"/>
      <c r="B186" s="138"/>
      <c r="C186" s="139" t="s">
        <v>174</v>
      </c>
      <c r="D186" s="139" t="s">
        <v>125</v>
      </c>
      <c r="E186" s="140" t="s">
        <v>175</v>
      </c>
      <c r="F186" s="141" t="s">
        <v>176</v>
      </c>
      <c r="G186" s="142" t="s">
        <v>128</v>
      </c>
      <c r="H186" s="143">
        <v>13.151999999999999</v>
      </c>
      <c r="I186" s="144"/>
      <c r="J186" s="145">
        <f>ROUND(I186*H186,2)</f>
        <v>0</v>
      </c>
      <c r="K186" s="141" t="s">
        <v>583</v>
      </c>
      <c r="L186" s="33"/>
      <c r="M186" s="146" t="s">
        <v>1</v>
      </c>
      <c r="N186" s="147" t="s">
        <v>46</v>
      </c>
      <c r="O186" s="58"/>
      <c r="P186" s="148">
        <f>O186*H186</f>
        <v>0</v>
      </c>
      <c r="Q186" s="148">
        <v>2.6360000000000001E-2</v>
      </c>
      <c r="R186" s="148">
        <f>Q186*H186</f>
        <v>0.34668672</v>
      </c>
      <c r="S186" s="148">
        <v>0</v>
      </c>
      <c r="T186" s="14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0" t="s">
        <v>129</v>
      </c>
      <c r="AT186" s="150" t="s">
        <v>125</v>
      </c>
      <c r="AU186" s="150" t="s">
        <v>130</v>
      </c>
      <c r="AY186" s="17" t="s">
        <v>122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130</v>
      </c>
      <c r="BK186" s="151">
        <f>ROUND(I186*H186,2)</f>
        <v>0</v>
      </c>
      <c r="BL186" s="17" t="s">
        <v>129</v>
      </c>
      <c r="BM186" s="150" t="s">
        <v>177</v>
      </c>
    </row>
    <row r="187" spans="1:65" s="13" customFormat="1">
      <c r="B187" s="152"/>
      <c r="D187" s="153" t="s">
        <v>132</v>
      </c>
      <c r="E187" s="154" t="s">
        <v>1</v>
      </c>
      <c r="F187" s="155" t="s">
        <v>133</v>
      </c>
      <c r="H187" s="154" t="s">
        <v>1</v>
      </c>
      <c r="I187" s="156"/>
      <c r="L187" s="152"/>
      <c r="M187" s="157"/>
      <c r="N187" s="158"/>
      <c r="O187" s="158"/>
      <c r="P187" s="158"/>
      <c r="Q187" s="158"/>
      <c r="R187" s="158"/>
      <c r="S187" s="158"/>
      <c r="T187" s="159"/>
      <c r="AT187" s="154" t="s">
        <v>132</v>
      </c>
      <c r="AU187" s="154" t="s">
        <v>130</v>
      </c>
      <c r="AV187" s="13" t="s">
        <v>21</v>
      </c>
      <c r="AW187" s="13" t="s">
        <v>36</v>
      </c>
      <c r="AX187" s="13" t="s">
        <v>80</v>
      </c>
      <c r="AY187" s="154" t="s">
        <v>122</v>
      </c>
    </row>
    <row r="188" spans="1:65" s="14" customFormat="1">
      <c r="B188" s="160"/>
      <c r="D188" s="153" t="s">
        <v>132</v>
      </c>
      <c r="E188" s="161" t="s">
        <v>1</v>
      </c>
      <c r="F188" s="162" t="s">
        <v>161</v>
      </c>
      <c r="H188" s="163">
        <v>1.024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132</v>
      </c>
      <c r="AU188" s="161" t="s">
        <v>130</v>
      </c>
      <c r="AV188" s="14" t="s">
        <v>130</v>
      </c>
      <c r="AW188" s="14" t="s">
        <v>36</v>
      </c>
      <c r="AX188" s="14" t="s">
        <v>80</v>
      </c>
      <c r="AY188" s="161" t="s">
        <v>122</v>
      </c>
    </row>
    <row r="189" spans="1:65" s="14" customFormat="1">
      <c r="B189" s="160"/>
      <c r="D189" s="153" t="s">
        <v>132</v>
      </c>
      <c r="E189" s="161" t="s">
        <v>1</v>
      </c>
      <c r="F189" s="162" t="s">
        <v>162</v>
      </c>
      <c r="H189" s="163">
        <v>1.024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132</v>
      </c>
      <c r="AU189" s="161" t="s">
        <v>130</v>
      </c>
      <c r="AV189" s="14" t="s">
        <v>130</v>
      </c>
      <c r="AW189" s="14" t="s">
        <v>36</v>
      </c>
      <c r="AX189" s="14" t="s">
        <v>80</v>
      </c>
      <c r="AY189" s="161" t="s">
        <v>122</v>
      </c>
    </row>
    <row r="190" spans="1:65" s="14" customFormat="1">
      <c r="B190" s="160"/>
      <c r="D190" s="153" t="s">
        <v>132</v>
      </c>
      <c r="E190" s="161" t="s">
        <v>1</v>
      </c>
      <c r="F190" s="162" t="s">
        <v>163</v>
      </c>
      <c r="H190" s="163">
        <v>3.92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132</v>
      </c>
      <c r="AU190" s="161" t="s">
        <v>130</v>
      </c>
      <c r="AV190" s="14" t="s">
        <v>130</v>
      </c>
      <c r="AW190" s="14" t="s">
        <v>36</v>
      </c>
      <c r="AX190" s="14" t="s">
        <v>80</v>
      </c>
      <c r="AY190" s="161" t="s">
        <v>122</v>
      </c>
    </row>
    <row r="191" spans="1:65" s="14" customFormat="1">
      <c r="B191" s="160"/>
      <c r="D191" s="153" t="s">
        <v>132</v>
      </c>
      <c r="E191" s="161" t="s">
        <v>1</v>
      </c>
      <c r="F191" s="162" t="s">
        <v>164</v>
      </c>
      <c r="H191" s="163">
        <v>0.42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132</v>
      </c>
      <c r="AU191" s="161" t="s">
        <v>130</v>
      </c>
      <c r="AV191" s="14" t="s">
        <v>130</v>
      </c>
      <c r="AW191" s="14" t="s">
        <v>36</v>
      </c>
      <c r="AX191" s="14" t="s">
        <v>80</v>
      </c>
      <c r="AY191" s="161" t="s">
        <v>122</v>
      </c>
    </row>
    <row r="192" spans="1:65" s="14" customFormat="1">
      <c r="B192" s="160"/>
      <c r="D192" s="153" t="s">
        <v>132</v>
      </c>
      <c r="E192" s="161" t="s">
        <v>1</v>
      </c>
      <c r="F192" s="162" t="s">
        <v>165</v>
      </c>
      <c r="H192" s="163">
        <v>0.6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132</v>
      </c>
      <c r="AU192" s="161" t="s">
        <v>130</v>
      </c>
      <c r="AV192" s="14" t="s">
        <v>130</v>
      </c>
      <c r="AW192" s="14" t="s">
        <v>36</v>
      </c>
      <c r="AX192" s="14" t="s">
        <v>80</v>
      </c>
      <c r="AY192" s="161" t="s">
        <v>122</v>
      </c>
    </row>
    <row r="193" spans="1:65" s="14" customFormat="1">
      <c r="B193" s="160"/>
      <c r="D193" s="153" t="s">
        <v>132</v>
      </c>
      <c r="E193" s="161" t="s">
        <v>1</v>
      </c>
      <c r="F193" s="162" t="s">
        <v>139</v>
      </c>
      <c r="H193" s="163">
        <v>0</v>
      </c>
      <c r="I193" s="164"/>
      <c r="L193" s="160"/>
      <c r="M193" s="165"/>
      <c r="N193" s="166"/>
      <c r="O193" s="166"/>
      <c r="P193" s="166"/>
      <c r="Q193" s="166"/>
      <c r="R193" s="166"/>
      <c r="S193" s="166"/>
      <c r="T193" s="167"/>
      <c r="AT193" s="161" t="s">
        <v>132</v>
      </c>
      <c r="AU193" s="161" t="s">
        <v>130</v>
      </c>
      <c r="AV193" s="14" t="s">
        <v>130</v>
      </c>
      <c r="AW193" s="14" t="s">
        <v>36</v>
      </c>
      <c r="AX193" s="14" t="s">
        <v>80</v>
      </c>
      <c r="AY193" s="161" t="s">
        <v>122</v>
      </c>
    </row>
    <row r="194" spans="1:65" s="14" customFormat="1">
      <c r="B194" s="160"/>
      <c r="D194" s="153" t="s">
        <v>132</v>
      </c>
      <c r="E194" s="161" t="s">
        <v>1</v>
      </c>
      <c r="F194" s="162" t="s">
        <v>166</v>
      </c>
      <c r="H194" s="163">
        <v>1.02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132</v>
      </c>
      <c r="AU194" s="161" t="s">
        <v>130</v>
      </c>
      <c r="AV194" s="14" t="s">
        <v>130</v>
      </c>
      <c r="AW194" s="14" t="s">
        <v>36</v>
      </c>
      <c r="AX194" s="14" t="s">
        <v>80</v>
      </c>
      <c r="AY194" s="161" t="s">
        <v>122</v>
      </c>
    </row>
    <row r="195" spans="1:65" s="14" customFormat="1">
      <c r="B195" s="160"/>
      <c r="D195" s="153" t="s">
        <v>132</v>
      </c>
      <c r="E195" s="161" t="s">
        <v>1</v>
      </c>
      <c r="F195" s="162" t="s">
        <v>167</v>
      </c>
      <c r="H195" s="163">
        <v>0.66800000000000004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132</v>
      </c>
      <c r="AU195" s="161" t="s">
        <v>130</v>
      </c>
      <c r="AV195" s="14" t="s">
        <v>130</v>
      </c>
      <c r="AW195" s="14" t="s">
        <v>36</v>
      </c>
      <c r="AX195" s="14" t="s">
        <v>80</v>
      </c>
      <c r="AY195" s="161" t="s">
        <v>122</v>
      </c>
    </row>
    <row r="196" spans="1:65" s="14" customFormat="1">
      <c r="B196" s="160"/>
      <c r="D196" s="153" t="s">
        <v>132</v>
      </c>
      <c r="E196" s="161" t="s">
        <v>1</v>
      </c>
      <c r="F196" s="162" t="s">
        <v>168</v>
      </c>
      <c r="H196" s="163">
        <v>0.74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132</v>
      </c>
      <c r="AU196" s="161" t="s">
        <v>130</v>
      </c>
      <c r="AV196" s="14" t="s">
        <v>130</v>
      </c>
      <c r="AW196" s="14" t="s">
        <v>36</v>
      </c>
      <c r="AX196" s="14" t="s">
        <v>80</v>
      </c>
      <c r="AY196" s="161" t="s">
        <v>122</v>
      </c>
    </row>
    <row r="197" spans="1:65" s="14" customFormat="1">
      <c r="B197" s="160"/>
      <c r="D197" s="153" t="s">
        <v>132</v>
      </c>
      <c r="E197" s="161" t="s">
        <v>1</v>
      </c>
      <c r="F197" s="162" t="s">
        <v>169</v>
      </c>
      <c r="H197" s="163">
        <v>1.5760000000000001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132</v>
      </c>
      <c r="AU197" s="161" t="s">
        <v>130</v>
      </c>
      <c r="AV197" s="14" t="s">
        <v>130</v>
      </c>
      <c r="AW197" s="14" t="s">
        <v>36</v>
      </c>
      <c r="AX197" s="14" t="s">
        <v>80</v>
      </c>
      <c r="AY197" s="161" t="s">
        <v>122</v>
      </c>
    </row>
    <row r="198" spans="1:65" s="14" customFormat="1">
      <c r="B198" s="160"/>
      <c r="D198" s="153" t="s">
        <v>132</v>
      </c>
      <c r="E198" s="161" t="s">
        <v>1</v>
      </c>
      <c r="F198" s="162" t="s">
        <v>170</v>
      </c>
      <c r="H198" s="163">
        <v>0.56000000000000005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132</v>
      </c>
      <c r="AU198" s="161" t="s">
        <v>130</v>
      </c>
      <c r="AV198" s="14" t="s">
        <v>130</v>
      </c>
      <c r="AW198" s="14" t="s">
        <v>36</v>
      </c>
      <c r="AX198" s="14" t="s">
        <v>80</v>
      </c>
      <c r="AY198" s="161" t="s">
        <v>122</v>
      </c>
    </row>
    <row r="199" spans="1:65" s="14" customFormat="1">
      <c r="B199" s="160"/>
      <c r="D199" s="153" t="s">
        <v>132</v>
      </c>
      <c r="E199" s="161" t="s">
        <v>1</v>
      </c>
      <c r="F199" s="162" t="s">
        <v>171</v>
      </c>
      <c r="H199" s="163">
        <v>1.05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132</v>
      </c>
      <c r="AU199" s="161" t="s">
        <v>130</v>
      </c>
      <c r="AV199" s="14" t="s">
        <v>130</v>
      </c>
      <c r="AW199" s="14" t="s">
        <v>36</v>
      </c>
      <c r="AX199" s="14" t="s">
        <v>80</v>
      </c>
      <c r="AY199" s="161" t="s">
        <v>122</v>
      </c>
    </row>
    <row r="200" spans="1:65" s="14" customFormat="1">
      <c r="B200" s="160"/>
      <c r="D200" s="153" t="s">
        <v>132</v>
      </c>
      <c r="E200" s="161" t="s">
        <v>1</v>
      </c>
      <c r="F200" s="162" t="s">
        <v>172</v>
      </c>
      <c r="H200" s="163">
        <v>0.33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132</v>
      </c>
      <c r="AU200" s="161" t="s">
        <v>130</v>
      </c>
      <c r="AV200" s="14" t="s">
        <v>130</v>
      </c>
      <c r="AW200" s="14" t="s">
        <v>36</v>
      </c>
      <c r="AX200" s="14" t="s">
        <v>80</v>
      </c>
      <c r="AY200" s="161" t="s">
        <v>122</v>
      </c>
    </row>
    <row r="201" spans="1:65" s="14" customFormat="1">
      <c r="B201" s="160"/>
      <c r="D201" s="153" t="s">
        <v>132</v>
      </c>
      <c r="E201" s="161" t="s">
        <v>1</v>
      </c>
      <c r="F201" s="162" t="s">
        <v>173</v>
      </c>
      <c r="H201" s="163">
        <v>0.22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132</v>
      </c>
      <c r="AU201" s="161" t="s">
        <v>130</v>
      </c>
      <c r="AV201" s="14" t="s">
        <v>130</v>
      </c>
      <c r="AW201" s="14" t="s">
        <v>36</v>
      </c>
      <c r="AX201" s="14" t="s">
        <v>80</v>
      </c>
      <c r="AY201" s="161" t="s">
        <v>122</v>
      </c>
    </row>
    <row r="202" spans="1:65" s="15" customFormat="1">
      <c r="B202" s="168"/>
      <c r="D202" s="153" t="s">
        <v>132</v>
      </c>
      <c r="E202" s="169" t="s">
        <v>1</v>
      </c>
      <c r="F202" s="170" t="s">
        <v>150</v>
      </c>
      <c r="H202" s="171">
        <v>13.151999999999999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69" t="s">
        <v>132</v>
      </c>
      <c r="AU202" s="169" t="s">
        <v>130</v>
      </c>
      <c r="AV202" s="15" t="s">
        <v>129</v>
      </c>
      <c r="AW202" s="15" t="s">
        <v>36</v>
      </c>
      <c r="AX202" s="15" t="s">
        <v>21</v>
      </c>
      <c r="AY202" s="169" t="s">
        <v>122</v>
      </c>
    </row>
    <row r="203" spans="1:65" s="2" customFormat="1" ht="24.2" customHeight="1">
      <c r="A203" s="32"/>
      <c r="B203" s="138"/>
      <c r="C203" s="139" t="s">
        <v>123</v>
      </c>
      <c r="D203" s="139" t="s">
        <v>125</v>
      </c>
      <c r="E203" s="140" t="s">
        <v>178</v>
      </c>
      <c r="F203" s="141" t="s">
        <v>179</v>
      </c>
      <c r="G203" s="142" t="s">
        <v>128</v>
      </c>
      <c r="H203" s="143">
        <v>13.151999999999999</v>
      </c>
      <c r="I203" s="144"/>
      <c r="J203" s="145">
        <f>ROUND(I203*H203,2)</f>
        <v>0</v>
      </c>
      <c r="K203" s="141" t="s">
        <v>583</v>
      </c>
      <c r="L203" s="33"/>
      <c r="M203" s="146" t="s">
        <v>1</v>
      </c>
      <c r="N203" s="147" t="s">
        <v>46</v>
      </c>
      <c r="O203" s="58"/>
      <c r="P203" s="148">
        <f>O203*H203</f>
        <v>0</v>
      </c>
      <c r="Q203" s="148">
        <v>7.9000000000000008E-3</v>
      </c>
      <c r="R203" s="148">
        <f>Q203*H203</f>
        <v>0.1039008</v>
      </c>
      <c r="S203" s="148">
        <v>0</v>
      </c>
      <c r="T203" s="14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0" t="s">
        <v>129</v>
      </c>
      <c r="AT203" s="150" t="s">
        <v>125</v>
      </c>
      <c r="AU203" s="150" t="s">
        <v>130</v>
      </c>
      <c r="AY203" s="17" t="s">
        <v>122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130</v>
      </c>
      <c r="BK203" s="151">
        <f>ROUND(I203*H203,2)</f>
        <v>0</v>
      </c>
      <c r="BL203" s="17" t="s">
        <v>129</v>
      </c>
      <c r="BM203" s="150" t="s">
        <v>180</v>
      </c>
    </row>
    <row r="204" spans="1:65" s="12" customFormat="1" ht="22.9" customHeight="1">
      <c r="B204" s="125"/>
      <c r="D204" s="126" t="s">
        <v>79</v>
      </c>
      <c r="E204" s="136" t="s">
        <v>181</v>
      </c>
      <c r="F204" s="136" t="s">
        <v>182</v>
      </c>
      <c r="I204" s="128"/>
      <c r="J204" s="137">
        <f>BK204</f>
        <v>0</v>
      </c>
      <c r="L204" s="125"/>
      <c r="M204" s="130"/>
      <c r="N204" s="131"/>
      <c r="O204" s="131"/>
      <c r="P204" s="132">
        <f>SUM(P205:P258)</f>
        <v>0</v>
      </c>
      <c r="Q204" s="131"/>
      <c r="R204" s="132">
        <f>SUM(R205:R258)</f>
        <v>0</v>
      </c>
      <c r="S204" s="131"/>
      <c r="T204" s="133">
        <f>SUM(T205:T258)</f>
        <v>2.4356170000000001</v>
      </c>
      <c r="AR204" s="126" t="s">
        <v>21</v>
      </c>
      <c r="AT204" s="134" t="s">
        <v>79</v>
      </c>
      <c r="AU204" s="134" t="s">
        <v>21</v>
      </c>
      <c r="AY204" s="126" t="s">
        <v>122</v>
      </c>
      <c r="BK204" s="135">
        <f>SUM(BK205:BK258)</f>
        <v>0</v>
      </c>
    </row>
    <row r="205" spans="1:65" s="2" customFormat="1" ht="24.2" customHeight="1">
      <c r="A205" s="32"/>
      <c r="B205" s="138"/>
      <c r="C205" s="139" t="s">
        <v>183</v>
      </c>
      <c r="D205" s="139" t="s">
        <v>125</v>
      </c>
      <c r="E205" s="140" t="s">
        <v>184</v>
      </c>
      <c r="F205" s="141" t="s">
        <v>185</v>
      </c>
      <c r="G205" s="142" t="s">
        <v>186</v>
      </c>
      <c r="H205" s="143">
        <v>8</v>
      </c>
      <c r="I205" s="144"/>
      <c r="J205" s="145">
        <f>ROUND(I205*H205,2)</f>
        <v>0</v>
      </c>
      <c r="K205" s="141" t="s">
        <v>583</v>
      </c>
      <c r="L205" s="33"/>
      <c r="M205" s="146" t="s">
        <v>1</v>
      </c>
      <c r="N205" s="147" t="s">
        <v>46</v>
      </c>
      <c r="O205" s="58"/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0" t="s">
        <v>129</v>
      </c>
      <c r="AT205" s="150" t="s">
        <v>125</v>
      </c>
      <c r="AU205" s="150" t="s">
        <v>130</v>
      </c>
      <c r="AY205" s="17" t="s">
        <v>122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130</v>
      </c>
      <c r="BK205" s="151">
        <f>ROUND(I205*H205,2)</f>
        <v>0</v>
      </c>
      <c r="BL205" s="17" t="s">
        <v>129</v>
      </c>
      <c r="BM205" s="150" t="s">
        <v>187</v>
      </c>
    </row>
    <row r="206" spans="1:65" s="2" customFormat="1" ht="24.2" customHeight="1">
      <c r="A206" s="32"/>
      <c r="B206" s="138"/>
      <c r="C206" s="139" t="s">
        <v>26</v>
      </c>
      <c r="D206" s="139" t="s">
        <v>125</v>
      </c>
      <c r="E206" s="140" t="s">
        <v>188</v>
      </c>
      <c r="F206" s="141" t="s">
        <v>189</v>
      </c>
      <c r="G206" s="142" t="s">
        <v>128</v>
      </c>
      <c r="H206" s="143">
        <v>2.875</v>
      </c>
      <c r="I206" s="144"/>
      <c r="J206" s="145">
        <f>ROUND(I206*H206,2)</f>
        <v>0</v>
      </c>
      <c r="K206" s="141" t="s">
        <v>583</v>
      </c>
      <c r="L206" s="33"/>
      <c r="M206" s="146" t="s">
        <v>1</v>
      </c>
      <c r="N206" s="147" t="s">
        <v>46</v>
      </c>
      <c r="O206" s="58"/>
      <c r="P206" s="148">
        <f>O206*H206</f>
        <v>0</v>
      </c>
      <c r="Q206" s="148">
        <v>0</v>
      </c>
      <c r="R206" s="148">
        <f>Q206*H206</f>
        <v>0</v>
      </c>
      <c r="S206" s="148">
        <v>7.4999999999999997E-2</v>
      </c>
      <c r="T206" s="149">
        <f>S206*H206</f>
        <v>0.21562499999999998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0" t="s">
        <v>129</v>
      </c>
      <c r="AT206" s="150" t="s">
        <v>125</v>
      </c>
      <c r="AU206" s="150" t="s">
        <v>130</v>
      </c>
      <c r="AY206" s="17" t="s">
        <v>122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130</v>
      </c>
      <c r="BK206" s="151">
        <f>ROUND(I206*H206,2)</f>
        <v>0</v>
      </c>
      <c r="BL206" s="17" t="s">
        <v>129</v>
      </c>
      <c r="BM206" s="150" t="s">
        <v>190</v>
      </c>
    </row>
    <row r="207" spans="1:65" s="14" customFormat="1">
      <c r="B207" s="160"/>
      <c r="D207" s="153" t="s">
        <v>132</v>
      </c>
      <c r="E207" s="161" t="s">
        <v>1</v>
      </c>
      <c r="F207" s="162" t="s">
        <v>191</v>
      </c>
      <c r="H207" s="163">
        <v>0.55000000000000004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132</v>
      </c>
      <c r="AU207" s="161" t="s">
        <v>130</v>
      </c>
      <c r="AV207" s="14" t="s">
        <v>130</v>
      </c>
      <c r="AW207" s="14" t="s">
        <v>36</v>
      </c>
      <c r="AX207" s="14" t="s">
        <v>80</v>
      </c>
      <c r="AY207" s="161" t="s">
        <v>122</v>
      </c>
    </row>
    <row r="208" spans="1:65" s="14" customFormat="1">
      <c r="B208" s="160"/>
      <c r="D208" s="153" t="s">
        <v>132</v>
      </c>
      <c r="E208" s="161" t="s">
        <v>1</v>
      </c>
      <c r="F208" s="162" t="s">
        <v>192</v>
      </c>
      <c r="H208" s="163">
        <v>0.72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132</v>
      </c>
      <c r="AU208" s="161" t="s">
        <v>130</v>
      </c>
      <c r="AV208" s="14" t="s">
        <v>130</v>
      </c>
      <c r="AW208" s="14" t="s">
        <v>36</v>
      </c>
      <c r="AX208" s="14" t="s">
        <v>80</v>
      </c>
      <c r="AY208" s="161" t="s">
        <v>122</v>
      </c>
    </row>
    <row r="209" spans="1:65" s="14" customFormat="1">
      <c r="B209" s="160"/>
      <c r="D209" s="153" t="s">
        <v>132</v>
      </c>
      <c r="E209" s="161" t="s">
        <v>1</v>
      </c>
      <c r="F209" s="162" t="s">
        <v>193</v>
      </c>
      <c r="H209" s="163">
        <v>0.63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132</v>
      </c>
      <c r="AU209" s="161" t="s">
        <v>130</v>
      </c>
      <c r="AV209" s="14" t="s">
        <v>130</v>
      </c>
      <c r="AW209" s="14" t="s">
        <v>36</v>
      </c>
      <c r="AX209" s="14" t="s">
        <v>80</v>
      </c>
      <c r="AY209" s="161" t="s">
        <v>122</v>
      </c>
    </row>
    <row r="210" spans="1:65" s="14" customFormat="1">
      <c r="B210" s="160"/>
      <c r="D210" s="153" t="s">
        <v>132</v>
      </c>
      <c r="E210" s="161" t="s">
        <v>1</v>
      </c>
      <c r="F210" s="162" t="s">
        <v>194</v>
      </c>
      <c r="H210" s="163">
        <v>0.57499999999999996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132</v>
      </c>
      <c r="AU210" s="161" t="s">
        <v>130</v>
      </c>
      <c r="AV210" s="14" t="s">
        <v>130</v>
      </c>
      <c r="AW210" s="14" t="s">
        <v>36</v>
      </c>
      <c r="AX210" s="14" t="s">
        <v>80</v>
      </c>
      <c r="AY210" s="161" t="s">
        <v>122</v>
      </c>
    </row>
    <row r="211" spans="1:65" s="14" customFormat="1">
      <c r="B211" s="160"/>
      <c r="D211" s="153" t="s">
        <v>132</v>
      </c>
      <c r="E211" s="161" t="s">
        <v>1</v>
      </c>
      <c r="F211" s="162" t="s">
        <v>195</v>
      </c>
      <c r="H211" s="163">
        <v>0.28000000000000003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132</v>
      </c>
      <c r="AU211" s="161" t="s">
        <v>130</v>
      </c>
      <c r="AV211" s="14" t="s">
        <v>130</v>
      </c>
      <c r="AW211" s="14" t="s">
        <v>36</v>
      </c>
      <c r="AX211" s="14" t="s">
        <v>80</v>
      </c>
      <c r="AY211" s="161" t="s">
        <v>122</v>
      </c>
    </row>
    <row r="212" spans="1:65" s="14" customFormat="1">
      <c r="B212" s="160"/>
      <c r="D212" s="153" t="s">
        <v>132</v>
      </c>
      <c r="E212" s="161" t="s">
        <v>1</v>
      </c>
      <c r="F212" s="162" t="s">
        <v>196</v>
      </c>
      <c r="H212" s="163">
        <v>0.12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132</v>
      </c>
      <c r="AU212" s="161" t="s">
        <v>130</v>
      </c>
      <c r="AV212" s="14" t="s">
        <v>130</v>
      </c>
      <c r="AW212" s="14" t="s">
        <v>36</v>
      </c>
      <c r="AX212" s="14" t="s">
        <v>80</v>
      </c>
      <c r="AY212" s="161" t="s">
        <v>122</v>
      </c>
    </row>
    <row r="213" spans="1:65" s="15" customFormat="1">
      <c r="B213" s="168"/>
      <c r="D213" s="153" t="s">
        <v>132</v>
      </c>
      <c r="E213" s="169" t="s">
        <v>1</v>
      </c>
      <c r="F213" s="170" t="s">
        <v>150</v>
      </c>
      <c r="H213" s="171">
        <v>2.875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69" t="s">
        <v>132</v>
      </c>
      <c r="AU213" s="169" t="s">
        <v>130</v>
      </c>
      <c r="AV213" s="15" t="s">
        <v>129</v>
      </c>
      <c r="AW213" s="15" t="s">
        <v>36</v>
      </c>
      <c r="AX213" s="15" t="s">
        <v>21</v>
      </c>
      <c r="AY213" s="169" t="s">
        <v>122</v>
      </c>
    </row>
    <row r="214" spans="1:65" s="2" customFormat="1" ht="24.2" customHeight="1">
      <c r="A214" s="32"/>
      <c r="B214" s="138"/>
      <c r="C214" s="139" t="s">
        <v>197</v>
      </c>
      <c r="D214" s="139" t="s">
        <v>125</v>
      </c>
      <c r="E214" s="140" t="s">
        <v>198</v>
      </c>
      <c r="F214" s="141" t="s">
        <v>199</v>
      </c>
      <c r="G214" s="142" t="s">
        <v>128</v>
      </c>
      <c r="H214" s="143">
        <v>6.0019999999999998</v>
      </c>
      <c r="I214" s="144"/>
      <c r="J214" s="145">
        <f>ROUND(I214*H214,2)</f>
        <v>0</v>
      </c>
      <c r="K214" s="141" t="s">
        <v>583</v>
      </c>
      <c r="L214" s="33"/>
      <c r="M214" s="146" t="s">
        <v>1</v>
      </c>
      <c r="N214" s="147" t="s">
        <v>46</v>
      </c>
      <c r="O214" s="58"/>
      <c r="P214" s="148">
        <f>O214*H214</f>
        <v>0</v>
      </c>
      <c r="Q214" s="148">
        <v>0</v>
      </c>
      <c r="R214" s="148">
        <f>Q214*H214</f>
        <v>0</v>
      </c>
      <c r="S214" s="148">
        <v>6.2E-2</v>
      </c>
      <c r="T214" s="149">
        <f>S214*H214</f>
        <v>0.37212400000000001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0" t="s">
        <v>129</v>
      </c>
      <c r="AT214" s="150" t="s">
        <v>125</v>
      </c>
      <c r="AU214" s="150" t="s">
        <v>130</v>
      </c>
      <c r="AY214" s="17" t="s">
        <v>122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130</v>
      </c>
      <c r="BK214" s="151">
        <f>ROUND(I214*H214,2)</f>
        <v>0</v>
      </c>
      <c r="BL214" s="17" t="s">
        <v>129</v>
      </c>
      <c r="BM214" s="150" t="s">
        <v>200</v>
      </c>
    </row>
    <row r="215" spans="1:65" s="14" customFormat="1">
      <c r="B215" s="160"/>
      <c r="D215" s="153" t="s">
        <v>132</v>
      </c>
      <c r="E215" s="161" t="s">
        <v>1</v>
      </c>
      <c r="F215" s="162" t="s">
        <v>201</v>
      </c>
      <c r="H215" s="163">
        <v>1.016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132</v>
      </c>
      <c r="AU215" s="161" t="s">
        <v>130</v>
      </c>
      <c r="AV215" s="14" t="s">
        <v>130</v>
      </c>
      <c r="AW215" s="14" t="s">
        <v>36</v>
      </c>
      <c r="AX215" s="14" t="s">
        <v>80</v>
      </c>
      <c r="AY215" s="161" t="s">
        <v>122</v>
      </c>
    </row>
    <row r="216" spans="1:65" s="14" customFormat="1">
      <c r="B216" s="160"/>
      <c r="D216" s="153" t="s">
        <v>132</v>
      </c>
      <c r="E216" s="161" t="s">
        <v>1</v>
      </c>
      <c r="F216" s="162" t="s">
        <v>202</v>
      </c>
      <c r="H216" s="163">
        <v>1.43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132</v>
      </c>
      <c r="AU216" s="161" t="s">
        <v>130</v>
      </c>
      <c r="AV216" s="14" t="s">
        <v>130</v>
      </c>
      <c r="AW216" s="14" t="s">
        <v>36</v>
      </c>
      <c r="AX216" s="14" t="s">
        <v>80</v>
      </c>
      <c r="AY216" s="161" t="s">
        <v>122</v>
      </c>
    </row>
    <row r="217" spans="1:65" s="14" customFormat="1">
      <c r="B217" s="160"/>
      <c r="D217" s="153" t="s">
        <v>132</v>
      </c>
      <c r="E217" s="161" t="s">
        <v>1</v>
      </c>
      <c r="F217" s="162" t="s">
        <v>203</v>
      </c>
      <c r="H217" s="163">
        <v>3.556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132</v>
      </c>
      <c r="AU217" s="161" t="s">
        <v>130</v>
      </c>
      <c r="AV217" s="14" t="s">
        <v>130</v>
      </c>
      <c r="AW217" s="14" t="s">
        <v>36</v>
      </c>
      <c r="AX217" s="14" t="s">
        <v>80</v>
      </c>
      <c r="AY217" s="161" t="s">
        <v>122</v>
      </c>
    </row>
    <row r="218" spans="1:65" s="15" customFormat="1">
      <c r="B218" s="168"/>
      <c r="D218" s="153" t="s">
        <v>132</v>
      </c>
      <c r="E218" s="169" t="s">
        <v>1</v>
      </c>
      <c r="F218" s="170" t="s">
        <v>150</v>
      </c>
      <c r="H218" s="171">
        <v>6.0019999999999998</v>
      </c>
      <c r="I218" s="172"/>
      <c r="L218" s="168"/>
      <c r="M218" s="173"/>
      <c r="N218" s="174"/>
      <c r="O218" s="174"/>
      <c r="P218" s="174"/>
      <c r="Q218" s="174"/>
      <c r="R218" s="174"/>
      <c r="S218" s="174"/>
      <c r="T218" s="175"/>
      <c r="AT218" s="169" t="s">
        <v>132</v>
      </c>
      <c r="AU218" s="169" t="s">
        <v>130</v>
      </c>
      <c r="AV218" s="15" t="s">
        <v>129</v>
      </c>
      <c r="AW218" s="15" t="s">
        <v>36</v>
      </c>
      <c r="AX218" s="15" t="s">
        <v>21</v>
      </c>
      <c r="AY218" s="169" t="s">
        <v>122</v>
      </c>
    </row>
    <row r="219" spans="1:65" s="2" customFormat="1" ht="24.2" customHeight="1">
      <c r="A219" s="32"/>
      <c r="B219" s="138"/>
      <c r="C219" s="139" t="s">
        <v>204</v>
      </c>
      <c r="D219" s="139" t="s">
        <v>125</v>
      </c>
      <c r="E219" s="140" t="s">
        <v>205</v>
      </c>
      <c r="F219" s="141" t="s">
        <v>206</v>
      </c>
      <c r="G219" s="142" t="s">
        <v>128</v>
      </c>
      <c r="H219" s="143">
        <v>19.850000000000001</v>
      </c>
      <c r="I219" s="144"/>
      <c r="J219" s="145">
        <f>ROUND(I219*H219,2)</f>
        <v>0</v>
      </c>
      <c r="K219" s="141" t="s">
        <v>583</v>
      </c>
      <c r="L219" s="33"/>
      <c r="M219" s="146" t="s">
        <v>1</v>
      </c>
      <c r="N219" s="147" t="s">
        <v>46</v>
      </c>
      <c r="O219" s="58"/>
      <c r="P219" s="148">
        <f>O219*H219</f>
        <v>0</v>
      </c>
      <c r="Q219" s="148">
        <v>0</v>
      </c>
      <c r="R219" s="148">
        <f>Q219*H219</f>
        <v>0</v>
      </c>
      <c r="S219" s="148">
        <v>5.3999999999999999E-2</v>
      </c>
      <c r="T219" s="149">
        <f>S219*H219</f>
        <v>1.0719000000000001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0" t="s">
        <v>129</v>
      </c>
      <c r="AT219" s="150" t="s">
        <v>125</v>
      </c>
      <c r="AU219" s="150" t="s">
        <v>130</v>
      </c>
      <c r="AY219" s="17" t="s">
        <v>122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130</v>
      </c>
      <c r="BK219" s="151">
        <f>ROUND(I219*H219,2)</f>
        <v>0</v>
      </c>
      <c r="BL219" s="17" t="s">
        <v>129</v>
      </c>
      <c r="BM219" s="150" t="s">
        <v>207</v>
      </c>
    </row>
    <row r="220" spans="1:65" s="14" customFormat="1">
      <c r="B220" s="160"/>
      <c r="D220" s="153" t="s">
        <v>132</v>
      </c>
      <c r="E220" s="161" t="s">
        <v>1</v>
      </c>
      <c r="F220" s="162" t="s">
        <v>208</v>
      </c>
      <c r="H220" s="163">
        <v>2.65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132</v>
      </c>
      <c r="AU220" s="161" t="s">
        <v>130</v>
      </c>
      <c r="AV220" s="14" t="s">
        <v>130</v>
      </c>
      <c r="AW220" s="14" t="s">
        <v>36</v>
      </c>
      <c r="AX220" s="14" t="s">
        <v>80</v>
      </c>
      <c r="AY220" s="161" t="s">
        <v>122</v>
      </c>
    </row>
    <row r="221" spans="1:65" s="14" customFormat="1">
      <c r="B221" s="160"/>
      <c r="D221" s="153" t="s">
        <v>132</v>
      </c>
      <c r="E221" s="161" t="s">
        <v>1</v>
      </c>
      <c r="F221" s="162" t="s">
        <v>209</v>
      </c>
      <c r="H221" s="163">
        <v>2.65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132</v>
      </c>
      <c r="AU221" s="161" t="s">
        <v>130</v>
      </c>
      <c r="AV221" s="14" t="s">
        <v>130</v>
      </c>
      <c r="AW221" s="14" t="s">
        <v>36</v>
      </c>
      <c r="AX221" s="14" t="s">
        <v>80</v>
      </c>
      <c r="AY221" s="161" t="s">
        <v>122</v>
      </c>
    </row>
    <row r="222" spans="1:65" s="14" customFormat="1">
      <c r="B222" s="160"/>
      <c r="D222" s="153" t="s">
        <v>132</v>
      </c>
      <c r="E222" s="161" t="s">
        <v>1</v>
      </c>
      <c r="F222" s="162" t="s">
        <v>210</v>
      </c>
      <c r="H222" s="163">
        <v>11.76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132</v>
      </c>
      <c r="AU222" s="161" t="s">
        <v>130</v>
      </c>
      <c r="AV222" s="14" t="s">
        <v>130</v>
      </c>
      <c r="AW222" s="14" t="s">
        <v>36</v>
      </c>
      <c r="AX222" s="14" t="s">
        <v>80</v>
      </c>
      <c r="AY222" s="161" t="s">
        <v>122</v>
      </c>
    </row>
    <row r="223" spans="1:65" s="14" customFormat="1">
      <c r="B223" s="160"/>
      <c r="D223" s="153" t="s">
        <v>132</v>
      </c>
      <c r="E223" s="161" t="s">
        <v>1</v>
      </c>
      <c r="F223" s="162" t="s">
        <v>211</v>
      </c>
      <c r="H223" s="163">
        <v>2.79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132</v>
      </c>
      <c r="AU223" s="161" t="s">
        <v>130</v>
      </c>
      <c r="AV223" s="14" t="s">
        <v>130</v>
      </c>
      <c r="AW223" s="14" t="s">
        <v>36</v>
      </c>
      <c r="AX223" s="14" t="s">
        <v>80</v>
      </c>
      <c r="AY223" s="161" t="s">
        <v>122</v>
      </c>
    </row>
    <row r="224" spans="1:65" s="15" customFormat="1">
      <c r="B224" s="168"/>
      <c r="D224" s="153" t="s">
        <v>132</v>
      </c>
      <c r="E224" s="169" t="s">
        <v>1</v>
      </c>
      <c r="F224" s="170" t="s">
        <v>150</v>
      </c>
      <c r="H224" s="171">
        <v>19.850000000000001</v>
      </c>
      <c r="I224" s="172"/>
      <c r="L224" s="168"/>
      <c r="M224" s="173"/>
      <c r="N224" s="174"/>
      <c r="O224" s="174"/>
      <c r="P224" s="174"/>
      <c r="Q224" s="174"/>
      <c r="R224" s="174"/>
      <c r="S224" s="174"/>
      <c r="T224" s="175"/>
      <c r="AT224" s="169" t="s">
        <v>132</v>
      </c>
      <c r="AU224" s="169" t="s">
        <v>130</v>
      </c>
      <c r="AV224" s="15" t="s">
        <v>129</v>
      </c>
      <c r="AW224" s="15" t="s">
        <v>36</v>
      </c>
      <c r="AX224" s="15" t="s">
        <v>21</v>
      </c>
      <c r="AY224" s="169" t="s">
        <v>122</v>
      </c>
    </row>
    <row r="225" spans="1:65" s="2" customFormat="1" ht="24.2" customHeight="1">
      <c r="A225" s="32"/>
      <c r="B225" s="138"/>
      <c r="C225" s="139" t="s">
        <v>8</v>
      </c>
      <c r="D225" s="139" t="s">
        <v>125</v>
      </c>
      <c r="E225" s="140" t="s">
        <v>212</v>
      </c>
      <c r="F225" s="141" t="s">
        <v>213</v>
      </c>
      <c r="G225" s="142" t="s">
        <v>128</v>
      </c>
      <c r="H225" s="143">
        <v>19.728000000000002</v>
      </c>
      <c r="I225" s="144"/>
      <c r="J225" s="145">
        <f>ROUND(I225*H225,2)</f>
        <v>0</v>
      </c>
      <c r="K225" s="141" t="s">
        <v>583</v>
      </c>
      <c r="L225" s="33"/>
      <c r="M225" s="146" t="s">
        <v>1</v>
      </c>
      <c r="N225" s="147" t="s">
        <v>46</v>
      </c>
      <c r="O225" s="58"/>
      <c r="P225" s="148">
        <f>O225*H225</f>
        <v>0</v>
      </c>
      <c r="Q225" s="148">
        <v>0</v>
      </c>
      <c r="R225" s="148">
        <f>Q225*H225</f>
        <v>0</v>
      </c>
      <c r="S225" s="148">
        <v>0.02</v>
      </c>
      <c r="T225" s="149">
        <f>S225*H225</f>
        <v>0.39456000000000002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0" t="s">
        <v>129</v>
      </c>
      <c r="AT225" s="150" t="s">
        <v>125</v>
      </c>
      <c r="AU225" s="150" t="s">
        <v>130</v>
      </c>
      <c r="AY225" s="17" t="s">
        <v>122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130</v>
      </c>
      <c r="BK225" s="151">
        <f>ROUND(I225*H225,2)</f>
        <v>0</v>
      </c>
      <c r="BL225" s="17" t="s">
        <v>129</v>
      </c>
      <c r="BM225" s="150" t="s">
        <v>214</v>
      </c>
    </row>
    <row r="226" spans="1:65" s="13" customFormat="1">
      <c r="B226" s="152"/>
      <c r="D226" s="153" t="s">
        <v>132</v>
      </c>
      <c r="E226" s="154" t="s">
        <v>1</v>
      </c>
      <c r="F226" s="155" t="s">
        <v>133</v>
      </c>
      <c r="H226" s="154" t="s">
        <v>1</v>
      </c>
      <c r="I226" s="156"/>
      <c r="L226" s="152"/>
      <c r="M226" s="157"/>
      <c r="N226" s="158"/>
      <c r="O226" s="158"/>
      <c r="P226" s="158"/>
      <c r="Q226" s="158"/>
      <c r="R226" s="158"/>
      <c r="S226" s="158"/>
      <c r="T226" s="159"/>
      <c r="AT226" s="154" t="s">
        <v>132</v>
      </c>
      <c r="AU226" s="154" t="s">
        <v>130</v>
      </c>
      <c r="AV226" s="13" t="s">
        <v>21</v>
      </c>
      <c r="AW226" s="13" t="s">
        <v>36</v>
      </c>
      <c r="AX226" s="13" t="s">
        <v>80</v>
      </c>
      <c r="AY226" s="154" t="s">
        <v>122</v>
      </c>
    </row>
    <row r="227" spans="1:65" s="14" customFormat="1">
      <c r="B227" s="160"/>
      <c r="D227" s="153" t="s">
        <v>132</v>
      </c>
      <c r="E227" s="161" t="s">
        <v>1</v>
      </c>
      <c r="F227" s="162" t="s">
        <v>134</v>
      </c>
      <c r="H227" s="163">
        <v>1.536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132</v>
      </c>
      <c r="AU227" s="161" t="s">
        <v>130</v>
      </c>
      <c r="AV227" s="14" t="s">
        <v>130</v>
      </c>
      <c r="AW227" s="14" t="s">
        <v>36</v>
      </c>
      <c r="AX227" s="14" t="s">
        <v>80</v>
      </c>
      <c r="AY227" s="161" t="s">
        <v>122</v>
      </c>
    </row>
    <row r="228" spans="1:65" s="14" customFormat="1">
      <c r="B228" s="160"/>
      <c r="D228" s="153" t="s">
        <v>132</v>
      </c>
      <c r="E228" s="161" t="s">
        <v>1</v>
      </c>
      <c r="F228" s="162" t="s">
        <v>135</v>
      </c>
      <c r="H228" s="163">
        <v>1.536</v>
      </c>
      <c r="I228" s="164"/>
      <c r="L228" s="160"/>
      <c r="M228" s="165"/>
      <c r="N228" s="166"/>
      <c r="O228" s="166"/>
      <c r="P228" s="166"/>
      <c r="Q228" s="166"/>
      <c r="R228" s="166"/>
      <c r="S228" s="166"/>
      <c r="T228" s="167"/>
      <c r="AT228" s="161" t="s">
        <v>132</v>
      </c>
      <c r="AU228" s="161" t="s">
        <v>130</v>
      </c>
      <c r="AV228" s="14" t="s">
        <v>130</v>
      </c>
      <c r="AW228" s="14" t="s">
        <v>36</v>
      </c>
      <c r="AX228" s="14" t="s">
        <v>80</v>
      </c>
      <c r="AY228" s="161" t="s">
        <v>122</v>
      </c>
    </row>
    <row r="229" spans="1:65" s="14" customFormat="1">
      <c r="B229" s="160"/>
      <c r="D229" s="153" t="s">
        <v>132</v>
      </c>
      <c r="E229" s="161" t="s">
        <v>1</v>
      </c>
      <c r="F229" s="162" t="s">
        <v>136</v>
      </c>
      <c r="H229" s="163">
        <v>5.88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132</v>
      </c>
      <c r="AU229" s="161" t="s">
        <v>130</v>
      </c>
      <c r="AV229" s="14" t="s">
        <v>130</v>
      </c>
      <c r="AW229" s="14" t="s">
        <v>36</v>
      </c>
      <c r="AX229" s="14" t="s">
        <v>80</v>
      </c>
      <c r="AY229" s="161" t="s">
        <v>122</v>
      </c>
    </row>
    <row r="230" spans="1:65" s="14" customFormat="1">
      <c r="B230" s="160"/>
      <c r="D230" s="153" t="s">
        <v>132</v>
      </c>
      <c r="E230" s="161" t="s">
        <v>1</v>
      </c>
      <c r="F230" s="162" t="s">
        <v>137</v>
      </c>
      <c r="H230" s="163">
        <v>0.63</v>
      </c>
      <c r="I230" s="164"/>
      <c r="L230" s="160"/>
      <c r="M230" s="165"/>
      <c r="N230" s="166"/>
      <c r="O230" s="166"/>
      <c r="P230" s="166"/>
      <c r="Q230" s="166"/>
      <c r="R230" s="166"/>
      <c r="S230" s="166"/>
      <c r="T230" s="167"/>
      <c r="AT230" s="161" t="s">
        <v>132</v>
      </c>
      <c r="AU230" s="161" t="s">
        <v>130</v>
      </c>
      <c r="AV230" s="14" t="s">
        <v>130</v>
      </c>
      <c r="AW230" s="14" t="s">
        <v>36</v>
      </c>
      <c r="AX230" s="14" t="s">
        <v>80</v>
      </c>
      <c r="AY230" s="161" t="s">
        <v>122</v>
      </c>
    </row>
    <row r="231" spans="1:65" s="14" customFormat="1">
      <c r="B231" s="160"/>
      <c r="D231" s="153" t="s">
        <v>132</v>
      </c>
      <c r="E231" s="161" t="s">
        <v>1</v>
      </c>
      <c r="F231" s="162" t="s">
        <v>138</v>
      </c>
      <c r="H231" s="163">
        <v>0.9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132</v>
      </c>
      <c r="AU231" s="161" t="s">
        <v>130</v>
      </c>
      <c r="AV231" s="14" t="s">
        <v>130</v>
      </c>
      <c r="AW231" s="14" t="s">
        <v>36</v>
      </c>
      <c r="AX231" s="14" t="s">
        <v>80</v>
      </c>
      <c r="AY231" s="161" t="s">
        <v>122</v>
      </c>
    </row>
    <row r="232" spans="1:65" s="14" customFormat="1">
      <c r="B232" s="160"/>
      <c r="D232" s="153" t="s">
        <v>132</v>
      </c>
      <c r="E232" s="161" t="s">
        <v>1</v>
      </c>
      <c r="F232" s="162" t="s">
        <v>139</v>
      </c>
      <c r="H232" s="163">
        <v>0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132</v>
      </c>
      <c r="AU232" s="161" t="s">
        <v>130</v>
      </c>
      <c r="AV232" s="14" t="s">
        <v>130</v>
      </c>
      <c r="AW232" s="14" t="s">
        <v>36</v>
      </c>
      <c r="AX232" s="14" t="s">
        <v>80</v>
      </c>
      <c r="AY232" s="161" t="s">
        <v>122</v>
      </c>
    </row>
    <row r="233" spans="1:65" s="14" customFormat="1">
      <c r="B233" s="160"/>
      <c r="D233" s="153" t="s">
        <v>132</v>
      </c>
      <c r="E233" s="161" t="s">
        <v>1</v>
      </c>
      <c r="F233" s="162" t="s">
        <v>140</v>
      </c>
      <c r="H233" s="163">
        <v>1.53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132</v>
      </c>
      <c r="AU233" s="161" t="s">
        <v>130</v>
      </c>
      <c r="AV233" s="14" t="s">
        <v>130</v>
      </c>
      <c r="AW233" s="14" t="s">
        <v>36</v>
      </c>
      <c r="AX233" s="14" t="s">
        <v>80</v>
      </c>
      <c r="AY233" s="161" t="s">
        <v>122</v>
      </c>
    </row>
    <row r="234" spans="1:65" s="14" customFormat="1">
      <c r="B234" s="160"/>
      <c r="D234" s="153" t="s">
        <v>132</v>
      </c>
      <c r="E234" s="161" t="s">
        <v>1</v>
      </c>
      <c r="F234" s="162" t="s">
        <v>141</v>
      </c>
      <c r="H234" s="163">
        <v>1.002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132</v>
      </c>
      <c r="AU234" s="161" t="s">
        <v>130</v>
      </c>
      <c r="AV234" s="14" t="s">
        <v>130</v>
      </c>
      <c r="AW234" s="14" t="s">
        <v>36</v>
      </c>
      <c r="AX234" s="14" t="s">
        <v>80</v>
      </c>
      <c r="AY234" s="161" t="s">
        <v>122</v>
      </c>
    </row>
    <row r="235" spans="1:65" s="14" customFormat="1">
      <c r="B235" s="160"/>
      <c r="D235" s="153" t="s">
        <v>132</v>
      </c>
      <c r="E235" s="161" t="s">
        <v>1</v>
      </c>
      <c r="F235" s="162" t="s">
        <v>142</v>
      </c>
      <c r="H235" s="163">
        <v>1.1100000000000001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132</v>
      </c>
      <c r="AU235" s="161" t="s">
        <v>130</v>
      </c>
      <c r="AV235" s="14" t="s">
        <v>130</v>
      </c>
      <c r="AW235" s="14" t="s">
        <v>36</v>
      </c>
      <c r="AX235" s="14" t="s">
        <v>80</v>
      </c>
      <c r="AY235" s="161" t="s">
        <v>122</v>
      </c>
    </row>
    <row r="236" spans="1:65" s="14" customFormat="1">
      <c r="B236" s="160"/>
      <c r="D236" s="153" t="s">
        <v>132</v>
      </c>
      <c r="E236" s="161" t="s">
        <v>1</v>
      </c>
      <c r="F236" s="162" t="s">
        <v>143</v>
      </c>
      <c r="H236" s="163">
        <v>2.3639999999999999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132</v>
      </c>
      <c r="AU236" s="161" t="s">
        <v>130</v>
      </c>
      <c r="AV236" s="14" t="s">
        <v>130</v>
      </c>
      <c r="AW236" s="14" t="s">
        <v>36</v>
      </c>
      <c r="AX236" s="14" t="s">
        <v>80</v>
      </c>
      <c r="AY236" s="161" t="s">
        <v>122</v>
      </c>
    </row>
    <row r="237" spans="1:65" s="14" customFormat="1">
      <c r="B237" s="160"/>
      <c r="D237" s="153" t="s">
        <v>132</v>
      </c>
      <c r="E237" s="161" t="s">
        <v>1</v>
      </c>
      <c r="F237" s="162" t="s">
        <v>144</v>
      </c>
      <c r="H237" s="163">
        <v>0.84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132</v>
      </c>
      <c r="AU237" s="161" t="s">
        <v>130</v>
      </c>
      <c r="AV237" s="14" t="s">
        <v>130</v>
      </c>
      <c r="AW237" s="14" t="s">
        <v>36</v>
      </c>
      <c r="AX237" s="14" t="s">
        <v>80</v>
      </c>
      <c r="AY237" s="161" t="s">
        <v>122</v>
      </c>
    </row>
    <row r="238" spans="1:65" s="14" customFormat="1">
      <c r="B238" s="160"/>
      <c r="D238" s="153" t="s">
        <v>132</v>
      </c>
      <c r="E238" s="161" t="s">
        <v>1</v>
      </c>
      <c r="F238" s="162" t="s">
        <v>145</v>
      </c>
      <c r="H238" s="163">
        <v>1.575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132</v>
      </c>
      <c r="AU238" s="161" t="s">
        <v>130</v>
      </c>
      <c r="AV238" s="14" t="s">
        <v>130</v>
      </c>
      <c r="AW238" s="14" t="s">
        <v>36</v>
      </c>
      <c r="AX238" s="14" t="s">
        <v>80</v>
      </c>
      <c r="AY238" s="161" t="s">
        <v>122</v>
      </c>
    </row>
    <row r="239" spans="1:65" s="14" customFormat="1">
      <c r="B239" s="160"/>
      <c r="D239" s="153" t="s">
        <v>132</v>
      </c>
      <c r="E239" s="161" t="s">
        <v>1</v>
      </c>
      <c r="F239" s="162" t="s">
        <v>147</v>
      </c>
      <c r="H239" s="163">
        <v>0.495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132</v>
      </c>
      <c r="AU239" s="161" t="s">
        <v>130</v>
      </c>
      <c r="AV239" s="14" t="s">
        <v>130</v>
      </c>
      <c r="AW239" s="14" t="s">
        <v>36</v>
      </c>
      <c r="AX239" s="14" t="s">
        <v>80</v>
      </c>
      <c r="AY239" s="161" t="s">
        <v>122</v>
      </c>
    </row>
    <row r="240" spans="1:65" s="14" customFormat="1">
      <c r="B240" s="160"/>
      <c r="D240" s="153" t="s">
        <v>132</v>
      </c>
      <c r="E240" s="161" t="s">
        <v>1</v>
      </c>
      <c r="F240" s="162" t="s">
        <v>148</v>
      </c>
      <c r="H240" s="163">
        <v>0.33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132</v>
      </c>
      <c r="AU240" s="161" t="s">
        <v>130</v>
      </c>
      <c r="AV240" s="14" t="s">
        <v>130</v>
      </c>
      <c r="AW240" s="14" t="s">
        <v>36</v>
      </c>
      <c r="AX240" s="14" t="s">
        <v>80</v>
      </c>
      <c r="AY240" s="161" t="s">
        <v>122</v>
      </c>
    </row>
    <row r="241" spans="1:65" s="15" customFormat="1">
      <c r="B241" s="168"/>
      <c r="D241" s="153" t="s">
        <v>132</v>
      </c>
      <c r="E241" s="169" t="s">
        <v>1</v>
      </c>
      <c r="F241" s="170" t="s">
        <v>150</v>
      </c>
      <c r="H241" s="171">
        <v>19.728000000000002</v>
      </c>
      <c r="I241" s="172"/>
      <c r="L241" s="168"/>
      <c r="M241" s="173"/>
      <c r="N241" s="174"/>
      <c r="O241" s="174"/>
      <c r="P241" s="174"/>
      <c r="Q241" s="174"/>
      <c r="R241" s="174"/>
      <c r="S241" s="174"/>
      <c r="T241" s="175"/>
      <c r="AT241" s="169" t="s">
        <v>132</v>
      </c>
      <c r="AU241" s="169" t="s">
        <v>130</v>
      </c>
      <c r="AV241" s="15" t="s">
        <v>129</v>
      </c>
      <c r="AW241" s="15" t="s">
        <v>36</v>
      </c>
      <c r="AX241" s="15" t="s">
        <v>21</v>
      </c>
      <c r="AY241" s="169" t="s">
        <v>122</v>
      </c>
    </row>
    <row r="242" spans="1:65" s="2" customFormat="1" ht="37.9" customHeight="1">
      <c r="A242" s="32"/>
      <c r="B242" s="138"/>
      <c r="C242" s="139" t="s">
        <v>215</v>
      </c>
      <c r="D242" s="139" t="s">
        <v>125</v>
      </c>
      <c r="E242" s="140" t="s">
        <v>216</v>
      </c>
      <c r="F242" s="141" t="s">
        <v>217</v>
      </c>
      <c r="G242" s="142" t="s">
        <v>128</v>
      </c>
      <c r="H242" s="143">
        <v>13.151999999999999</v>
      </c>
      <c r="I242" s="144"/>
      <c r="J242" s="145">
        <f>ROUND(I242*H242,2)</f>
        <v>0</v>
      </c>
      <c r="K242" s="141" t="s">
        <v>583</v>
      </c>
      <c r="L242" s="33"/>
      <c r="M242" s="146" t="s">
        <v>1</v>
      </c>
      <c r="N242" s="147" t="s">
        <v>46</v>
      </c>
      <c r="O242" s="58"/>
      <c r="P242" s="148">
        <f>O242*H242</f>
        <v>0</v>
      </c>
      <c r="Q242" s="148">
        <v>0</v>
      </c>
      <c r="R242" s="148">
        <f>Q242*H242</f>
        <v>0</v>
      </c>
      <c r="S242" s="148">
        <v>2.9000000000000001E-2</v>
      </c>
      <c r="T242" s="149">
        <f>S242*H242</f>
        <v>0.38140800000000002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0" t="s">
        <v>129</v>
      </c>
      <c r="AT242" s="150" t="s">
        <v>125</v>
      </c>
      <c r="AU242" s="150" t="s">
        <v>130</v>
      </c>
      <c r="AY242" s="17" t="s">
        <v>122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130</v>
      </c>
      <c r="BK242" s="151">
        <f>ROUND(I242*H242,2)</f>
        <v>0</v>
      </c>
      <c r="BL242" s="17" t="s">
        <v>129</v>
      </c>
      <c r="BM242" s="150" t="s">
        <v>218</v>
      </c>
    </row>
    <row r="243" spans="1:65" s="13" customFormat="1">
      <c r="B243" s="152"/>
      <c r="D243" s="153" t="s">
        <v>132</v>
      </c>
      <c r="E243" s="154" t="s">
        <v>1</v>
      </c>
      <c r="F243" s="155" t="s">
        <v>133</v>
      </c>
      <c r="H243" s="154" t="s">
        <v>1</v>
      </c>
      <c r="I243" s="156"/>
      <c r="L243" s="152"/>
      <c r="M243" s="157"/>
      <c r="N243" s="158"/>
      <c r="O243" s="158"/>
      <c r="P243" s="158"/>
      <c r="Q243" s="158"/>
      <c r="R243" s="158"/>
      <c r="S243" s="158"/>
      <c r="T243" s="159"/>
      <c r="AT243" s="154" t="s">
        <v>132</v>
      </c>
      <c r="AU243" s="154" t="s">
        <v>130</v>
      </c>
      <c r="AV243" s="13" t="s">
        <v>21</v>
      </c>
      <c r="AW243" s="13" t="s">
        <v>36</v>
      </c>
      <c r="AX243" s="13" t="s">
        <v>80</v>
      </c>
      <c r="AY243" s="154" t="s">
        <v>122</v>
      </c>
    </row>
    <row r="244" spans="1:65" s="14" customFormat="1">
      <c r="B244" s="160"/>
      <c r="D244" s="153" t="s">
        <v>132</v>
      </c>
      <c r="E244" s="161" t="s">
        <v>1</v>
      </c>
      <c r="F244" s="162" t="s">
        <v>161</v>
      </c>
      <c r="H244" s="163">
        <v>1.024</v>
      </c>
      <c r="I244" s="164"/>
      <c r="L244" s="160"/>
      <c r="M244" s="165"/>
      <c r="N244" s="166"/>
      <c r="O244" s="166"/>
      <c r="P244" s="166"/>
      <c r="Q244" s="166"/>
      <c r="R244" s="166"/>
      <c r="S244" s="166"/>
      <c r="T244" s="167"/>
      <c r="AT244" s="161" t="s">
        <v>132</v>
      </c>
      <c r="AU244" s="161" t="s">
        <v>130</v>
      </c>
      <c r="AV244" s="14" t="s">
        <v>130</v>
      </c>
      <c r="AW244" s="14" t="s">
        <v>36</v>
      </c>
      <c r="AX244" s="14" t="s">
        <v>80</v>
      </c>
      <c r="AY244" s="161" t="s">
        <v>122</v>
      </c>
    </row>
    <row r="245" spans="1:65" s="14" customFormat="1">
      <c r="B245" s="160"/>
      <c r="D245" s="153" t="s">
        <v>132</v>
      </c>
      <c r="E245" s="161" t="s">
        <v>1</v>
      </c>
      <c r="F245" s="162" t="s">
        <v>162</v>
      </c>
      <c r="H245" s="163">
        <v>1.024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132</v>
      </c>
      <c r="AU245" s="161" t="s">
        <v>130</v>
      </c>
      <c r="AV245" s="14" t="s">
        <v>130</v>
      </c>
      <c r="AW245" s="14" t="s">
        <v>36</v>
      </c>
      <c r="AX245" s="14" t="s">
        <v>80</v>
      </c>
      <c r="AY245" s="161" t="s">
        <v>122</v>
      </c>
    </row>
    <row r="246" spans="1:65" s="14" customFormat="1">
      <c r="B246" s="160"/>
      <c r="D246" s="153" t="s">
        <v>132</v>
      </c>
      <c r="E246" s="161" t="s">
        <v>1</v>
      </c>
      <c r="F246" s="162" t="s">
        <v>163</v>
      </c>
      <c r="H246" s="163">
        <v>3.92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132</v>
      </c>
      <c r="AU246" s="161" t="s">
        <v>130</v>
      </c>
      <c r="AV246" s="14" t="s">
        <v>130</v>
      </c>
      <c r="AW246" s="14" t="s">
        <v>36</v>
      </c>
      <c r="AX246" s="14" t="s">
        <v>80</v>
      </c>
      <c r="AY246" s="161" t="s">
        <v>122</v>
      </c>
    </row>
    <row r="247" spans="1:65" s="14" customFormat="1">
      <c r="B247" s="160"/>
      <c r="D247" s="153" t="s">
        <v>132</v>
      </c>
      <c r="E247" s="161" t="s">
        <v>1</v>
      </c>
      <c r="F247" s="162" t="s">
        <v>164</v>
      </c>
      <c r="H247" s="163">
        <v>0.42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132</v>
      </c>
      <c r="AU247" s="161" t="s">
        <v>130</v>
      </c>
      <c r="AV247" s="14" t="s">
        <v>130</v>
      </c>
      <c r="AW247" s="14" t="s">
        <v>36</v>
      </c>
      <c r="AX247" s="14" t="s">
        <v>80</v>
      </c>
      <c r="AY247" s="161" t="s">
        <v>122</v>
      </c>
    </row>
    <row r="248" spans="1:65" s="14" customFormat="1">
      <c r="B248" s="160"/>
      <c r="D248" s="153" t="s">
        <v>132</v>
      </c>
      <c r="E248" s="161" t="s">
        <v>1</v>
      </c>
      <c r="F248" s="162" t="s">
        <v>165</v>
      </c>
      <c r="H248" s="163">
        <v>0.6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132</v>
      </c>
      <c r="AU248" s="161" t="s">
        <v>130</v>
      </c>
      <c r="AV248" s="14" t="s">
        <v>130</v>
      </c>
      <c r="AW248" s="14" t="s">
        <v>36</v>
      </c>
      <c r="AX248" s="14" t="s">
        <v>80</v>
      </c>
      <c r="AY248" s="161" t="s">
        <v>122</v>
      </c>
    </row>
    <row r="249" spans="1:65" s="14" customFormat="1">
      <c r="B249" s="160"/>
      <c r="D249" s="153" t="s">
        <v>132</v>
      </c>
      <c r="E249" s="161" t="s">
        <v>1</v>
      </c>
      <c r="F249" s="162" t="s">
        <v>139</v>
      </c>
      <c r="H249" s="163">
        <v>0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132</v>
      </c>
      <c r="AU249" s="161" t="s">
        <v>130</v>
      </c>
      <c r="AV249" s="14" t="s">
        <v>130</v>
      </c>
      <c r="AW249" s="14" t="s">
        <v>36</v>
      </c>
      <c r="AX249" s="14" t="s">
        <v>80</v>
      </c>
      <c r="AY249" s="161" t="s">
        <v>122</v>
      </c>
    </row>
    <row r="250" spans="1:65" s="14" customFormat="1">
      <c r="B250" s="160"/>
      <c r="D250" s="153" t="s">
        <v>132</v>
      </c>
      <c r="E250" s="161" t="s">
        <v>1</v>
      </c>
      <c r="F250" s="162" t="s">
        <v>166</v>
      </c>
      <c r="H250" s="163">
        <v>1.02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132</v>
      </c>
      <c r="AU250" s="161" t="s">
        <v>130</v>
      </c>
      <c r="AV250" s="14" t="s">
        <v>130</v>
      </c>
      <c r="AW250" s="14" t="s">
        <v>36</v>
      </c>
      <c r="AX250" s="14" t="s">
        <v>80</v>
      </c>
      <c r="AY250" s="161" t="s">
        <v>122</v>
      </c>
    </row>
    <row r="251" spans="1:65" s="14" customFormat="1">
      <c r="B251" s="160"/>
      <c r="D251" s="153" t="s">
        <v>132</v>
      </c>
      <c r="E251" s="161" t="s">
        <v>1</v>
      </c>
      <c r="F251" s="162" t="s">
        <v>167</v>
      </c>
      <c r="H251" s="163">
        <v>0.66800000000000004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132</v>
      </c>
      <c r="AU251" s="161" t="s">
        <v>130</v>
      </c>
      <c r="AV251" s="14" t="s">
        <v>130</v>
      </c>
      <c r="AW251" s="14" t="s">
        <v>36</v>
      </c>
      <c r="AX251" s="14" t="s">
        <v>80</v>
      </c>
      <c r="AY251" s="161" t="s">
        <v>122</v>
      </c>
    </row>
    <row r="252" spans="1:65" s="14" customFormat="1">
      <c r="B252" s="160"/>
      <c r="D252" s="153" t="s">
        <v>132</v>
      </c>
      <c r="E252" s="161" t="s">
        <v>1</v>
      </c>
      <c r="F252" s="162" t="s">
        <v>168</v>
      </c>
      <c r="H252" s="163">
        <v>0.74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132</v>
      </c>
      <c r="AU252" s="161" t="s">
        <v>130</v>
      </c>
      <c r="AV252" s="14" t="s">
        <v>130</v>
      </c>
      <c r="AW252" s="14" t="s">
        <v>36</v>
      </c>
      <c r="AX252" s="14" t="s">
        <v>80</v>
      </c>
      <c r="AY252" s="161" t="s">
        <v>122</v>
      </c>
    </row>
    <row r="253" spans="1:65" s="14" customFormat="1">
      <c r="B253" s="160"/>
      <c r="D253" s="153" t="s">
        <v>132</v>
      </c>
      <c r="E253" s="161" t="s">
        <v>1</v>
      </c>
      <c r="F253" s="162" t="s">
        <v>169</v>
      </c>
      <c r="H253" s="163">
        <v>1.5760000000000001</v>
      </c>
      <c r="I253" s="164"/>
      <c r="L253" s="160"/>
      <c r="M253" s="165"/>
      <c r="N253" s="166"/>
      <c r="O253" s="166"/>
      <c r="P253" s="166"/>
      <c r="Q253" s="166"/>
      <c r="R253" s="166"/>
      <c r="S253" s="166"/>
      <c r="T253" s="167"/>
      <c r="AT253" s="161" t="s">
        <v>132</v>
      </c>
      <c r="AU253" s="161" t="s">
        <v>130</v>
      </c>
      <c r="AV253" s="14" t="s">
        <v>130</v>
      </c>
      <c r="AW253" s="14" t="s">
        <v>36</v>
      </c>
      <c r="AX253" s="14" t="s">
        <v>80</v>
      </c>
      <c r="AY253" s="161" t="s">
        <v>122</v>
      </c>
    </row>
    <row r="254" spans="1:65" s="14" customFormat="1">
      <c r="B254" s="160"/>
      <c r="D254" s="153" t="s">
        <v>132</v>
      </c>
      <c r="E254" s="161" t="s">
        <v>1</v>
      </c>
      <c r="F254" s="162" t="s">
        <v>170</v>
      </c>
      <c r="H254" s="163">
        <v>0.56000000000000005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132</v>
      </c>
      <c r="AU254" s="161" t="s">
        <v>130</v>
      </c>
      <c r="AV254" s="14" t="s">
        <v>130</v>
      </c>
      <c r="AW254" s="14" t="s">
        <v>36</v>
      </c>
      <c r="AX254" s="14" t="s">
        <v>80</v>
      </c>
      <c r="AY254" s="161" t="s">
        <v>122</v>
      </c>
    </row>
    <row r="255" spans="1:65" s="14" customFormat="1">
      <c r="B255" s="160"/>
      <c r="D255" s="153" t="s">
        <v>132</v>
      </c>
      <c r="E255" s="161" t="s">
        <v>1</v>
      </c>
      <c r="F255" s="162" t="s">
        <v>171</v>
      </c>
      <c r="H255" s="163">
        <v>1.05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132</v>
      </c>
      <c r="AU255" s="161" t="s">
        <v>130</v>
      </c>
      <c r="AV255" s="14" t="s">
        <v>130</v>
      </c>
      <c r="AW255" s="14" t="s">
        <v>36</v>
      </c>
      <c r="AX255" s="14" t="s">
        <v>80</v>
      </c>
      <c r="AY255" s="161" t="s">
        <v>122</v>
      </c>
    </row>
    <row r="256" spans="1:65" s="14" customFormat="1">
      <c r="B256" s="160"/>
      <c r="D256" s="153" t="s">
        <v>132</v>
      </c>
      <c r="E256" s="161" t="s">
        <v>1</v>
      </c>
      <c r="F256" s="162" t="s">
        <v>172</v>
      </c>
      <c r="H256" s="163">
        <v>0.33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132</v>
      </c>
      <c r="AU256" s="161" t="s">
        <v>130</v>
      </c>
      <c r="AV256" s="14" t="s">
        <v>130</v>
      </c>
      <c r="AW256" s="14" t="s">
        <v>36</v>
      </c>
      <c r="AX256" s="14" t="s">
        <v>80</v>
      </c>
      <c r="AY256" s="161" t="s">
        <v>122</v>
      </c>
    </row>
    <row r="257" spans="1:65" s="14" customFormat="1">
      <c r="B257" s="160"/>
      <c r="D257" s="153" t="s">
        <v>132</v>
      </c>
      <c r="E257" s="161" t="s">
        <v>1</v>
      </c>
      <c r="F257" s="162" t="s">
        <v>173</v>
      </c>
      <c r="H257" s="163">
        <v>0.22</v>
      </c>
      <c r="I257" s="164"/>
      <c r="L257" s="160"/>
      <c r="M257" s="165"/>
      <c r="N257" s="166"/>
      <c r="O257" s="166"/>
      <c r="P257" s="166"/>
      <c r="Q257" s="166"/>
      <c r="R257" s="166"/>
      <c r="S257" s="166"/>
      <c r="T257" s="167"/>
      <c r="AT257" s="161" t="s">
        <v>132</v>
      </c>
      <c r="AU257" s="161" t="s">
        <v>130</v>
      </c>
      <c r="AV257" s="14" t="s">
        <v>130</v>
      </c>
      <c r="AW257" s="14" t="s">
        <v>36</v>
      </c>
      <c r="AX257" s="14" t="s">
        <v>80</v>
      </c>
      <c r="AY257" s="161" t="s">
        <v>122</v>
      </c>
    </row>
    <row r="258" spans="1:65" s="15" customFormat="1">
      <c r="B258" s="168"/>
      <c r="D258" s="153" t="s">
        <v>132</v>
      </c>
      <c r="E258" s="169" t="s">
        <v>1</v>
      </c>
      <c r="F258" s="170" t="s">
        <v>150</v>
      </c>
      <c r="H258" s="171">
        <v>13.151999999999999</v>
      </c>
      <c r="I258" s="172"/>
      <c r="L258" s="168"/>
      <c r="M258" s="173"/>
      <c r="N258" s="174"/>
      <c r="O258" s="174"/>
      <c r="P258" s="174"/>
      <c r="Q258" s="174"/>
      <c r="R258" s="174"/>
      <c r="S258" s="174"/>
      <c r="T258" s="175"/>
      <c r="AT258" s="169" t="s">
        <v>132</v>
      </c>
      <c r="AU258" s="169" t="s">
        <v>130</v>
      </c>
      <c r="AV258" s="15" t="s">
        <v>129</v>
      </c>
      <c r="AW258" s="15" t="s">
        <v>36</v>
      </c>
      <c r="AX258" s="15" t="s">
        <v>21</v>
      </c>
      <c r="AY258" s="169" t="s">
        <v>122</v>
      </c>
    </row>
    <row r="259" spans="1:65" s="12" customFormat="1" ht="22.9" customHeight="1">
      <c r="B259" s="125"/>
      <c r="D259" s="126" t="s">
        <v>79</v>
      </c>
      <c r="E259" s="136" t="s">
        <v>219</v>
      </c>
      <c r="F259" s="136" t="s">
        <v>220</v>
      </c>
      <c r="I259" s="128"/>
      <c r="J259" s="137">
        <f>BK259</f>
        <v>0</v>
      </c>
      <c r="L259" s="125"/>
      <c r="M259" s="130"/>
      <c r="N259" s="131"/>
      <c r="O259" s="131"/>
      <c r="P259" s="132">
        <f>SUM(P260:P264)</f>
        <v>0</v>
      </c>
      <c r="Q259" s="131"/>
      <c r="R259" s="132">
        <f>SUM(R260:R264)</f>
        <v>0</v>
      </c>
      <c r="S259" s="131"/>
      <c r="T259" s="133">
        <f>SUM(T260:T264)</f>
        <v>0</v>
      </c>
      <c r="AR259" s="126" t="s">
        <v>21</v>
      </c>
      <c r="AT259" s="134" t="s">
        <v>79</v>
      </c>
      <c r="AU259" s="134" t="s">
        <v>21</v>
      </c>
      <c r="AY259" s="126" t="s">
        <v>122</v>
      </c>
      <c r="BK259" s="135">
        <f>SUM(BK260:BK264)</f>
        <v>0</v>
      </c>
    </row>
    <row r="260" spans="1:65" s="2" customFormat="1" ht="24.2" customHeight="1">
      <c r="A260" s="32"/>
      <c r="B260" s="138"/>
      <c r="C260" s="139" t="s">
        <v>221</v>
      </c>
      <c r="D260" s="139" t="s">
        <v>125</v>
      </c>
      <c r="E260" s="140" t="s">
        <v>222</v>
      </c>
      <c r="F260" s="141" t="s">
        <v>223</v>
      </c>
      <c r="G260" s="142" t="s">
        <v>224</v>
      </c>
      <c r="H260" s="143">
        <v>2.8719999999999999</v>
      </c>
      <c r="I260" s="144"/>
      <c r="J260" s="145">
        <f>ROUND(I260*H260,2)</f>
        <v>0</v>
      </c>
      <c r="K260" s="141" t="s">
        <v>583</v>
      </c>
      <c r="L260" s="33"/>
      <c r="M260" s="146" t="s">
        <v>1</v>
      </c>
      <c r="N260" s="147" t="s">
        <v>46</v>
      </c>
      <c r="O260" s="58"/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0" t="s">
        <v>129</v>
      </c>
      <c r="AT260" s="150" t="s">
        <v>125</v>
      </c>
      <c r="AU260" s="150" t="s">
        <v>130</v>
      </c>
      <c r="AY260" s="17" t="s">
        <v>122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130</v>
      </c>
      <c r="BK260" s="151">
        <f>ROUND(I260*H260,2)</f>
        <v>0</v>
      </c>
      <c r="BL260" s="17" t="s">
        <v>129</v>
      </c>
      <c r="BM260" s="150" t="s">
        <v>225</v>
      </c>
    </row>
    <row r="261" spans="1:65" s="2" customFormat="1" ht="24.2" customHeight="1">
      <c r="A261" s="32"/>
      <c r="B261" s="138"/>
      <c r="C261" s="139" t="s">
        <v>226</v>
      </c>
      <c r="D261" s="139" t="s">
        <v>125</v>
      </c>
      <c r="E261" s="140" t="s">
        <v>227</v>
      </c>
      <c r="F261" s="141" t="s">
        <v>228</v>
      </c>
      <c r="G261" s="142" t="s">
        <v>224</v>
      </c>
      <c r="H261" s="143">
        <v>2.8719999999999999</v>
      </c>
      <c r="I261" s="144"/>
      <c r="J261" s="145">
        <f>ROUND(I261*H261,2)</f>
        <v>0</v>
      </c>
      <c r="K261" s="141" t="s">
        <v>583</v>
      </c>
      <c r="L261" s="33"/>
      <c r="M261" s="146" t="s">
        <v>1</v>
      </c>
      <c r="N261" s="147" t="s">
        <v>46</v>
      </c>
      <c r="O261" s="58"/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0" t="s">
        <v>129</v>
      </c>
      <c r="AT261" s="150" t="s">
        <v>125</v>
      </c>
      <c r="AU261" s="150" t="s">
        <v>130</v>
      </c>
      <c r="AY261" s="17" t="s">
        <v>122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130</v>
      </c>
      <c r="BK261" s="151">
        <f>ROUND(I261*H261,2)</f>
        <v>0</v>
      </c>
      <c r="BL261" s="17" t="s">
        <v>129</v>
      </c>
      <c r="BM261" s="150" t="s">
        <v>229</v>
      </c>
    </row>
    <row r="262" spans="1:65" s="2" customFormat="1" ht="24.2" customHeight="1">
      <c r="A262" s="32"/>
      <c r="B262" s="138"/>
      <c r="C262" s="139" t="s">
        <v>230</v>
      </c>
      <c r="D262" s="139" t="s">
        <v>125</v>
      </c>
      <c r="E262" s="140" t="s">
        <v>231</v>
      </c>
      <c r="F262" s="141" t="s">
        <v>232</v>
      </c>
      <c r="G262" s="142" t="s">
        <v>224</v>
      </c>
      <c r="H262" s="143">
        <v>25.847999999999999</v>
      </c>
      <c r="I262" s="144"/>
      <c r="J262" s="145">
        <f>ROUND(I262*H262,2)</f>
        <v>0</v>
      </c>
      <c r="K262" s="141" t="s">
        <v>583</v>
      </c>
      <c r="L262" s="33"/>
      <c r="M262" s="146" t="s">
        <v>1</v>
      </c>
      <c r="N262" s="147" t="s">
        <v>46</v>
      </c>
      <c r="O262" s="58"/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0" t="s">
        <v>129</v>
      </c>
      <c r="AT262" s="150" t="s">
        <v>125</v>
      </c>
      <c r="AU262" s="150" t="s">
        <v>130</v>
      </c>
      <c r="AY262" s="17" t="s">
        <v>122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130</v>
      </c>
      <c r="BK262" s="151">
        <f>ROUND(I262*H262,2)</f>
        <v>0</v>
      </c>
      <c r="BL262" s="17" t="s">
        <v>129</v>
      </c>
      <c r="BM262" s="150" t="s">
        <v>233</v>
      </c>
    </row>
    <row r="263" spans="1:65" s="14" customFormat="1">
      <c r="B263" s="160"/>
      <c r="D263" s="153" t="s">
        <v>132</v>
      </c>
      <c r="F263" s="162" t="s">
        <v>234</v>
      </c>
      <c r="H263" s="163">
        <v>25.847999999999999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132</v>
      </c>
      <c r="AU263" s="161" t="s">
        <v>130</v>
      </c>
      <c r="AV263" s="14" t="s">
        <v>130</v>
      </c>
      <c r="AW263" s="14" t="s">
        <v>3</v>
      </c>
      <c r="AX263" s="14" t="s">
        <v>21</v>
      </c>
      <c r="AY263" s="161" t="s">
        <v>122</v>
      </c>
    </row>
    <row r="264" spans="1:65" s="2" customFormat="1" ht="33" customHeight="1">
      <c r="A264" s="32"/>
      <c r="B264" s="138"/>
      <c r="C264" s="139" t="s">
        <v>235</v>
      </c>
      <c r="D264" s="139" t="s">
        <v>125</v>
      </c>
      <c r="E264" s="140" t="s">
        <v>236</v>
      </c>
      <c r="F264" s="141" t="s">
        <v>237</v>
      </c>
      <c r="G264" s="142" t="s">
        <v>224</v>
      </c>
      <c r="H264" s="143">
        <v>2.8719999999999999</v>
      </c>
      <c r="I264" s="144"/>
      <c r="J264" s="145">
        <f>ROUND(I264*H264,2)</f>
        <v>0</v>
      </c>
      <c r="K264" s="141" t="s">
        <v>583</v>
      </c>
      <c r="L264" s="33"/>
      <c r="M264" s="146" t="s">
        <v>1</v>
      </c>
      <c r="N264" s="147" t="s">
        <v>46</v>
      </c>
      <c r="O264" s="58"/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0" t="s">
        <v>129</v>
      </c>
      <c r="AT264" s="150" t="s">
        <v>125</v>
      </c>
      <c r="AU264" s="150" t="s">
        <v>130</v>
      </c>
      <c r="AY264" s="17" t="s">
        <v>122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130</v>
      </c>
      <c r="BK264" s="151">
        <f>ROUND(I264*H264,2)</f>
        <v>0</v>
      </c>
      <c r="BL264" s="17" t="s">
        <v>129</v>
      </c>
      <c r="BM264" s="150" t="s">
        <v>238</v>
      </c>
    </row>
    <row r="265" spans="1:65" s="12" customFormat="1" ht="22.9" customHeight="1">
      <c r="B265" s="125"/>
      <c r="D265" s="126" t="s">
        <v>79</v>
      </c>
      <c r="E265" s="136" t="s">
        <v>239</v>
      </c>
      <c r="F265" s="136" t="s">
        <v>240</v>
      </c>
      <c r="I265" s="128"/>
      <c r="J265" s="137">
        <f>BK265</f>
        <v>0</v>
      </c>
      <c r="L265" s="125"/>
      <c r="M265" s="130"/>
      <c r="N265" s="131"/>
      <c r="O265" s="131"/>
      <c r="P265" s="132">
        <f>P266</f>
        <v>0</v>
      </c>
      <c r="Q265" s="131"/>
      <c r="R265" s="132">
        <f>R266</f>
        <v>0</v>
      </c>
      <c r="S265" s="131"/>
      <c r="T265" s="133">
        <f>T266</f>
        <v>0</v>
      </c>
      <c r="AR265" s="126" t="s">
        <v>21</v>
      </c>
      <c r="AT265" s="134" t="s">
        <v>79</v>
      </c>
      <c r="AU265" s="134" t="s">
        <v>21</v>
      </c>
      <c r="AY265" s="126" t="s">
        <v>122</v>
      </c>
      <c r="BK265" s="135">
        <f>BK266</f>
        <v>0</v>
      </c>
    </row>
    <row r="266" spans="1:65" s="2" customFormat="1" ht="16.5" customHeight="1">
      <c r="A266" s="32"/>
      <c r="B266" s="138"/>
      <c r="C266" s="139" t="s">
        <v>7</v>
      </c>
      <c r="D266" s="139" t="s">
        <v>125</v>
      </c>
      <c r="E266" s="140" t="s">
        <v>241</v>
      </c>
      <c r="F266" s="141" t="s">
        <v>242</v>
      </c>
      <c r="G266" s="142" t="s">
        <v>224</v>
      </c>
      <c r="H266" s="143">
        <v>1.0580000000000001</v>
      </c>
      <c r="I266" s="144"/>
      <c r="J266" s="145">
        <f>ROUND(I266*H266,2)</f>
        <v>0</v>
      </c>
      <c r="K266" s="141" t="s">
        <v>583</v>
      </c>
      <c r="L266" s="33"/>
      <c r="M266" s="146" t="s">
        <v>1</v>
      </c>
      <c r="N266" s="147" t="s">
        <v>46</v>
      </c>
      <c r="O266" s="58"/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0" t="s">
        <v>129</v>
      </c>
      <c r="AT266" s="150" t="s">
        <v>125</v>
      </c>
      <c r="AU266" s="150" t="s">
        <v>130</v>
      </c>
      <c r="AY266" s="17" t="s">
        <v>122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130</v>
      </c>
      <c r="BK266" s="151">
        <f>ROUND(I266*H266,2)</f>
        <v>0</v>
      </c>
      <c r="BL266" s="17" t="s">
        <v>129</v>
      </c>
      <c r="BM266" s="150" t="s">
        <v>243</v>
      </c>
    </row>
    <row r="267" spans="1:65" s="12" customFormat="1" ht="25.9" customHeight="1">
      <c r="B267" s="125"/>
      <c r="D267" s="126" t="s">
        <v>79</v>
      </c>
      <c r="E267" s="127" t="s">
        <v>244</v>
      </c>
      <c r="F267" s="127" t="s">
        <v>245</v>
      </c>
      <c r="I267" s="128"/>
      <c r="J267" s="129">
        <f>BK267</f>
        <v>0</v>
      </c>
      <c r="L267" s="125"/>
      <c r="M267" s="130"/>
      <c r="N267" s="131"/>
      <c r="O267" s="131"/>
      <c r="P267" s="132">
        <f>P268+P312+P418+P441+P459</f>
        <v>0</v>
      </c>
      <c r="Q267" s="131"/>
      <c r="R267" s="132">
        <f>R268+R312+R418+R441+R459</f>
        <v>0.96046176000000005</v>
      </c>
      <c r="S267" s="131"/>
      <c r="T267" s="133">
        <f>T268+T312+T418+T441+T459</f>
        <v>0.43612810000000002</v>
      </c>
      <c r="AR267" s="126" t="s">
        <v>130</v>
      </c>
      <c r="AT267" s="134" t="s">
        <v>79</v>
      </c>
      <c r="AU267" s="134" t="s">
        <v>80</v>
      </c>
      <c r="AY267" s="126" t="s">
        <v>122</v>
      </c>
      <c r="BK267" s="135">
        <f>BK268+BK312+BK418+BK441+BK459</f>
        <v>0</v>
      </c>
    </row>
    <row r="268" spans="1:65" s="12" customFormat="1" ht="22.9" customHeight="1">
      <c r="B268" s="125"/>
      <c r="D268" s="126" t="s">
        <v>79</v>
      </c>
      <c r="E268" s="136" t="s">
        <v>246</v>
      </c>
      <c r="F268" s="136" t="s">
        <v>247</v>
      </c>
      <c r="I268" s="128"/>
      <c r="J268" s="137">
        <f>BK268</f>
        <v>0</v>
      </c>
      <c r="L268" s="125"/>
      <c r="M268" s="130"/>
      <c r="N268" s="131"/>
      <c r="O268" s="131"/>
      <c r="P268" s="132">
        <f>SUM(P269:P311)</f>
        <v>0</v>
      </c>
      <c r="Q268" s="131"/>
      <c r="R268" s="132">
        <f>SUM(R269:R311)</f>
        <v>6.7712700000000001E-2</v>
      </c>
      <c r="S268" s="131"/>
      <c r="T268" s="133">
        <f>SUM(T269:T311)</f>
        <v>3.9128099999999999E-2</v>
      </c>
      <c r="AR268" s="126" t="s">
        <v>130</v>
      </c>
      <c r="AT268" s="134" t="s">
        <v>79</v>
      </c>
      <c r="AU268" s="134" t="s">
        <v>21</v>
      </c>
      <c r="AY268" s="126" t="s">
        <v>122</v>
      </c>
      <c r="BK268" s="135">
        <f>SUM(BK269:BK311)</f>
        <v>0</v>
      </c>
    </row>
    <row r="269" spans="1:65" s="2" customFormat="1" ht="16.5" customHeight="1">
      <c r="A269" s="32"/>
      <c r="B269" s="138"/>
      <c r="C269" s="139" t="s">
        <v>248</v>
      </c>
      <c r="D269" s="139" t="s">
        <v>125</v>
      </c>
      <c r="E269" s="140" t="s">
        <v>249</v>
      </c>
      <c r="F269" s="141" t="s">
        <v>250</v>
      </c>
      <c r="G269" s="142" t="s">
        <v>251</v>
      </c>
      <c r="H269" s="143">
        <v>23.43</v>
      </c>
      <c r="I269" s="144"/>
      <c r="J269" s="145">
        <f>ROUND(I269*H269,2)</f>
        <v>0</v>
      </c>
      <c r="K269" s="141" t="s">
        <v>583</v>
      </c>
      <c r="L269" s="33"/>
      <c r="M269" s="146" t="s">
        <v>1</v>
      </c>
      <c r="N269" s="147" t="s">
        <v>46</v>
      </c>
      <c r="O269" s="58"/>
      <c r="P269" s="148">
        <f>O269*H269</f>
        <v>0</v>
      </c>
      <c r="Q269" s="148">
        <v>0</v>
      </c>
      <c r="R269" s="148">
        <f>Q269*H269</f>
        <v>0</v>
      </c>
      <c r="S269" s="148">
        <v>1.67E-3</v>
      </c>
      <c r="T269" s="149">
        <f>S269*H269</f>
        <v>3.9128099999999999E-2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0" t="s">
        <v>215</v>
      </c>
      <c r="AT269" s="150" t="s">
        <v>125</v>
      </c>
      <c r="AU269" s="150" t="s">
        <v>130</v>
      </c>
      <c r="AY269" s="17" t="s">
        <v>122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130</v>
      </c>
      <c r="BK269" s="151">
        <f>ROUND(I269*H269,2)</f>
        <v>0</v>
      </c>
      <c r="BL269" s="17" t="s">
        <v>215</v>
      </c>
      <c r="BM269" s="150" t="s">
        <v>252</v>
      </c>
    </row>
    <row r="270" spans="1:65" s="14" customFormat="1">
      <c r="B270" s="160"/>
      <c r="D270" s="153" t="s">
        <v>132</v>
      </c>
      <c r="E270" s="161" t="s">
        <v>1</v>
      </c>
      <c r="F270" s="162" t="s">
        <v>253</v>
      </c>
      <c r="H270" s="163">
        <v>1.44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132</v>
      </c>
      <c r="AU270" s="161" t="s">
        <v>130</v>
      </c>
      <c r="AV270" s="14" t="s">
        <v>130</v>
      </c>
      <c r="AW270" s="14" t="s">
        <v>36</v>
      </c>
      <c r="AX270" s="14" t="s">
        <v>80</v>
      </c>
      <c r="AY270" s="161" t="s">
        <v>122</v>
      </c>
    </row>
    <row r="271" spans="1:65" s="14" customFormat="1">
      <c r="B271" s="160"/>
      <c r="D271" s="153" t="s">
        <v>132</v>
      </c>
      <c r="E271" s="161" t="s">
        <v>1</v>
      </c>
      <c r="F271" s="162" t="s">
        <v>254</v>
      </c>
      <c r="H271" s="163">
        <v>1.44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132</v>
      </c>
      <c r="AU271" s="161" t="s">
        <v>130</v>
      </c>
      <c r="AV271" s="14" t="s">
        <v>130</v>
      </c>
      <c r="AW271" s="14" t="s">
        <v>36</v>
      </c>
      <c r="AX271" s="14" t="s">
        <v>80</v>
      </c>
      <c r="AY271" s="161" t="s">
        <v>122</v>
      </c>
    </row>
    <row r="272" spans="1:65" s="14" customFormat="1">
      <c r="B272" s="160"/>
      <c r="D272" s="153" t="s">
        <v>132</v>
      </c>
      <c r="E272" s="161" t="s">
        <v>1</v>
      </c>
      <c r="F272" s="162" t="s">
        <v>255</v>
      </c>
      <c r="H272" s="163">
        <v>8.4</v>
      </c>
      <c r="I272" s="164"/>
      <c r="L272" s="160"/>
      <c r="M272" s="165"/>
      <c r="N272" s="166"/>
      <c r="O272" s="166"/>
      <c r="P272" s="166"/>
      <c r="Q272" s="166"/>
      <c r="R272" s="166"/>
      <c r="S272" s="166"/>
      <c r="T272" s="167"/>
      <c r="AT272" s="161" t="s">
        <v>132</v>
      </c>
      <c r="AU272" s="161" t="s">
        <v>130</v>
      </c>
      <c r="AV272" s="14" t="s">
        <v>130</v>
      </c>
      <c r="AW272" s="14" t="s">
        <v>36</v>
      </c>
      <c r="AX272" s="14" t="s">
        <v>80</v>
      </c>
      <c r="AY272" s="161" t="s">
        <v>122</v>
      </c>
    </row>
    <row r="273" spans="1:65" s="14" customFormat="1">
      <c r="B273" s="160"/>
      <c r="D273" s="153" t="s">
        <v>132</v>
      </c>
      <c r="E273" s="161" t="s">
        <v>1</v>
      </c>
      <c r="F273" s="162" t="s">
        <v>256</v>
      </c>
      <c r="H273" s="163">
        <v>1.1000000000000001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132</v>
      </c>
      <c r="AU273" s="161" t="s">
        <v>130</v>
      </c>
      <c r="AV273" s="14" t="s">
        <v>130</v>
      </c>
      <c r="AW273" s="14" t="s">
        <v>36</v>
      </c>
      <c r="AX273" s="14" t="s">
        <v>80</v>
      </c>
      <c r="AY273" s="161" t="s">
        <v>122</v>
      </c>
    </row>
    <row r="274" spans="1:65" s="14" customFormat="1">
      <c r="B274" s="160"/>
      <c r="D274" s="153" t="s">
        <v>132</v>
      </c>
      <c r="E274" s="161" t="s">
        <v>1</v>
      </c>
      <c r="F274" s="162" t="s">
        <v>257</v>
      </c>
      <c r="H274" s="163">
        <v>3.1</v>
      </c>
      <c r="I274" s="164"/>
      <c r="L274" s="160"/>
      <c r="M274" s="165"/>
      <c r="N274" s="166"/>
      <c r="O274" s="166"/>
      <c r="P274" s="166"/>
      <c r="Q274" s="166"/>
      <c r="R274" s="166"/>
      <c r="S274" s="166"/>
      <c r="T274" s="167"/>
      <c r="AT274" s="161" t="s">
        <v>132</v>
      </c>
      <c r="AU274" s="161" t="s">
        <v>130</v>
      </c>
      <c r="AV274" s="14" t="s">
        <v>130</v>
      </c>
      <c r="AW274" s="14" t="s">
        <v>36</v>
      </c>
      <c r="AX274" s="14" t="s">
        <v>80</v>
      </c>
      <c r="AY274" s="161" t="s">
        <v>122</v>
      </c>
    </row>
    <row r="275" spans="1:65" s="14" customFormat="1">
      <c r="B275" s="160"/>
      <c r="D275" s="153" t="s">
        <v>132</v>
      </c>
      <c r="E275" s="161" t="s">
        <v>1</v>
      </c>
      <c r="F275" s="162" t="s">
        <v>258</v>
      </c>
      <c r="H275" s="163">
        <v>0.9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132</v>
      </c>
      <c r="AU275" s="161" t="s">
        <v>130</v>
      </c>
      <c r="AV275" s="14" t="s">
        <v>130</v>
      </c>
      <c r="AW275" s="14" t="s">
        <v>36</v>
      </c>
      <c r="AX275" s="14" t="s">
        <v>80</v>
      </c>
      <c r="AY275" s="161" t="s">
        <v>122</v>
      </c>
    </row>
    <row r="276" spans="1:65" s="14" customFormat="1">
      <c r="B276" s="160"/>
      <c r="D276" s="153" t="s">
        <v>132</v>
      </c>
      <c r="E276" s="161" t="s">
        <v>1</v>
      </c>
      <c r="F276" s="162" t="s">
        <v>259</v>
      </c>
      <c r="H276" s="163">
        <v>0.8</v>
      </c>
      <c r="I276" s="164"/>
      <c r="L276" s="160"/>
      <c r="M276" s="165"/>
      <c r="N276" s="166"/>
      <c r="O276" s="166"/>
      <c r="P276" s="166"/>
      <c r="Q276" s="166"/>
      <c r="R276" s="166"/>
      <c r="S276" s="166"/>
      <c r="T276" s="167"/>
      <c r="AT276" s="161" t="s">
        <v>132</v>
      </c>
      <c r="AU276" s="161" t="s">
        <v>130</v>
      </c>
      <c r="AV276" s="14" t="s">
        <v>130</v>
      </c>
      <c r="AW276" s="14" t="s">
        <v>36</v>
      </c>
      <c r="AX276" s="14" t="s">
        <v>80</v>
      </c>
      <c r="AY276" s="161" t="s">
        <v>122</v>
      </c>
    </row>
    <row r="277" spans="1:65" s="14" customFormat="1">
      <c r="B277" s="160"/>
      <c r="D277" s="153" t="s">
        <v>132</v>
      </c>
      <c r="E277" s="161" t="s">
        <v>1</v>
      </c>
      <c r="F277" s="162" t="s">
        <v>260</v>
      </c>
      <c r="H277" s="163">
        <v>1.1000000000000001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132</v>
      </c>
      <c r="AU277" s="161" t="s">
        <v>130</v>
      </c>
      <c r="AV277" s="14" t="s">
        <v>130</v>
      </c>
      <c r="AW277" s="14" t="s">
        <v>36</v>
      </c>
      <c r="AX277" s="14" t="s">
        <v>80</v>
      </c>
      <c r="AY277" s="161" t="s">
        <v>122</v>
      </c>
    </row>
    <row r="278" spans="1:65" s="14" customFormat="1">
      <c r="B278" s="160"/>
      <c r="D278" s="153" t="s">
        <v>132</v>
      </c>
      <c r="E278" s="161" t="s">
        <v>1</v>
      </c>
      <c r="F278" s="162" t="s">
        <v>261</v>
      </c>
      <c r="H278" s="163">
        <v>2.8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132</v>
      </c>
      <c r="AU278" s="161" t="s">
        <v>130</v>
      </c>
      <c r="AV278" s="14" t="s">
        <v>130</v>
      </c>
      <c r="AW278" s="14" t="s">
        <v>36</v>
      </c>
      <c r="AX278" s="14" t="s">
        <v>80</v>
      </c>
      <c r="AY278" s="161" t="s">
        <v>122</v>
      </c>
    </row>
    <row r="279" spans="1:65" s="14" customFormat="1">
      <c r="B279" s="160"/>
      <c r="D279" s="153" t="s">
        <v>132</v>
      </c>
      <c r="E279" s="161" t="s">
        <v>1</v>
      </c>
      <c r="F279" s="162" t="s">
        <v>262</v>
      </c>
      <c r="H279" s="163">
        <v>0.5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132</v>
      </c>
      <c r="AU279" s="161" t="s">
        <v>130</v>
      </c>
      <c r="AV279" s="14" t="s">
        <v>130</v>
      </c>
      <c r="AW279" s="14" t="s">
        <v>36</v>
      </c>
      <c r="AX279" s="14" t="s">
        <v>80</v>
      </c>
      <c r="AY279" s="161" t="s">
        <v>122</v>
      </c>
    </row>
    <row r="280" spans="1:65" s="14" customFormat="1">
      <c r="B280" s="160"/>
      <c r="D280" s="153" t="s">
        <v>132</v>
      </c>
      <c r="E280" s="161" t="s">
        <v>1</v>
      </c>
      <c r="F280" s="162" t="s">
        <v>263</v>
      </c>
      <c r="H280" s="163">
        <v>1.55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132</v>
      </c>
      <c r="AU280" s="161" t="s">
        <v>130</v>
      </c>
      <c r="AV280" s="14" t="s">
        <v>130</v>
      </c>
      <c r="AW280" s="14" t="s">
        <v>36</v>
      </c>
      <c r="AX280" s="14" t="s">
        <v>80</v>
      </c>
      <c r="AY280" s="161" t="s">
        <v>122</v>
      </c>
    </row>
    <row r="281" spans="1:65" s="14" customFormat="1">
      <c r="B281" s="160"/>
      <c r="D281" s="153" t="s">
        <v>132</v>
      </c>
      <c r="E281" s="161" t="s">
        <v>1</v>
      </c>
      <c r="F281" s="162" t="s">
        <v>264</v>
      </c>
      <c r="H281" s="163">
        <v>0.3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132</v>
      </c>
      <c r="AU281" s="161" t="s">
        <v>130</v>
      </c>
      <c r="AV281" s="14" t="s">
        <v>130</v>
      </c>
      <c r="AW281" s="14" t="s">
        <v>36</v>
      </c>
      <c r="AX281" s="14" t="s">
        <v>80</v>
      </c>
      <c r="AY281" s="161" t="s">
        <v>122</v>
      </c>
    </row>
    <row r="282" spans="1:65" s="15" customFormat="1">
      <c r="B282" s="168"/>
      <c r="D282" s="153" t="s">
        <v>132</v>
      </c>
      <c r="E282" s="169" t="s">
        <v>1</v>
      </c>
      <c r="F282" s="170" t="s">
        <v>150</v>
      </c>
      <c r="H282" s="171">
        <v>23.43</v>
      </c>
      <c r="I282" s="172"/>
      <c r="L282" s="168"/>
      <c r="M282" s="173"/>
      <c r="N282" s="174"/>
      <c r="O282" s="174"/>
      <c r="P282" s="174"/>
      <c r="Q282" s="174"/>
      <c r="R282" s="174"/>
      <c r="S282" s="174"/>
      <c r="T282" s="175"/>
      <c r="AT282" s="169" t="s">
        <v>132</v>
      </c>
      <c r="AU282" s="169" t="s">
        <v>130</v>
      </c>
      <c r="AV282" s="15" t="s">
        <v>129</v>
      </c>
      <c r="AW282" s="15" t="s">
        <v>36</v>
      </c>
      <c r="AX282" s="15" t="s">
        <v>21</v>
      </c>
      <c r="AY282" s="169" t="s">
        <v>122</v>
      </c>
    </row>
    <row r="283" spans="1:65" s="2" customFormat="1" ht="24.2" customHeight="1">
      <c r="A283" s="32"/>
      <c r="B283" s="138"/>
      <c r="C283" s="139" t="s">
        <v>265</v>
      </c>
      <c r="D283" s="139" t="s">
        <v>125</v>
      </c>
      <c r="E283" s="140" t="s">
        <v>266</v>
      </c>
      <c r="F283" s="141" t="s">
        <v>267</v>
      </c>
      <c r="G283" s="142" t="s">
        <v>251</v>
      </c>
      <c r="H283" s="143">
        <v>23.43</v>
      </c>
      <c r="I283" s="144"/>
      <c r="J283" s="145">
        <f>ROUND(I283*H283,2)</f>
        <v>0</v>
      </c>
      <c r="K283" s="141" t="s">
        <v>583</v>
      </c>
      <c r="L283" s="33"/>
      <c r="M283" s="146" t="s">
        <v>1</v>
      </c>
      <c r="N283" s="147" t="s">
        <v>46</v>
      </c>
      <c r="O283" s="58"/>
      <c r="P283" s="148">
        <f>O283*H283</f>
        <v>0</v>
      </c>
      <c r="Q283" s="148">
        <v>2.8900000000000002E-3</v>
      </c>
      <c r="R283" s="148">
        <f>Q283*H283</f>
        <v>6.7712700000000001E-2</v>
      </c>
      <c r="S283" s="148">
        <v>0</v>
      </c>
      <c r="T283" s="14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0" t="s">
        <v>215</v>
      </c>
      <c r="AT283" s="150" t="s">
        <v>125</v>
      </c>
      <c r="AU283" s="150" t="s">
        <v>130</v>
      </c>
      <c r="AY283" s="17" t="s">
        <v>122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130</v>
      </c>
      <c r="BK283" s="151">
        <f>ROUND(I283*H283,2)</f>
        <v>0</v>
      </c>
      <c r="BL283" s="17" t="s">
        <v>215</v>
      </c>
      <c r="BM283" s="150" t="s">
        <v>268</v>
      </c>
    </row>
    <row r="284" spans="1:65" s="14" customFormat="1">
      <c r="B284" s="160"/>
      <c r="D284" s="153" t="s">
        <v>132</v>
      </c>
      <c r="E284" s="161" t="s">
        <v>1</v>
      </c>
      <c r="F284" s="162" t="s">
        <v>253</v>
      </c>
      <c r="H284" s="163">
        <v>1.44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132</v>
      </c>
      <c r="AU284" s="161" t="s">
        <v>130</v>
      </c>
      <c r="AV284" s="14" t="s">
        <v>130</v>
      </c>
      <c r="AW284" s="14" t="s">
        <v>36</v>
      </c>
      <c r="AX284" s="14" t="s">
        <v>80</v>
      </c>
      <c r="AY284" s="161" t="s">
        <v>122</v>
      </c>
    </row>
    <row r="285" spans="1:65" s="14" customFormat="1">
      <c r="B285" s="160"/>
      <c r="D285" s="153" t="s">
        <v>132</v>
      </c>
      <c r="E285" s="161" t="s">
        <v>1</v>
      </c>
      <c r="F285" s="162" t="s">
        <v>254</v>
      </c>
      <c r="H285" s="163">
        <v>1.44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132</v>
      </c>
      <c r="AU285" s="161" t="s">
        <v>130</v>
      </c>
      <c r="AV285" s="14" t="s">
        <v>130</v>
      </c>
      <c r="AW285" s="14" t="s">
        <v>36</v>
      </c>
      <c r="AX285" s="14" t="s">
        <v>80</v>
      </c>
      <c r="AY285" s="161" t="s">
        <v>122</v>
      </c>
    </row>
    <row r="286" spans="1:65" s="14" customFormat="1">
      <c r="B286" s="160"/>
      <c r="D286" s="153" t="s">
        <v>132</v>
      </c>
      <c r="E286" s="161" t="s">
        <v>1</v>
      </c>
      <c r="F286" s="162" t="s">
        <v>255</v>
      </c>
      <c r="H286" s="163">
        <v>8.4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132</v>
      </c>
      <c r="AU286" s="161" t="s">
        <v>130</v>
      </c>
      <c r="AV286" s="14" t="s">
        <v>130</v>
      </c>
      <c r="AW286" s="14" t="s">
        <v>36</v>
      </c>
      <c r="AX286" s="14" t="s">
        <v>80</v>
      </c>
      <c r="AY286" s="161" t="s">
        <v>122</v>
      </c>
    </row>
    <row r="287" spans="1:65" s="14" customFormat="1">
      <c r="B287" s="160"/>
      <c r="D287" s="153" t="s">
        <v>132</v>
      </c>
      <c r="E287" s="161" t="s">
        <v>1</v>
      </c>
      <c r="F287" s="162" t="s">
        <v>256</v>
      </c>
      <c r="H287" s="163">
        <v>1.1000000000000001</v>
      </c>
      <c r="I287" s="164"/>
      <c r="L287" s="160"/>
      <c r="M287" s="165"/>
      <c r="N287" s="166"/>
      <c r="O287" s="166"/>
      <c r="P287" s="166"/>
      <c r="Q287" s="166"/>
      <c r="R287" s="166"/>
      <c r="S287" s="166"/>
      <c r="T287" s="167"/>
      <c r="AT287" s="161" t="s">
        <v>132</v>
      </c>
      <c r="AU287" s="161" t="s">
        <v>130</v>
      </c>
      <c r="AV287" s="14" t="s">
        <v>130</v>
      </c>
      <c r="AW287" s="14" t="s">
        <v>36</v>
      </c>
      <c r="AX287" s="14" t="s">
        <v>80</v>
      </c>
      <c r="AY287" s="161" t="s">
        <v>122</v>
      </c>
    </row>
    <row r="288" spans="1:65" s="14" customFormat="1">
      <c r="B288" s="160"/>
      <c r="D288" s="153" t="s">
        <v>132</v>
      </c>
      <c r="E288" s="161" t="s">
        <v>1</v>
      </c>
      <c r="F288" s="162" t="s">
        <v>257</v>
      </c>
      <c r="H288" s="163">
        <v>3.1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132</v>
      </c>
      <c r="AU288" s="161" t="s">
        <v>130</v>
      </c>
      <c r="AV288" s="14" t="s">
        <v>130</v>
      </c>
      <c r="AW288" s="14" t="s">
        <v>36</v>
      </c>
      <c r="AX288" s="14" t="s">
        <v>80</v>
      </c>
      <c r="AY288" s="161" t="s">
        <v>122</v>
      </c>
    </row>
    <row r="289" spans="1:65" s="14" customFormat="1">
      <c r="B289" s="160"/>
      <c r="D289" s="153" t="s">
        <v>132</v>
      </c>
      <c r="E289" s="161" t="s">
        <v>1</v>
      </c>
      <c r="F289" s="162" t="s">
        <v>258</v>
      </c>
      <c r="H289" s="163">
        <v>0.9</v>
      </c>
      <c r="I289" s="164"/>
      <c r="L289" s="160"/>
      <c r="M289" s="165"/>
      <c r="N289" s="166"/>
      <c r="O289" s="166"/>
      <c r="P289" s="166"/>
      <c r="Q289" s="166"/>
      <c r="R289" s="166"/>
      <c r="S289" s="166"/>
      <c r="T289" s="167"/>
      <c r="AT289" s="161" t="s">
        <v>132</v>
      </c>
      <c r="AU289" s="161" t="s">
        <v>130</v>
      </c>
      <c r="AV289" s="14" t="s">
        <v>130</v>
      </c>
      <c r="AW289" s="14" t="s">
        <v>36</v>
      </c>
      <c r="AX289" s="14" t="s">
        <v>80</v>
      </c>
      <c r="AY289" s="161" t="s">
        <v>122</v>
      </c>
    </row>
    <row r="290" spans="1:65" s="14" customFormat="1">
      <c r="B290" s="160"/>
      <c r="D290" s="153" t="s">
        <v>132</v>
      </c>
      <c r="E290" s="161" t="s">
        <v>1</v>
      </c>
      <c r="F290" s="162" t="s">
        <v>259</v>
      </c>
      <c r="H290" s="163">
        <v>0.8</v>
      </c>
      <c r="I290" s="164"/>
      <c r="L290" s="160"/>
      <c r="M290" s="165"/>
      <c r="N290" s="166"/>
      <c r="O290" s="166"/>
      <c r="P290" s="166"/>
      <c r="Q290" s="166"/>
      <c r="R290" s="166"/>
      <c r="S290" s="166"/>
      <c r="T290" s="167"/>
      <c r="AT290" s="161" t="s">
        <v>132</v>
      </c>
      <c r="AU290" s="161" t="s">
        <v>130</v>
      </c>
      <c r="AV290" s="14" t="s">
        <v>130</v>
      </c>
      <c r="AW290" s="14" t="s">
        <v>36</v>
      </c>
      <c r="AX290" s="14" t="s">
        <v>80</v>
      </c>
      <c r="AY290" s="161" t="s">
        <v>122</v>
      </c>
    </row>
    <row r="291" spans="1:65" s="14" customFormat="1">
      <c r="B291" s="160"/>
      <c r="D291" s="153" t="s">
        <v>132</v>
      </c>
      <c r="E291" s="161" t="s">
        <v>1</v>
      </c>
      <c r="F291" s="162" t="s">
        <v>260</v>
      </c>
      <c r="H291" s="163">
        <v>1.1000000000000001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132</v>
      </c>
      <c r="AU291" s="161" t="s">
        <v>130</v>
      </c>
      <c r="AV291" s="14" t="s">
        <v>130</v>
      </c>
      <c r="AW291" s="14" t="s">
        <v>36</v>
      </c>
      <c r="AX291" s="14" t="s">
        <v>80</v>
      </c>
      <c r="AY291" s="161" t="s">
        <v>122</v>
      </c>
    </row>
    <row r="292" spans="1:65" s="14" customFormat="1">
      <c r="B292" s="160"/>
      <c r="D292" s="153" t="s">
        <v>132</v>
      </c>
      <c r="E292" s="161" t="s">
        <v>1</v>
      </c>
      <c r="F292" s="162" t="s">
        <v>261</v>
      </c>
      <c r="H292" s="163">
        <v>2.8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132</v>
      </c>
      <c r="AU292" s="161" t="s">
        <v>130</v>
      </c>
      <c r="AV292" s="14" t="s">
        <v>130</v>
      </c>
      <c r="AW292" s="14" t="s">
        <v>36</v>
      </c>
      <c r="AX292" s="14" t="s">
        <v>80</v>
      </c>
      <c r="AY292" s="161" t="s">
        <v>122</v>
      </c>
    </row>
    <row r="293" spans="1:65" s="14" customFormat="1">
      <c r="B293" s="160"/>
      <c r="D293" s="153" t="s">
        <v>132</v>
      </c>
      <c r="E293" s="161" t="s">
        <v>1</v>
      </c>
      <c r="F293" s="162" t="s">
        <v>262</v>
      </c>
      <c r="H293" s="163">
        <v>0.5</v>
      </c>
      <c r="I293" s="164"/>
      <c r="L293" s="160"/>
      <c r="M293" s="165"/>
      <c r="N293" s="166"/>
      <c r="O293" s="166"/>
      <c r="P293" s="166"/>
      <c r="Q293" s="166"/>
      <c r="R293" s="166"/>
      <c r="S293" s="166"/>
      <c r="T293" s="167"/>
      <c r="AT293" s="161" t="s">
        <v>132</v>
      </c>
      <c r="AU293" s="161" t="s">
        <v>130</v>
      </c>
      <c r="AV293" s="14" t="s">
        <v>130</v>
      </c>
      <c r="AW293" s="14" t="s">
        <v>36</v>
      </c>
      <c r="AX293" s="14" t="s">
        <v>80</v>
      </c>
      <c r="AY293" s="161" t="s">
        <v>122</v>
      </c>
    </row>
    <row r="294" spans="1:65" s="14" customFormat="1">
      <c r="B294" s="160"/>
      <c r="D294" s="153" t="s">
        <v>132</v>
      </c>
      <c r="E294" s="161" t="s">
        <v>1</v>
      </c>
      <c r="F294" s="162" t="s">
        <v>263</v>
      </c>
      <c r="H294" s="163">
        <v>1.55</v>
      </c>
      <c r="I294" s="164"/>
      <c r="L294" s="160"/>
      <c r="M294" s="165"/>
      <c r="N294" s="166"/>
      <c r="O294" s="166"/>
      <c r="P294" s="166"/>
      <c r="Q294" s="166"/>
      <c r="R294" s="166"/>
      <c r="S294" s="166"/>
      <c r="T294" s="167"/>
      <c r="AT294" s="161" t="s">
        <v>132</v>
      </c>
      <c r="AU294" s="161" t="s">
        <v>130</v>
      </c>
      <c r="AV294" s="14" t="s">
        <v>130</v>
      </c>
      <c r="AW294" s="14" t="s">
        <v>36</v>
      </c>
      <c r="AX294" s="14" t="s">
        <v>80</v>
      </c>
      <c r="AY294" s="161" t="s">
        <v>122</v>
      </c>
    </row>
    <row r="295" spans="1:65" s="14" customFormat="1">
      <c r="B295" s="160"/>
      <c r="D295" s="153" t="s">
        <v>132</v>
      </c>
      <c r="E295" s="161" t="s">
        <v>1</v>
      </c>
      <c r="F295" s="162" t="s">
        <v>264</v>
      </c>
      <c r="H295" s="163">
        <v>0.3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132</v>
      </c>
      <c r="AU295" s="161" t="s">
        <v>130</v>
      </c>
      <c r="AV295" s="14" t="s">
        <v>130</v>
      </c>
      <c r="AW295" s="14" t="s">
        <v>36</v>
      </c>
      <c r="AX295" s="14" t="s">
        <v>80</v>
      </c>
      <c r="AY295" s="161" t="s">
        <v>122</v>
      </c>
    </row>
    <row r="296" spans="1:65" s="15" customFormat="1">
      <c r="B296" s="168"/>
      <c r="D296" s="153" t="s">
        <v>132</v>
      </c>
      <c r="E296" s="169" t="s">
        <v>1</v>
      </c>
      <c r="F296" s="170" t="s">
        <v>150</v>
      </c>
      <c r="H296" s="171">
        <v>23.43</v>
      </c>
      <c r="I296" s="172"/>
      <c r="L296" s="168"/>
      <c r="M296" s="173"/>
      <c r="N296" s="174"/>
      <c r="O296" s="174"/>
      <c r="P296" s="174"/>
      <c r="Q296" s="174"/>
      <c r="R296" s="174"/>
      <c r="S296" s="174"/>
      <c r="T296" s="175"/>
      <c r="AT296" s="169" t="s">
        <v>132</v>
      </c>
      <c r="AU296" s="169" t="s">
        <v>130</v>
      </c>
      <c r="AV296" s="15" t="s">
        <v>129</v>
      </c>
      <c r="AW296" s="15" t="s">
        <v>36</v>
      </c>
      <c r="AX296" s="15" t="s">
        <v>21</v>
      </c>
      <c r="AY296" s="169" t="s">
        <v>122</v>
      </c>
    </row>
    <row r="297" spans="1:65" s="2" customFormat="1" ht="33" customHeight="1">
      <c r="A297" s="32"/>
      <c r="B297" s="138"/>
      <c r="C297" s="139" t="s">
        <v>269</v>
      </c>
      <c r="D297" s="139" t="s">
        <v>125</v>
      </c>
      <c r="E297" s="140" t="s">
        <v>270</v>
      </c>
      <c r="F297" s="141" t="s">
        <v>271</v>
      </c>
      <c r="G297" s="142" t="s">
        <v>272</v>
      </c>
      <c r="H297" s="143">
        <v>38</v>
      </c>
      <c r="I297" s="144"/>
      <c r="J297" s="145">
        <f>ROUND(I297*H297,2)</f>
        <v>0</v>
      </c>
      <c r="K297" s="141" t="s">
        <v>583</v>
      </c>
      <c r="L297" s="33"/>
      <c r="M297" s="146" t="s">
        <v>1</v>
      </c>
      <c r="N297" s="147" t="s">
        <v>46</v>
      </c>
      <c r="O297" s="58"/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0" t="s">
        <v>215</v>
      </c>
      <c r="AT297" s="150" t="s">
        <v>125</v>
      </c>
      <c r="AU297" s="150" t="s">
        <v>130</v>
      </c>
      <c r="AY297" s="17" t="s">
        <v>122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130</v>
      </c>
      <c r="BK297" s="151">
        <f>ROUND(I297*H297,2)</f>
        <v>0</v>
      </c>
      <c r="BL297" s="17" t="s">
        <v>215</v>
      </c>
      <c r="BM297" s="150" t="s">
        <v>273</v>
      </c>
    </row>
    <row r="298" spans="1:65" s="14" customFormat="1">
      <c r="B298" s="160"/>
      <c r="D298" s="153" t="s">
        <v>132</v>
      </c>
      <c r="E298" s="161" t="s">
        <v>1</v>
      </c>
      <c r="F298" s="162" t="s">
        <v>274</v>
      </c>
      <c r="H298" s="163">
        <v>2</v>
      </c>
      <c r="I298" s="164"/>
      <c r="L298" s="160"/>
      <c r="M298" s="165"/>
      <c r="N298" s="166"/>
      <c r="O298" s="166"/>
      <c r="P298" s="166"/>
      <c r="Q298" s="166"/>
      <c r="R298" s="166"/>
      <c r="S298" s="166"/>
      <c r="T298" s="167"/>
      <c r="AT298" s="161" t="s">
        <v>132</v>
      </c>
      <c r="AU298" s="161" t="s">
        <v>130</v>
      </c>
      <c r="AV298" s="14" t="s">
        <v>130</v>
      </c>
      <c r="AW298" s="14" t="s">
        <v>36</v>
      </c>
      <c r="AX298" s="14" t="s">
        <v>80</v>
      </c>
      <c r="AY298" s="161" t="s">
        <v>122</v>
      </c>
    </row>
    <row r="299" spans="1:65" s="14" customFormat="1">
      <c r="B299" s="160"/>
      <c r="D299" s="153" t="s">
        <v>132</v>
      </c>
      <c r="E299" s="161" t="s">
        <v>1</v>
      </c>
      <c r="F299" s="162" t="s">
        <v>275</v>
      </c>
      <c r="H299" s="163">
        <v>2</v>
      </c>
      <c r="I299" s="164"/>
      <c r="L299" s="160"/>
      <c r="M299" s="165"/>
      <c r="N299" s="166"/>
      <c r="O299" s="166"/>
      <c r="P299" s="166"/>
      <c r="Q299" s="166"/>
      <c r="R299" s="166"/>
      <c r="S299" s="166"/>
      <c r="T299" s="167"/>
      <c r="AT299" s="161" t="s">
        <v>132</v>
      </c>
      <c r="AU299" s="161" t="s">
        <v>130</v>
      </c>
      <c r="AV299" s="14" t="s">
        <v>130</v>
      </c>
      <c r="AW299" s="14" t="s">
        <v>36</v>
      </c>
      <c r="AX299" s="14" t="s">
        <v>80</v>
      </c>
      <c r="AY299" s="161" t="s">
        <v>122</v>
      </c>
    </row>
    <row r="300" spans="1:65" s="14" customFormat="1">
      <c r="B300" s="160"/>
      <c r="D300" s="153" t="s">
        <v>132</v>
      </c>
      <c r="E300" s="161" t="s">
        <v>1</v>
      </c>
      <c r="F300" s="162" t="s">
        <v>276</v>
      </c>
      <c r="H300" s="163">
        <v>8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132</v>
      </c>
      <c r="AU300" s="161" t="s">
        <v>130</v>
      </c>
      <c r="AV300" s="14" t="s">
        <v>130</v>
      </c>
      <c r="AW300" s="14" t="s">
        <v>36</v>
      </c>
      <c r="AX300" s="14" t="s">
        <v>80</v>
      </c>
      <c r="AY300" s="161" t="s">
        <v>122</v>
      </c>
    </row>
    <row r="301" spans="1:65" s="14" customFormat="1">
      <c r="B301" s="160"/>
      <c r="D301" s="153" t="s">
        <v>132</v>
      </c>
      <c r="E301" s="161" t="s">
        <v>1</v>
      </c>
      <c r="F301" s="162" t="s">
        <v>277</v>
      </c>
      <c r="H301" s="163">
        <v>2</v>
      </c>
      <c r="I301" s="164"/>
      <c r="L301" s="160"/>
      <c r="M301" s="165"/>
      <c r="N301" s="166"/>
      <c r="O301" s="166"/>
      <c r="P301" s="166"/>
      <c r="Q301" s="166"/>
      <c r="R301" s="166"/>
      <c r="S301" s="166"/>
      <c r="T301" s="167"/>
      <c r="AT301" s="161" t="s">
        <v>132</v>
      </c>
      <c r="AU301" s="161" t="s">
        <v>130</v>
      </c>
      <c r="AV301" s="14" t="s">
        <v>130</v>
      </c>
      <c r="AW301" s="14" t="s">
        <v>36</v>
      </c>
      <c r="AX301" s="14" t="s">
        <v>80</v>
      </c>
      <c r="AY301" s="161" t="s">
        <v>122</v>
      </c>
    </row>
    <row r="302" spans="1:65" s="14" customFormat="1">
      <c r="B302" s="160"/>
      <c r="D302" s="153" t="s">
        <v>132</v>
      </c>
      <c r="E302" s="161" t="s">
        <v>1</v>
      </c>
      <c r="F302" s="162" t="s">
        <v>278</v>
      </c>
      <c r="H302" s="163">
        <v>4</v>
      </c>
      <c r="I302" s="164"/>
      <c r="L302" s="160"/>
      <c r="M302" s="165"/>
      <c r="N302" s="166"/>
      <c r="O302" s="166"/>
      <c r="P302" s="166"/>
      <c r="Q302" s="166"/>
      <c r="R302" s="166"/>
      <c r="S302" s="166"/>
      <c r="T302" s="167"/>
      <c r="AT302" s="161" t="s">
        <v>132</v>
      </c>
      <c r="AU302" s="161" t="s">
        <v>130</v>
      </c>
      <c r="AV302" s="14" t="s">
        <v>130</v>
      </c>
      <c r="AW302" s="14" t="s">
        <v>36</v>
      </c>
      <c r="AX302" s="14" t="s">
        <v>80</v>
      </c>
      <c r="AY302" s="161" t="s">
        <v>122</v>
      </c>
    </row>
    <row r="303" spans="1:65" s="14" customFormat="1">
      <c r="B303" s="160"/>
      <c r="D303" s="153" t="s">
        <v>132</v>
      </c>
      <c r="E303" s="161" t="s">
        <v>1</v>
      </c>
      <c r="F303" s="162" t="s">
        <v>279</v>
      </c>
      <c r="H303" s="163">
        <v>6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132</v>
      </c>
      <c r="AU303" s="161" t="s">
        <v>130</v>
      </c>
      <c r="AV303" s="14" t="s">
        <v>130</v>
      </c>
      <c r="AW303" s="14" t="s">
        <v>36</v>
      </c>
      <c r="AX303" s="14" t="s">
        <v>80</v>
      </c>
      <c r="AY303" s="161" t="s">
        <v>122</v>
      </c>
    </row>
    <row r="304" spans="1:65" s="14" customFormat="1">
      <c r="B304" s="160"/>
      <c r="D304" s="153" t="s">
        <v>132</v>
      </c>
      <c r="E304" s="161" t="s">
        <v>1</v>
      </c>
      <c r="F304" s="162" t="s">
        <v>280</v>
      </c>
      <c r="H304" s="163">
        <v>2</v>
      </c>
      <c r="I304" s="164"/>
      <c r="L304" s="160"/>
      <c r="M304" s="165"/>
      <c r="N304" s="166"/>
      <c r="O304" s="166"/>
      <c r="P304" s="166"/>
      <c r="Q304" s="166"/>
      <c r="R304" s="166"/>
      <c r="S304" s="166"/>
      <c r="T304" s="167"/>
      <c r="AT304" s="161" t="s">
        <v>132</v>
      </c>
      <c r="AU304" s="161" t="s">
        <v>130</v>
      </c>
      <c r="AV304" s="14" t="s">
        <v>130</v>
      </c>
      <c r="AW304" s="14" t="s">
        <v>36</v>
      </c>
      <c r="AX304" s="14" t="s">
        <v>80</v>
      </c>
      <c r="AY304" s="161" t="s">
        <v>122</v>
      </c>
    </row>
    <row r="305" spans="1:65" s="14" customFormat="1">
      <c r="B305" s="160"/>
      <c r="D305" s="153" t="s">
        <v>132</v>
      </c>
      <c r="E305" s="161" t="s">
        <v>1</v>
      </c>
      <c r="F305" s="162" t="s">
        <v>281</v>
      </c>
      <c r="H305" s="163">
        <v>2</v>
      </c>
      <c r="I305" s="164"/>
      <c r="L305" s="160"/>
      <c r="M305" s="165"/>
      <c r="N305" s="166"/>
      <c r="O305" s="166"/>
      <c r="P305" s="166"/>
      <c r="Q305" s="166"/>
      <c r="R305" s="166"/>
      <c r="S305" s="166"/>
      <c r="T305" s="167"/>
      <c r="AT305" s="161" t="s">
        <v>132</v>
      </c>
      <c r="AU305" s="161" t="s">
        <v>130</v>
      </c>
      <c r="AV305" s="14" t="s">
        <v>130</v>
      </c>
      <c r="AW305" s="14" t="s">
        <v>36</v>
      </c>
      <c r="AX305" s="14" t="s">
        <v>80</v>
      </c>
      <c r="AY305" s="161" t="s">
        <v>122</v>
      </c>
    </row>
    <row r="306" spans="1:65" s="14" customFormat="1">
      <c r="B306" s="160"/>
      <c r="D306" s="153" t="s">
        <v>132</v>
      </c>
      <c r="E306" s="161" t="s">
        <v>1</v>
      </c>
      <c r="F306" s="162" t="s">
        <v>282</v>
      </c>
      <c r="H306" s="163">
        <v>4</v>
      </c>
      <c r="I306" s="164"/>
      <c r="L306" s="160"/>
      <c r="M306" s="165"/>
      <c r="N306" s="166"/>
      <c r="O306" s="166"/>
      <c r="P306" s="166"/>
      <c r="Q306" s="166"/>
      <c r="R306" s="166"/>
      <c r="S306" s="166"/>
      <c r="T306" s="167"/>
      <c r="AT306" s="161" t="s">
        <v>132</v>
      </c>
      <c r="AU306" s="161" t="s">
        <v>130</v>
      </c>
      <c r="AV306" s="14" t="s">
        <v>130</v>
      </c>
      <c r="AW306" s="14" t="s">
        <v>36</v>
      </c>
      <c r="AX306" s="14" t="s">
        <v>80</v>
      </c>
      <c r="AY306" s="161" t="s">
        <v>122</v>
      </c>
    </row>
    <row r="307" spans="1:65" s="14" customFormat="1">
      <c r="B307" s="160"/>
      <c r="D307" s="153" t="s">
        <v>132</v>
      </c>
      <c r="E307" s="161" t="s">
        <v>1</v>
      </c>
      <c r="F307" s="162" t="s">
        <v>283</v>
      </c>
      <c r="H307" s="163">
        <v>2</v>
      </c>
      <c r="I307" s="164"/>
      <c r="L307" s="160"/>
      <c r="M307" s="165"/>
      <c r="N307" s="166"/>
      <c r="O307" s="166"/>
      <c r="P307" s="166"/>
      <c r="Q307" s="166"/>
      <c r="R307" s="166"/>
      <c r="S307" s="166"/>
      <c r="T307" s="167"/>
      <c r="AT307" s="161" t="s">
        <v>132</v>
      </c>
      <c r="AU307" s="161" t="s">
        <v>130</v>
      </c>
      <c r="AV307" s="14" t="s">
        <v>130</v>
      </c>
      <c r="AW307" s="14" t="s">
        <v>36</v>
      </c>
      <c r="AX307" s="14" t="s">
        <v>80</v>
      </c>
      <c r="AY307" s="161" t="s">
        <v>122</v>
      </c>
    </row>
    <row r="308" spans="1:65" s="14" customFormat="1">
      <c r="B308" s="160"/>
      <c r="D308" s="153" t="s">
        <v>132</v>
      </c>
      <c r="E308" s="161" t="s">
        <v>1</v>
      </c>
      <c r="F308" s="162" t="s">
        <v>284</v>
      </c>
      <c r="H308" s="163">
        <v>2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132</v>
      </c>
      <c r="AU308" s="161" t="s">
        <v>130</v>
      </c>
      <c r="AV308" s="14" t="s">
        <v>130</v>
      </c>
      <c r="AW308" s="14" t="s">
        <v>36</v>
      </c>
      <c r="AX308" s="14" t="s">
        <v>80</v>
      </c>
      <c r="AY308" s="161" t="s">
        <v>122</v>
      </c>
    </row>
    <row r="309" spans="1:65" s="14" customFormat="1">
      <c r="B309" s="160"/>
      <c r="D309" s="153" t="s">
        <v>132</v>
      </c>
      <c r="E309" s="161" t="s">
        <v>1</v>
      </c>
      <c r="F309" s="162" t="s">
        <v>285</v>
      </c>
      <c r="H309" s="163">
        <v>2</v>
      </c>
      <c r="I309" s="164"/>
      <c r="L309" s="160"/>
      <c r="M309" s="165"/>
      <c r="N309" s="166"/>
      <c r="O309" s="166"/>
      <c r="P309" s="166"/>
      <c r="Q309" s="166"/>
      <c r="R309" s="166"/>
      <c r="S309" s="166"/>
      <c r="T309" s="167"/>
      <c r="AT309" s="161" t="s">
        <v>132</v>
      </c>
      <c r="AU309" s="161" t="s">
        <v>130</v>
      </c>
      <c r="AV309" s="14" t="s">
        <v>130</v>
      </c>
      <c r="AW309" s="14" t="s">
        <v>36</v>
      </c>
      <c r="AX309" s="14" t="s">
        <v>80</v>
      </c>
      <c r="AY309" s="161" t="s">
        <v>122</v>
      </c>
    </row>
    <row r="310" spans="1:65" s="15" customFormat="1">
      <c r="B310" s="168"/>
      <c r="D310" s="153" t="s">
        <v>132</v>
      </c>
      <c r="E310" s="169" t="s">
        <v>1</v>
      </c>
      <c r="F310" s="170" t="s">
        <v>150</v>
      </c>
      <c r="H310" s="171">
        <v>38</v>
      </c>
      <c r="I310" s="172"/>
      <c r="L310" s="168"/>
      <c r="M310" s="173"/>
      <c r="N310" s="174"/>
      <c r="O310" s="174"/>
      <c r="P310" s="174"/>
      <c r="Q310" s="174"/>
      <c r="R310" s="174"/>
      <c r="S310" s="174"/>
      <c r="T310" s="175"/>
      <c r="AT310" s="169" t="s">
        <v>132</v>
      </c>
      <c r="AU310" s="169" t="s">
        <v>130</v>
      </c>
      <c r="AV310" s="15" t="s">
        <v>129</v>
      </c>
      <c r="AW310" s="15" t="s">
        <v>36</v>
      </c>
      <c r="AX310" s="15" t="s">
        <v>21</v>
      </c>
      <c r="AY310" s="169" t="s">
        <v>122</v>
      </c>
    </row>
    <row r="311" spans="1:65" s="2" customFormat="1" ht="24.2" customHeight="1">
      <c r="A311" s="32"/>
      <c r="B311" s="138"/>
      <c r="C311" s="139" t="s">
        <v>286</v>
      </c>
      <c r="D311" s="139" t="s">
        <v>125</v>
      </c>
      <c r="E311" s="140" t="s">
        <v>287</v>
      </c>
      <c r="F311" s="141" t="s">
        <v>288</v>
      </c>
      <c r="G311" s="142" t="s">
        <v>224</v>
      </c>
      <c r="H311" s="143">
        <v>6.8000000000000005E-2</v>
      </c>
      <c r="I311" s="144"/>
      <c r="J311" s="145">
        <f>ROUND(I311*H311,2)</f>
        <v>0</v>
      </c>
      <c r="K311" s="141" t="s">
        <v>583</v>
      </c>
      <c r="L311" s="33"/>
      <c r="M311" s="146" t="s">
        <v>1</v>
      </c>
      <c r="N311" s="147" t="s">
        <v>46</v>
      </c>
      <c r="O311" s="58"/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0" t="s">
        <v>215</v>
      </c>
      <c r="AT311" s="150" t="s">
        <v>125</v>
      </c>
      <c r="AU311" s="150" t="s">
        <v>130</v>
      </c>
      <c r="AY311" s="17" t="s">
        <v>122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130</v>
      </c>
      <c r="BK311" s="151">
        <f>ROUND(I311*H311,2)</f>
        <v>0</v>
      </c>
      <c r="BL311" s="17" t="s">
        <v>215</v>
      </c>
      <c r="BM311" s="150" t="s">
        <v>289</v>
      </c>
    </row>
    <row r="312" spans="1:65" s="12" customFormat="1" ht="22.9" customHeight="1">
      <c r="B312" s="125"/>
      <c r="D312" s="126" t="s">
        <v>79</v>
      </c>
      <c r="E312" s="136" t="s">
        <v>290</v>
      </c>
      <c r="F312" s="136" t="s">
        <v>291</v>
      </c>
      <c r="I312" s="128"/>
      <c r="J312" s="137">
        <f>BK312</f>
        <v>0</v>
      </c>
      <c r="L312" s="125"/>
      <c r="M312" s="130"/>
      <c r="N312" s="131"/>
      <c r="O312" s="131"/>
      <c r="P312" s="132">
        <f>SUM(P313:P417)</f>
        <v>0</v>
      </c>
      <c r="Q312" s="131"/>
      <c r="R312" s="132">
        <f>SUM(R313:R417)</f>
        <v>0.45705234</v>
      </c>
      <c r="S312" s="131"/>
      <c r="T312" s="133">
        <f>SUM(T313:T417)</f>
        <v>9.4E-2</v>
      </c>
      <c r="AR312" s="126" t="s">
        <v>130</v>
      </c>
      <c r="AT312" s="134" t="s">
        <v>79</v>
      </c>
      <c r="AU312" s="134" t="s">
        <v>21</v>
      </c>
      <c r="AY312" s="126" t="s">
        <v>122</v>
      </c>
      <c r="BK312" s="135">
        <f>SUM(BK313:BK417)</f>
        <v>0</v>
      </c>
    </row>
    <row r="313" spans="1:65" s="2" customFormat="1" ht="24.2" customHeight="1">
      <c r="A313" s="32"/>
      <c r="B313" s="138"/>
      <c r="C313" s="139" t="s">
        <v>292</v>
      </c>
      <c r="D313" s="139" t="s">
        <v>125</v>
      </c>
      <c r="E313" s="140" t="s">
        <v>293</v>
      </c>
      <c r="F313" s="141" t="s">
        <v>294</v>
      </c>
      <c r="G313" s="142" t="s">
        <v>272</v>
      </c>
      <c r="H313" s="143">
        <v>7</v>
      </c>
      <c r="I313" s="144"/>
      <c r="J313" s="145">
        <f>ROUND(I313*H313,2)</f>
        <v>0</v>
      </c>
      <c r="K313" s="141" t="s">
        <v>583</v>
      </c>
      <c r="L313" s="33"/>
      <c r="M313" s="146" t="s">
        <v>1</v>
      </c>
      <c r="N313" s="147" t="s">
        <v>46</v>
      </c>
      <c r="O313" s="58"/>
      <c r="P313" s="148">
        <f>O313*H313</f>
        <v>0</v>
      </c>
      <c r="Q313" s="148">
        <v>0</v>
      </c>
      <c r="R313" s="148">
        <f>Q313*H313</f>
        <v>0</v>
      </c>
      <c r="S313" s="148">
        <v>4.0000000000000001E-3</v>
      </c>
      <c r="T313" s="149">
        <f>S313*H313</f>
        <v>2.8000000000000001E-2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0" t="s">
        <v>215</v>
      </c>
      <c r="AT313" s="150" t="s">
        <v>125</v>
      </c>
      <c r="AU313" s="150" t="s">
        <v>130</v>
      </c>
      <c r="AY313" s="17" t="s">
        <v>122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130</v>
      </c>
      <c r="BK313" s="151">
        <f>ROUND(I313*H313,2)</f>
        <v>0</v>
      </c>
      <c r="BL313" s="17" t="s">
        <v>215</v>
      </c>
      <c r="BM313" s="150" t="s">
        <v>295</v>
      </c>
    </row>
    <row r="314" spans="1:65" s="14" customFormat="1">
      <c r="B314" s="160"/>
      <c r="D314" s="153" t="s">
        <v>132</v>
      </c>
      <c r="E314" s="161" t="s">
        <v>1</v>
      </c>
      <c r="F314" s="162" t="s">
        <v>296</v>
      </c>
      <c r="H314" s="163">
        <v>1</v>
      </c>
      <c r="I314" s="164"/>
      <c r="L314" s="160"/>
      <c r="M314" s="165"/>
      <c r="N314" s="166"/>
      <c r="O314" s="166"/>
      <c r="P314" s="166"/>
      <c r="Q314" s="166"/>
      <c r="R314" s="166"/>
      <c r="S314" s="166"/>
      <c r="T314" s="167"/>
      <c r="AT314" s="161" t="s">
        <v>132</v>
      </c>
      <c r="AU314" s="161" t="s">
        <v>130</v>
      </c>
      <c r="AV314" s="14" t="s">
        <v>130</v>
      </c>
      <c r="AW314" s="14" t="s">
        <v>36</v>
      </c>
      <c r="AX314" s="14" t="s">
        <v>80</v>
      </c>
      <c r="AY314" s="161" t="s">
        <v>122</v>
      </c>
    </row>
    <row r="315" spans="1:65" s="14" customFormat="1">
      <c r="B315" s="160"/>
      <c r="D315" s="153" t="s">
        <v>132</v>
      </c>
      <c r="E315" s="161" t="s">
        <v>1</v>
      </c>
      <c r="F315" s="162" t="s">
        <v>297</v>
      </c>
      <c r="H315" s="163">
        <v>3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132</v>
      </c>
      <c r="AU315" s="161" t="s">
        <v>130</v>
      </c>
      <c r="AV315" s="14" t="s">
        <v>130</v>
      </c>
      <c r="AW315" s="14" t="s">
        <v>36</v>
      </c>
      <c r="AX315" s="14" t="s">
        <v>80</v>
      </c>
      <c r="AY315" s="161" t="s">
        <v>122</v>
      </c>
    </row>
    <row r="316" spans="1:65" s="14" customFormat="1">
      <c r="B316" s="160"/>
      <c r="D316" s="153" t="s">
        <v>132</v>
      </c>
      <c r="E316" s="161" t="s">
        <v>1</v>
      </c>
      <c r="F316" s="162" t="s">
        <v>298</v>
      </c>
      <c r="H316" s="163">
        <v>1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132</v>
      </c>
      <c r="AU316" s="161" t="s">
        <v>130</v>
      </c>
      <c r="AV316" s="14" t="s">
        <v>130</v>
      </c>
      <c r="AW316" s="14" t="s">
        <v>36</v>
      </c>
      <c r="AX316" s="14" t="s">
        <v>80</v>
      </c>
      <c r="AY316" s="161" t="s">
        <v>122</v>
      </c>
    </row>
    <row r="317" spans="1:65" s="14" customFormat="1">
      <c r="B317" s="160"/>
      <c r="D317" s="153" t="s">
        <v>132</v>
      </c>
      <c r="E317" s="161" t="s">
        <v>1</v>
      </c>
      <c r="F317" s="162" t="s">
        <v>299</v>
      </c>
      <c r="H317" s="163">
        <v>1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132</v>
      </c>
      <c r="AU317" s="161" t="s">
        <v>130</v>
      </c>
      <c r="AV317" s="14" t="s">
        <v>130</v>
      </c>
      <c r="AW317" s="14" t="s">
        <v>36</v>
      </c>
      <c r="AX317" s="14" t="s">
        <v>80</v>
      </c>
      <c r="AY317" s="161" t="s">
        <v>122</v>
      </c>
    </row>
    <row r="318" spans="1:65" s="14" customFormat="1">
      <c r="B318" s="160"/>
      <c r="D318" s="153" t="s">
        <v>132</v>
      </c>
      <c r="E318" s="161" t="s">
        <v>1</v>
      </c>
      <c r="F318" s="162" t="s">
        <v>300</v>
      </c>
      <c r="H318" s="163">
        <v>1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132</v>
      </c>
      <c r="AU318" s="161" t="s">
        <v>130</v>
      </c>
      <c r="AV318" s="14" t="s">
        <v>130</v>
      </c>
      <c r="AW318" s="14" t="s">
        <v>36</v>
      </c>
      <c r="AX318" s="14" t="s">
        <v>80</v>
      </c>
      <c r="AY318" s="161" t="s">
        <v>122</v>
      </c>
    </row>
    <row r="319" spans="1:65" s="15" customFormat="1">
      <c r="B319" s="168"/>
      <c r="D319" s="153" t="s">
        <v>132</v>
      </c>
      <c r="E319" s="169" t="s">
        <v>1</v>
      </c>
      <c r="F319" s="170" t="s">
        <v>150</v>
      </c>
      <c r="H319" s="171">
        <v>7</v>
      </c>
      <c r="I319" s="172"/>
      <c r="L319" s="168"/>
      <c r="M319" s="173"/>
      <c r="N319" s="174"/>
      <c r="O319" s="174"/>
      <c r="P319" s="174"/>
      <c r="Q319" s="174"/>
      <c r="R319" s="174"/>
      <c r="S319" s="174"/>
      <c r="T319" s="175"/>
      <c r="AT319" s="169" t="s">
        <v>132</v>
      </c>
      <c r="AU319" s="169" t="s">
        <v>130</v>
      </c>
      <c r="AV319" s="15" t="s">
        <v>129</v>
      </c>
      <c r="AW319" s="15" t="s">
        <v>36</v>
      </c>
      <c r="AX319" s="15" t="s">
        <v>21</v>
      </c>
      <c r="AY319" s="169" t="s">
        <v>122</v>
      </c>
    </row>
    <row r="320" spans="1:65" s="2" customFormat="1" ht="24.2" customHeight="1">
      <c r="A320" s="32"/>
      <c r="B320" s="138"/>
      <c r="C320" s="139" t="s">
        <v>301</v>
      </c>
      <c r="D320" s="139" t="s">
        <v>125</v>
      </c>
      <c r="E320" s="140" t="s">
        <v>302</v>
      </c>
      <c r="F320" s="141" t="s">
        <v>303</v>
      </c>
      <c r="G320" s="142" t="s">
        <v>272</v>
      </c>
      <c r="H320" s="143">
        <v>11</v>
      </c>
      <c r="I320" s="144"/>
      <c r="J320" s="145">
        <f>ROUND(I320*H320,2)</f>
        <v>0</v>
      </c>
      <c r="K320" s="141" t="s">
        <v>583</v>
      </c>
      <c r="L320" s="33"/>
      <c r="M320" s="146" t="s">
        <v>1</v>
      </c>
      <c r="N320" s="147" t="s">
        <v>46</v>
      </c>
      <c r="O320" s="58"/>
      <c r="P320" s="148">
        <f>O320*H320</f>
        <v>0</v>
      </c>
      <c r="Q320" s="148">
        <v>0</v>
      </c>
      <c r="R320" s="148">
        <f>Q320*H320</f>
        <v>0</v>
      </c>
      <c r="S320" s="148">
        <v>6.0000000000000001E-3</v>
      </c>
      <c r="T320" s="149">
        <f>S320*H320</f>
        <v>6.6000000000000003E-2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0" t="s">
        <v>215</v>
      </c>
      <c r="AT320" s="150" t="s">
        <v>125</v>
      </c>
      <c r="AU320" s="150" t="s">
        <v>130</v>
      </c>
      <c r="AY320" s="17" t="s">
        <v>122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130</v>
      </c>
      <c r="BK320" s="151">
        <f>ROUND(I320*H320,2)</f>
        <v>0</v>
      </c>
      <c r="BL320" s="17" t="s">
        <v>215</v>
      </c>
      <c r="BM320" s="150" t="s">
        <v>304</v>
      </c>
    </row>
    <row r="321" spans="1:65" s="14" customFormat="1">
      <c r="B321" s="160"/>
      <c r="D321" s="153" t="s">
        <v>132</v>
      </c>
      <c r="E321" s="161" t="s">
        <v>1</v>
      </c>
      <c r="F321" s="162" t="s">
        <v>305</v>
      </c>
      <c r="H321" s="163">
        <v>4</v>
      </c>
      <c r="I321" s="164"/>
      <c r="L321" s="160"/>
      <c r="M321" s="165"/>
      <c r="N321" s="166"/>
      <c r="O321" s="166"/>
      <c r="P321" s="166"/>
      <c r="Q321" s="166"/>
      <c r="R321" s="166"/>
      <c r="S321" s="166"/>
      <c r="T321" s="167"/>
      <c r="AT321" s="161" t="s">
        <v>132</v>
      </c>
      <c r="AU321" s="161" t="s">
        <v>130</v>
      </c>
      <c r="AV321" s="14" t="s">
        <v>130</v>
      </c>
      <c r="AW321" s="14" t="s">
        <v>36</v>
      </c>
      <c r="AX321" s="14" t="s">
        <v>80</v>
      </c>
      <c r="AY321" s="161" t="s">
        <v>122</v>
      </c>
    </row>
    <row r="322" spans="1:65" s="14" customFormat="1">
      <c r="B322" s="160"/>
      <c r="D322" s="153" t="s">
        <v>132</v>
      </c>
      <c r="E322" s="161" t="s">
        <v>1</v>
      </c>
      <c r="F322" s="162" t="s">
        <v>306</v>
      </c>
      <c r="H322" s="163">
        <v>1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132</v>
      </c>
      <c r="AU322" s="161" t="s">
        <v>130</v>
      </c>
      <c r="AV322" s="14" t="s">
        <v>130</v>
      </c>
      <c r="AW322" s="14" t="s">
        <v>36</v>
      </c>
      <c r="AX322" s="14" t="s">
        <v>80</v>
      </c>
      <c r="AY322" s="161" t="s">
        <v>122</v>
      </c>
    </row>
    <row r="323" spans="1:65" s="14" customFormat="1">
      <c r="B323" s="160"/>
      <c r="D323" s="153" t="s">
        <v>132</v>
      </c>
      <c r="E323" s="161" t="s">
        <v>1</v>
      </c>
      <c r="F323" s="162" t="s">
        <v>307</v>
      </c>
      <c r="H323" s="163">
        <v>2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132</v>
      </c>
      <c r="AU323" s="161" t="s">
        <v>130</v>
      </c>
      <c r="AV323" s="14" t="s">
        <v>130</v>
      </c>
      <c r="AW323" s="14" t="s">
        <v>36</v>
      </c>
      <c r="AX323" s="14" t="s">
        <v>80</v>
      </c>
      <c r="AY323" s="161" t="s">
        <v>122</v>
      </c>
    </row>
    <row r="324" spans="1:65" s="14" customFormat="1">
      <c r="B324" s="160"/>
      <c r="D324" s="153" t="s">
        <v>132</v>
      </c>
      <c r="E324" s="161" t="s">
        <v>1</v>
      </c>
      <c r="F324" s="162" t="s">
        <v>308</v>
      </c>
      <c r="H324" s="163">
        <v>1</v>
      </c>
      <c r="I324" s="164"/>
      <c r="L324" s="160"/>
      <c r="M324" s="165"/>
      <c r="N324" s="166"/>
      <c r="O324" s="166"/>
      <c r="P324" s="166"/>
      <c r="Q324" s="166"/>
      <c r="R324" s="166"/>
      <c r="S324" s="166"/>
      <c r="T324" s="167"/>
      <c r="AT324" s="161" t="s">
        <v>132</v>
      </c>
      <c r="AU324" s="161" t="s">
        <v>130</v>
      </c>
      <c r="AV324" s="14" t="s">
        <v>130</v>
      </c>
      <c r="AW324" s="14" t="s">
        <v>36</v>
      </c>
      <c r="AX324" s="14" t="s">
        <v>80</v>
      </c>
      <c r="AY324" s="161" t="s">
        <v>122</v>
      </c>
    </row>
    <row r="325" spans="1:65" s="14" customFormat="1">
      <c r="B325" s="160"/>
      <c r="D325" s="153" t="s">
        <v>132</v>
      </c>
      <c r="E325" s="161" t="s">
        <v>1</v>
      </c>
      <c r="F325" s="162" t="s">
        <v>309</v>
      </c>
      <c r="H325" s="163">
        <v>2</v>
      </c>
      <c r="I325" s="164"/>
      <c r="L325" s="160"/>
      <c r="M325" s="165"/>
      <c r="N325" s="166"/>
      <c r="O325" s="166"/>
      <c r="P325" s="166"/>
      <c r="Q325" s="166"/>
      <c r="R325" s="166"/>
      <c r="S325" s="166"/>
      <c r="T325" s="167"/>
      <c r="AT325" s="161" t="s">
        <v>132</v>
      </c>
      <c r="AU325" s="161" t="s">
        <v>130</v>
      </c>
      <c r="AV325" s="14" t="s">
        <v>130</v>
      </c>
      <c r="AW325" s="14" t="s">
        <v>36</v>
      </c>
      <c r="AX325" s="14" t="s">
        <v>80</v>
      </c>
      <c r="AY325" s="161" t="s">
        <v>122</v>
      </c>
    </row>
    <row r="326" spans="1:65" s="14" customFormat="1">
      <c r="B326" s="160"/>
      <c r="D326" s="153" t="s">
        <v>132</v>
      </c>
      <c r="E326" s="161" t="s">
        <v>1</v>
      </c>
      <c r="F326" s="162" t="s">
        <v>310</v>
      </c>
      <c r="H326" s="163">
        <v>1</v>
      </c>
      <c r="I326" s="164"/>
      <c r="L326" s="160"/>
      <c r="M326" s="165"/>
      <c r="N326" s="166"/>
      <c r="O326" s="166"/>
      <c r="P326" s="166"/>
      <c r="Q326" s="166"/>
      <c r="R326" s="166"/>
      <c r="S326" s="166"/>
      <c r="T326" s="167"/>
      <c r="AT326" s="161" t="s">
        <v>132</v>
      </c>
      <c r="AU326" s="161" t="s">
        <v>130</v>
      </c>
      <c r="AV326" s="14" t="s">
        <v>130</v>
      </c>
      <c r="AW326" s="14" t="s">
        <v>36</v>
      </c>
      <c r="AX326" s="14" t="s">
        <v>80</v>
      </c>
      <c r="AY326" s="161" t="s">
        <v>122</v>
      </c>
    </row>
    <row r="327" spans="1:65" s="15" customFormat="1">
      <c r="B327" s="168"/>
      <c r="D327" s="153" t="s">
        <v>132</v>
      </c>
      <c r="E327" s="169" t="s">
        <v>1</v>
      </c>
      <c r="F327" s="170" t="s">
        <v>150</v>
      </c>
      <c r="H327" s="171">
        <v>11</v>
      </c>
      <c r="I327" s="172"/>
      <c r="L327" s="168"/>
      <c r="M327" s="173"/>
      <c r="N327" s="174"/>
      <c r="O327" s="174"/>
      <c r="P327" s="174"/>
      <c r="Q327" s="174"/>
      <c r="R327" s="174"/>
      <c r="S327" s="174"/>
      <c r="T327" s="175"/>
      <c r="AT327" s="169" t="s">
        <v>132</v>
      </c>
      <c r="AU327" s="169" t="s">
        <v>130</v>
      </c>
      <c r="AV327" s="15" t="s">
        <v>129</v>
      </c>
      <c r="AW327" s="15" t="s">
        <v>36</v>
      </c>
      <c r="AX327" s="15" t="s">
        <v>21</v>
      </c>
      <c r="AY327" s="169" t="s">
        <v>122</v>
      </c>
    </row>
    <row r="328" spans="1:65" s="2" customFormat="1" ht="24.2" customHeight="1">
      <c r="A328" s="32"/>
      <c r="B328" s="138"/>
      <c r="C328" s="139" t="s">
        <v>311</v>
      </c>
      <c r="D328" s="139" t="s">
        <v>125</v>
      </c>
      <c r="E328" s="140" t="s">
        <v>312</v>
      </c>
      <c r="F328" s="141" t="s">
        <v>313</v>
      </c>
      <c r="G328" s="142" t="s">
        <v>128</v>
      </c>
      <c r="H328" s="143">
        <v>17.762</v>
      </c>
      <c r="I328" s="144"/>
      <c r="J328" s="145">
        <f>ROUND(I328*H328,2)</f>
        <v>0</v>
      </c>
      <c r="K328" s="141" t="s">
        <v>583</v>
      </c>
      <c r="L328" s="33"/>
      <c r="M328" s="146" t="s">
        <v>1</v>
      </c>
      <c r="N328" s="147" t="s">
        <v>46</v>
      </c>
      <c r="O328" s="58"/>
      <c r="P328" s="148">
        <f>O328*H328</f>
        <v>0</v>
      </c>
      <c r="Q328" s="148">
        <v>2.7E-4</v>
      </c>
      <c r="R328" s="148">
        <f>Q328*H328</f>
        <v>4.7957400000000006E-3</v>
      </c>
      <c r="S328" s="148">
        <v>0</v>
      </c>
      <c r="T328" s="14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0" t="s">
        <v>215</v>
      </c>
      <c r="AT328" s="150" t="s">
        <v>125</v>
      </c>
      <c r="AU328" s="150" t="s">
        <v>130</v>
      </c>
      <c r="AY328" s="17" t="s">
        <v>122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7" t="s">
        <v>130</v>
      </c>
      <c r="BK328" s="151">
        <f>ROUND(I328*H328,2)</f>
        <v>0</v>
      </c>
      <c r="BL328" s="17" t="s">
        <v>215</v>
      </c>
      <c r="BM328" s="150" t="s">
        <v>314</v>
      </c>
    </row>
    <row r="329" spans="1:65" s="14" customFormat="1">
      <c r="B329" s="160"/>
      <c r="D329" s="153" t="s">
        <v>132</v>
      </c>
      <c r="E329" s="161" t="s">
        <v>1</v>
      </c>
      <c r="F329" s="162" t="s">
        <v>315</v>
      </c>
      <c r="H329" s="163">
        <v>11.76</v>
      </c>
      <c r="I329" s="164"/>
      <c r="L329" s="160"/>
      <c r="M329" s="165"/>
      <c r="N329" s="166"/>
      <c r="O329" s="166"/>
      <c r="P329" s="166"/>
      <c r="Q329" s="166"/>
      <c r="R329" s="166"/>
      <c r="S329" s="166"/>
      <c r="T329" s="167"/>
      <c r="AT329" s="161" t="s">
        <v>132</v>
      </c>
      <c r="AU329" s="161" t="s">
        <v>130</v>
      </c>
      <c r="AV329" s="14" t="s">
        <v>130</v>
      </c>
      <c r="AW329" s="14" t="s">
        <v>36</v>
      </c>
      <c r="AX329" s="14" t="s">
        <v>80</v>
      </c>
      <c r="AY329" s="161" t="s">
        <v>122</v>
      </c>
    </row>
    <row r="330" spans="1:65" s="14" customFormat="1">
      <c r="B330" s="160"/>
      <c r="D330" s="153" t="s">
        <v>132</v>
      </c>
      <c r="E330" s="161" t="s">
        <v>1</v>
      </c>
      <c r="F330" s="162" t="s">
        <v>201</v>
      </c>
      <c r="H330" s="163">
        <v>1.016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132</v>
      </c>
      <c r="AU330" s="161" t="s">
        <v>130</v>
      </c>
      <c r="AV330" s="14" t="s">
        <v>130</v>
      </c>
      <c r="AW330" s="14" t="s">
        <v>36</v>
      </c>
      <c r="AX330" s="14" t="s">
        <v>80</v>
      </c>
      <c r="AY330" s="161" t="s">
        <v>122</v>
      </c>
    </row>
    <row r="331" spans="1:65" s="14" customFormat="1">
      <c r="B331" s="160"/>
      <c r="D331" s="153" t="s">
        <v>132</v>
      </c>
      <c r="E331" s="161" t="s">
        <v>1</v>
      </c>
      <c r="F331" s="162" t="s">
        <v>202</v>
      </c>
      <c r="H331" s="163">
        <v>1.43</v>
      </c>
      <c r="I331" s="164"/>
      <c r="L331" s="160"/>
      <c r="M331" s="165"/>
      <c r="N331" s="166"/>
      <c r="O331" s="166"/>
      <c r="P331" s="166"/>
      <c r="Q331" s="166"/>
      <c r="R331" s="166"/>
      <c r="S331" s="166"/>
      <c r="T331" s="167"/>
      <c r="AT331" s="161" t="s">
        <v>132</v>
      </c>
      <c r="AU331" s="161" t="s">
        <v>130</v>
      </c>
      <c r="AV331" s="14" t="s">
        <v>130</v>
      </c>
      <c r="AW331" s="14" t="s">
        <v>36</v>
      </c>
      <c r="AX331" s="14" t="s">
        <v>80</v>
      </c>
      <c r="AY331" s="161" t="s">
        <v>122</v>
      </c>
    </row>
    <row r="332" spans="1:65" s="14" customFormat="1">
      <c r="B332" s="160"/>
      <c r="D332" s="153" t="s">
        <v>132</v>
      </c>
      <c r="E332" s="161" t="s">
        <v>1</v>
      </c>
      <c r="F332" s="162" t="s">
        <v>203</v>
      </c>
      <c r="H332" s="163">
        <v>3.556</v>
      </c>
      <c r="I332" s="164"/>
      <c r="L332" s="160"/>
      <c r="M332" s="165"/>
      <c r="N332" s="166"/>
      <c r="O332" s="166"/>
      <c r="P332" s="166"/>
      <c r="Q332" s="166"/>
      <c r="R332" s="166"/>
      <c r="S332" s="166"/>
      <c r="T332" s="167"/>
      <c r="AT332" s="161" t="s">
        <v>132</v>
      </c>
      <c r="AU332" s="161" t="s">
        <v>130</v>
      </c>
      <c r="AV332" s="14" t="s">
        <v>130</v>
      </c>
      <c r="AW332" s="14" t="s">
        <v>36</v>
      </c>
      <c r="AX332" s="14" t="s">
        <v>80</v>
      </c>
      <c r="AY332" s="161" t="s">
        <v>122</v>
      </c>
    </row>
    <row r="333" spans="1:65" s="15" customFormat="1">
      <c r="B333" s="168"/>
      <c r="D333" s="153" t="s">
        <v>132</v>
      </c>
      <c r="E333" s="169" t="s">
        <v>1</v>
      </c>
      <c r="F333" s="170" t="s">
        <v>150</v>
      </c>
      <c r="H333" s="171">
        <v>17.762</v>
      </c>
      <c r="I333" s="172"/>
      <c r="L333" s="168"/>
      <c r="M333" s="173"/>
      <c r="N333" s="174"/>
      <c r="O333" s="174"/>
      <c r="P333" s="174"/>
      <c r="Q333" s="174"/>
      <c r="R333" s="174"/>
      <c r="S333" s="174"/>
      <c r="T333" s="175"/>
      <c r="AT333" s="169" t="s">
        <v>132</v>
      </c>
      <c r="AU333" s="169" t="s">
        <v>130</v>
      </c>
      <c r="AV333" s="15" t="s">
        <v>129</v>
      </c>
      <c r="AW333" s="15" t="s">
        <v>36</v>
      </c>
      <c r="AX333" s="15" t="s">
        <v>21</v>
      </c>
      <c r="AY333" s="169" t="s">
        <v>122</v>
      </c>
    </row>
    <row r="334" spans="1:65" s="2" customFormat="1" ht="44.25" customHeight="1">
      <c r="A334" s="32"/>
      <c r="B334" s="138"/>
      <c r="C334" s="176" t="s">
        <v>316</v>
      </c>
      <c r="D334" s="176" t="s">
        <v>317</v>
      </c>
      <c r="E334" s="177" t="s">
        <v>318</v>
      </c>
      <c r="F334" s="178" t="s">
        <v>319</v>
      </c>
      <c r="G334" s="179" t="s">
        <v>320</v>
      </c>
      <c r="H334" s="180">
        <v>4</v>
      </c>
      <c r="I334" s="181"/>
      <c r="J334" s="182">
        <f>ROUND(I334*H334,2)</f>
        <v>0</v>
      </c>
      <c r="K334" s="178" t="s">
        <v>1</v>
      </c>
      <c r="L334" s="183"/>
      <c r="M334" s="184" t="s">
        <v>1</v>
      </c>
      <c r="N334" s="185" t="s">
        <v>46</v>
      </c>
      <c r="O334" s="58"/>
      <c r="P334" s="148">
        <f>O334*H334</f>
        <v>0</v>
      </c>
      <c r="Q334" s="148">
        <v>0</v>
      </c>
      <c r="R334" s="148">
        <f>Q334*H334</f>
        <v>0</v>
      </c>
      <c r="S334" s="148">
        <v>0</v>
      </c>
      <c r="T334" s="14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0" t="s">
        <v>321</v>
      </c>
      <c r="AT334" s="150" t="s">
        <v>317</v>
      </c>
      <c r="AU334" s="150" t="s">
        <v>130</v>
      </c>
      <c r="AY334" s="17" t="s">
        <v>122</v>
      </c>
      <c r="BE334" s="151">
        <f>IF(N334="základní",J334,0)</f>
        <v>0</v>
      </c>
      <c r="BF334" s="151">
        <f>IF(N334="snížená",J334,0)</f>
        <v>0</v>
      </c>
      <c r="BG334" s="151">
        <f>IF(N334="zákl. přenesená",J334,0)</f>
        <v>0</v>
      </c>
      <c r="BH334" s="151">
        <f>IF(N334="sníž. přenesená",J334,0)</f>
        <v>0</v>
      </c>
      <c r="BI334" s="151">
        <f>IF(N334="nulová",J334,0)</f>
        <v>0</v>
      </c>
      <c r="BJ334" s="17" t="s">
        <v>130</v>
      </c>
      <c r="BK334" s="151">
        <f>ROUND(I334*H334,2)</f>
        <v>0</v>
      </c>
      <c r="BL334" s="17" t="s">
        <v>215</v>
      </c>
      <c r="BM334" s="150" t="s">
        <v>322</v>
      </c>
    </row>
    <row r="335" spans="1:65" s="2" customFormat="1" ht="44.25" customHeight="1">
      <c r="A335" s="32"/>
      <c r="B335" s="138"/>
      <c r="C335" s="176" t="s">
        <v>323</v>
      </c>
      <c r="D335" s="176" t="s">
        <v>317</v>
      </c>
      <c r="E335" s="177" t="s">
        <v>324</v>
      </c>
      <c r="F335" s="178" t="s">
        <v>325</v>
      </c>
      <c r="G335" s="179" t="s">
        <v>320</v>
      </c>
      <c r="H335" s="180">
        <v>1</v>
      </c>
      <c r="I335" s="181"/>
      <c r="J335" s="182">
        <f>ROUND(I335*H335,2)</f>
        <v>0</v>
      </c>
      <c r="K335" s="178" t="s">
        <v>1</v>
      </c>
      <c r="L335" s="183"/>
      <c r="M335" s="184" t="s">
        <v>1</v>
      </c>
      <c r="N335" s="185" t="s">
        <v>46</v>
      </c>
      <c r="O335" s="58"/>
      <c r="P335" s="148">
        <f>O335*H335</f>
        <v>0</v>
      </c>
      <c r="Q335" s="148">
        <v>0</v>
      </c>
      <c r="R335" s="148">
        <f>Q335*H335</f>
        <v>0</v>
      </c>
      <c r="S335" s="148">
        <v>0</v>
      </c>
      <c r="T335" s="14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0" t="s">
        <v>321</v>
      </c>
      <c r="AT335" s="150" t="s">
        <v>317</v>
      </c>
      <c r="AU335" s="150" t="s">
        <v>130</v>
      </c>
      <c r="AY335" s="17" t="s">
        <v>122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130</v>
      </c>
      <c r="BK335" s="151">
        <f>ROUND(I335*H335,2)</f>
        <v>0</v>
      </c>
      <c r="BL335" s="17" t="s">
        <v>215</v>
      </c>
      <c r="BM335" s="150" t="s">
        <v>326</v>
      </c>
    </row>
    <row r="336" spans="1:65" s="2" customFormat="1" ht="44.25" customHeight="1">
      <c r="A336" s="32"/>
      <c r="B336" s="138"/>
      <c r="C336" s="176" t="s">
        <v>321</v>
      </c>
      <c r="D336" s="176" t="s">
        <v>317</v>
      </c>
      <c r="E336" s="177" t="s">
        <v>327</v>
      </c>
      <c r="F336" s="178" t="s">
        <v>328</v>
      </c>
      <c r="G336" s="179" t="s">
        <v>320</v>
      </c>
      <c r="H336" s="180">
        <v>1</v>
      </c>
      <c r="I336" s="181"/>
      <c r="J336" s="182">
        <f>ROUND(I336*H336,2)</f>
        <v>0</v>
      </c>
      <c r="K336" s="178" t="s">
        <v>1</v>
      </c>
      <c r="L336" s="183"/>
      <c r="M336" s="184" t="s">
        <v>1</v>
      </c>
      <c r="N336" s="185" t="s">
        <v>46</v>
      </c>
      <c r="O336" s="58"/>
      <c r="P336" s="148">
        <f>O336*H336</f>
        <v>0</v>
      </c>
      <c r="Q336" s="148">
        <v>0</v>
      </c>
      <c r="R336" s="148">
        <f>Q336*H336</f>
        <v>0</v>
      </c>
      <c r="S336" s="148">
        <v>0</v>
      </c>
      <c r="T336" s="14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0" t="s">
        <v>321</v>
      </c>
      <c r="AT336" s="150" t="s">
        <v>317</v>
      </c>
      <c r="AU336" s="150" t="s">
        <v>130</v>
      </c>
      <c r="AY336" s="17" t="s">
        <v>122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7" t="s">
        <v>130</v>
      </c>
      <c r="BK336" s="151">
        <f>ROUND(I336*H336,2)</f>
        <v>0</v>
      </c>
      <c r="BL336" s="17" t="s">
        <v>215</v>
      </c>
      <c r="BM336" s="150" t="s">
        <v>329</v>
      </c>
    </row>
    <row r="337" spans="1:65" s="2" customFormat="1" ht="44.25" customHeight="1">
      <c r="A337" s="32"/>
      <c r="B337" s="138"/>
      <c r="C337" s="176" t="s">
        <v>330</v>
      </c>
      <c r="D337" s="176" t="s">
        <v>317</v>
      </c>
      <c r="E337" s="177" t="s">
        <v>331</v>
      </c>
      <c r="F337" s="178" t="s">
        <v>332</v>
      </c>
      <c r="G337" s="179" t="s">
        <v>320</v>
      </c>
      <c r="H337" s="180">
        <v>2</v>
      </c>
      <c r="I337" s="181"/>
      <c r="J337" s="182">
        <f>ROUND(I337*H337,2)</f>
        <v>0</v>
      </c>
      <c r="K337" s="178" t="s">
        <v>1</v>
      </c>
      <c r="L337" s="183"/>
      <c r="M337" s="184" t="s">
        <v>1</v>
      </c>
      <c r="N337" s="185" t="s">
        <v>46</v>
      </c>
      <c r="O337" s="58"/>
      <c r="P337" s="148">
        <f>O337*H337</f>
        <v>0</v>
      </c>
      <c r="Q337" s="148">
        <v>0</v>
      </c>
      <c r="R337" s="148">
        <f>Q337*H337</f>
        <v>0</v>
      </c>
      <c r="S337" s="148">
        <v>0</v>
      </c>
      <c r="T337" s="14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0" t="s">
        <v>321</v>
      </c>
      <c r="AT337" s="150" t="s">
        <v>317</v>
      </c>
      <c r="AU337" s="150" t="s">
        <v>130</v>
      </c>
      <c r="AY337" s="17" t="s">
        <v>122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130</v>
      </c>
      <c r="BK337" s="151">
        <f>ROUND(I337*H337,2)</f>
        <v>0</v>
      </c>
      <c r="BL337" s="17" t="s">
        <v>215</v>
      </c>
      <c r="BM337" s="150" t="s">
        <v>333</v>
      </c>
    </row>
    <row r="338" spans="1:65" s="2" customFormat="1" ht="24.2" customHeight="1">
      <c r="A338" s="32"/>
      <c r="B338" s="138"/>
      <c r="C338" s="139" t="s">
        <v>334</v>
      </c>
      <c r="D338" s="139" t="s">
        <v>125</v>
      </c>
      <c r="E338" s="140" t="s">
        <v>335</v>
      </c>
      <c r="F338" s="141" t="s">
        <v>336</v>
      </c>
      <c r="G338" s="142" t="s">
        <v>128</v>
      </c>
      <c r="H338" s="143">
        <v>8.09</v>
      </c>
      <c r="I338" s="144"/>
      <c r="J338" s="145">
        <f>ROUND(I338*H338,2)</f>
        <v>0</v>
      </c>
      <c r="K338" s="141" t="s">
        <v>583</v>
      </c>
      <c r="L338" s="33"/>
      <c r="M338" s="146" t="s">
        <v>1</v>
      </c>
      <c r="N338" s="147" t="s">
        <v>46</v>
      </c>
      <c r="O338" s="58"/>
      <c r="P338" s="148">
        <f>O338*H338</f>
        <v>0</v>
      </c>
      <c r="Q338" s="148">
        <v>2.7999999999999998E-4</v>
      </c>
      <c r="R338" s="148">
        <f>Q338*H338</f>
        <v>2.2651999999999998E-3</v>
      </c>
      <c r="S338" s="148">
        <v>0</v>
      </c>
      <c r="T338" s="14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0" t="s">
        <v>215</v>
      </c>
      <c r="AT338" s="150" t="s">
        <v>125</v>
      </c>
      <c r="AU338" s="150" t="s">
        <v>130</v>
      </c>
      <c r="AY338" s="17" t="s">
        <v>122</v>
      </c>
      <c r="BE338" s="151">
        <f>IF(N338="základní",J338,0)</f>
        <v>0</v>
      </c>
      <c r="BF338" s="151">
        <f>IF(N338="snížená",J338,0)</f>
        <v>0</v>
      </c>
      <c r="BG338" s="151">
        <f>IF(N338="zákl. přenesená",J338,0)</f>
        <v>0</v>
      </c>
      <c r="BH338" s="151">
        <f>IF(N338="sníž. přenesená",J338,0)</f>
        <v>0</v>
      </c>
      <c r="BI338" s="151">
        <f>IF(N338="nulová",J338,0)</f>
        <v>0</v>
      </c>
      <c r="BJ338" s="17" t="s">
        <v>130</v>
      </c>
      <c r="BK338" s="151">
        <f>ROUND(I338*H338,2)</f>
        <v>0</v>
      </c>
      <c r="BL338" s="17" t="s">
        <v>215</v>
      </c>
      <c r="BM338" s="150" t="s">
        <v>337</v>
      </c>
    </row>
    <row r="339" spans="1:65" s="14" customFormat="1">
      <c r="B339" s="160"/>
      <c r="D339" s="153" t="s">
        <v>132</v>
      </c>
      <c r="E339" s="161" t="s">
        <v>1</v>
      </c>
      <c r="F339" s="162" t="s">
        <v>208</v>
      </c>
      <c r="H339" s="163">
        <v>2.65</v>
      </c>
      <c r="I339" s="164"/>
      <c r="L339" s="160"/>
      <c r="M339" s="165"/>
      <c r="N339" s="166"/>
      <c r="O339" s="166"/>
      <c r="P339" s="166"/>
      <c r="Q339" s="166"/>
      <c r="R339" s="166"/>
      <c r="S339" s="166"/>
      <c r="T339" s="167"/>
      <c r="AT339" s="161" t="s">
        <v>132</v>
      </c>
      <c r="AU339" s="161" t="s">
        <v>130</v>
      </c>
      <c r="AV339" s="14" t="s">
        <v>130</v>
      </c>
      <c r="AW339" s="14" t="s">
        <v>36</v>
      </c>
      <c r="AX339" s="14" t="s">
        <v>80</v>
      </c>
      <c r="AY339" s="161" t="s">
        <v>122</v>
      </c>
    </row>
    <row r="340" spans="1:65" s="14" customFormat="1">
      <c r="B340" s="160"/>
      <c r="D340" s="153" t="s">
        <v>132</v>
      </c>
      <c r="E340" s="161" t="s">
        <v>1</v>
      </c>
      <c r="F340" s="162" t="s">
        <v>209</v>
      </c>
      <c r="H340" s="163">
        <v>2.65</v>
      </c>
      <c r="I340" s="164"/>
      <c r="L340" s="160"/>
      <c r="M340" s="165"/>
      <c r="N340" s="166"/>
      <c r="O340" s="166"/>
      <c r="P340" s="166"/>
      <c r="Q340" s="166"/>
      <c r="R340" s="166"/>
      <c r="S340" s="166"/>
      <c r="T340" s="167"/>
      <c r="AT340" s="161" t="s">
        <v>132</v>
      </c>
      <c r="AU340" s="161" t="s">
        <v>130</v>
      </c>
      <c r="AV340" s="14" t="s">
        <v>130</v>
      </c>
      <c r="AW340" s="14" t="s">
        <v>36</v>
      </c>
      <c r="AX340" s="14" t="s">
        <v>80</v>
      </c>
      <c r="AY340" s="161" t="s">
        <v>122</v>
      </c>
    </row>
    <row r="341" spans="1:65" s="14" customFormat="1">
      <c r="B341" s="160"/>
      <c r="D341" s="153" t="s">
        <v>132</v>
      </c>
      <c r="E341" s="161" t="s">
        <v>1</v>
      </c>
      <c r="F341" s="162" t="s">
        <v>338</v>
      </c>
      <c r="H341" s="163">
        <v>2.79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132</v>
      </c>
      <c r="AU341" s="161" t="s">
        <v>130</v>
      </c>
      <c r="AV341" s="14" t="s">
        <v>130</v>
      </c>
      <c r="AW341" s="14" t="s">
        <v>36</v>
      </c>
      <c r="AX341" s="14" t="s">
        <v>80</v>
      </c>
      <c r="AY341" s="161" t="s">
        <v>122</v>
      </c>
    </row>
    <row r="342" spans="1:65" s="15" customFormat="1">
      <c r="B342" s="168"/>
      <c r="D342" s="153" t="s">
        <v>132</v>
      </c>
      <c r="E342" s="169" t="s">
        <v>1</v>
      </c>
      <c r="F342" s="170" t="s">
        <v>150</v>
      </c>
      <c r="H342" s="171">
        <v>8.09</v>
      </c>
      <c r="I342" s="172"/>
      <c r="L342" s="168"/>
      <c r="M342" s="173"/>
      <c r="N342" s="174"/>
      <c r="O342" s="174"/>
      <c r="P342" s="174"/>
      <c r="Q342" s="174"/>
      <c r="R342" s="174"/>
      <c r="S342" s="174"/>
      <c r="T342" s="175"/>
      <c r="AT342" s="169" t="s">
        <v>132</v>
      </c>
      <c r="AU342" s="169" t="s">
        <v>130</v>
      </c>
      <c r="AV342" s="15" t="s">
        <v>129</v>
      </c>
      <c r="AW342" s="15" t="s">
        <v>36</v>
      </c>
      <c r="AX342" s="15" t="s">
        <v>21</v>
      </c>
      <c r="AY342" s="169" t="s">
        <v>122</v>
      </c>
    </row>
    <row r="343" spans="1:65" s="2" customFormat="1" ht="44.25" customHeight="1">
      <c r="A343" s="32"/>
      <c r="B343" s="138"/>
      <c r="C343" s="176" t="s">
        <v>339</v>
      </c>
      <c r="D343" s="176" t="s">
        <v>317</v>
      </c>
      <c r="E343" s="177" t="s">
        <v>340</v>
      </c>
      <c r="F343" s="178" t="s">
        <v>341</v>
      </c>
      <c r="G343" s="179" t="s">
        <v>320</v>
      </c>
      <c r="H343" s="180">
        <v>1</v>
      </c>
      <c r="I343" s="181"/>
      <c r="J343" s="182">
        <f>ROUND(I343*H343,2)</f>
        <v>0</v>
      </c>
      <c r="K343" s="178" t="s">
        <v>1</v>
      </c>
      <c r="L343" s="183"/>
      <c r="M343" s="184" t="s">
        <v>1</v>
      </c>
      <c r="N343" s="185" t="s">
        <v>46</v>
      </c>
      <c r="O343" s="58"/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0" t="s">
        <v>321</v>
      </c>
      <c r="AT343" s="150" t="s">
        <v>317</v>
      </c>
      <c r="AU343" s="150" t="s">
        <v>130</v>
      </c>
      <c r="AY343" s="17" t="s">
        <v>122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130</v>
      </c>
      <c r="BK343" s="151">
        <f>ROUND(I343*H343,2)</f>
        <v>0</v>
      </c>
      <c r="BL343" s="17" t="s">
        <v>215</v>
      </c>
      <c r="BM343" s="150" t="s">
        <v>342</v>
      </c>
    </row>
    <row r="344" spans="1:65" s="2" customFormat="1" ht="44.25" customHeight="1">
      <c r="A344" s="32"/>
      <c r="B344" s="138"/>
      <c r="C344" s="176" t="s">
        <v>343</v>
      </c>
      <c r="D344" s="176" t="s">
        <v>317</v>
      </c>
      <c r="E344" s="177" t="s">
        <v>344</v>
      </c>
      <c r="F344" s="178" t="s">
        <v>341</v>
      </c>
      <c r="G344" s="179" t="s">
        <v>320</v>
      </c>
      <c r="H344" s="180">
        <v>1</v>
      </c>
      <c r="I344" s="181"/>
      <c r="J344" s="182">
        <f>ROUND(I344*H344,2)</f>
        <v>0</v>
      </c>
      <c r="K344" s="178" t="s">
        <v>1</v>
      </c>
      <c r="L344" s="183"/>
      <c r="M344" s="184" t="s">
        <v>1</v>
      </c>
      <c r="N344" s="185" t="s">
        <v>46</v>
      </c>
      <c r="O344" s="58"/>
      <c r="P344" s="148">
        <f>O344*H344</f>
        <v>0</v>
      </c>
      <c r="Q344" s="148">
        <v>0</v>
      </c>
      <c r="R344" s="148">
        <f>Q344*H344</f>
        <v>0</v>
      </c>
      <c r="S344" s="148">
        <v>0</v>
      </c>
      <c r="T344" s="14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0" t="s">
        <v>321</v>
      </c>
      <c r="AT344" s="150" t="s">
        <v>317</v>
      </c>
      <c r="AU344" s="150" t="s">
        <v>130</v>
      </c>
      <c r="AY344" s="17" t="s">
        <v>122</v>
      </c>
      <c r="BE344" s="151">
        <f>IF(N344="základní",J344,0)</f>
        <v>0</v>
      </c>
      <c r="BF344" s="151">
        <f>IF(N344="snížená",J344,0)</f>
        <v>0</v>
      </c>
      <c r="BG344" s="151">
        <f>IF(N344="zákl. přenesená",J344,0)</f>
        <v>0</v>
      </c>
      <c r="BH344" s="151">
        <f>IF(N344="sníž. přenesená",J344,0)</f>
        <v>0</v>
      </c>
      <c r="BI344" s="151">
        <f>IF(N344="nulová",J344,0)</f>
        <v>0</v>
      </c>
      <c r="BJ344" s="17" t="s">
        <v>130</v>
      </c>
      <c r="BK344" s="151">
        <f>ROUND(I344*H344,2)</f>
        <v>0</v>
      </c>
      <c r="BL344" s="17" t="s">
        <v>215</v>
      </c>
      <c r="BM344" s="150" t="s">
        <v>345</v>
      </c>
    </row>
    <row r="345" spans="1:65" s="2" customFormat="1" ht="44.25" customHeight="1">
      <c r="A345" s="32"/>
      <c r="B345" s="138"/>
      <c r="C345" s="176" t="s">
        <v>346</v>
      </c>
      <c r="D345" s="176" t="s">
        <v>317</v>
      </c>
      <c r="E345" s="177" t="s">
        <v>347</v>
      </c>
      <c r="F345" s="178" t="s">
        <v>348</v>
      </c>
      <c r="G345" s="179" t="s">
        <v>320</v>
      </c>
      <c r="H345" s="180">
        <v>1</v>
      </c>
      <c r="I345" s="181"/>
      <c r="J345" s="182">
        <f>ROUND(I345*H345,2)</f>
        <v>0</v>
      </c>
      <c r="K345" s="178" t="s">
        <v>1</v>
      </c>
      <c r="L345" s="183"/>
      <c r="M345" s="184" t="s">
        <v>1</v>
      </c>
      <c r="N345" s="185" t="s">
        <v>46</v>
      </c>
      <c r="O345" s="58"/>
      <c r="P345" s="148">
        <f>O345*H345</f>
        <v>0</v>
      </c>
      <c r="Q345" s="148">
        <v>0</v>
      </c>
      <c r="R345" s="148">
        <f>Q345*H345</f>
        <v>0</v>
      </c>
      <c r="S345" s="148">
        <v>0</v>
      </c>
      <c r="T345" s="14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0" t="s">
        <v>321</v>
      </c>
      <c r="AT345" s="150" t="s">
        <v>317</v>
      </c>
      <c r="AU345" s="150" t="s">
        <v>130</v>
      </c>
      <c r="AY345" s="17" t="s">
        <v>122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7" t="s">
        <v>130</v>
      </c>
      <c r="BK345" s="151">
        <f>ROUND(I345*H345,2)</f>
        <v>0</v>
      </c>
      <c r="BL345" s="17" t="s">
        <v>215</v>
      </c>
      <c r="BM345" s="150" t="s">
        <v>349</v>
      </c>
    </row>
    <row r="346" spans="1:65" s="2" customFormat="1" ht="33" customHeight="1">
      <c r="A346" s="32"/>
      <c r="B346" s="138"/>
      <c r="C346" s="139" t="s">
        <v>350</v>
      </c>
      <c r="D346" s="139" t="s">
        <v>125</v>
      </c>
      <c r="E346" s="140" t="s">
        <v>351</v>
      </c>
      <c r="F346" s="141" t="s">
        <v>352</v>
      </c>
      <c r="G346" s="142" t="s">
        <v>128</v>
      </c>
      <c r="H346" s="143">
        <v>5.89</v>
      </c>
      <c r="I346" s="144"/>
      <c r="J346" s="145">
        <f>ROUND(I346*H346,2)</f>
        <v>0</v>
      </c>
      <c r="K346" s="141" t="s">
        <v>583</v>
      </c>
      <c r="L346" s="33"/>
      <c r="M346" s="146" t="s">
        <v>1</v>
      </c>
      <c r="N346" s="147" t="s">
        <v>46</v>
      </c>
      <c r="O346" s="58"/>
      <c r="P346" s="148">
        <f>O346*H346</f>
        <v>0</v>
      </c>
      <c r="Q346" s="148">
        <v>2.5999999999999998E-4</v>
      </c>
      <c r="R346" s="148">
        <f>Q346*H346</f>
        <v>1.5313999999999998E-3</v>
      </c>
      <c r="S346" s="148">
        <v>0</v>
      </c>
      <c r="T346" s="14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0" t="s">
        <v>215</v>
      </c>
      <c r="AT346" s="150" t="s">
        <v>125</v>
      </c>
      <c r="AU346" s="150" t="s">
        <v>130</v>
      </c>
      <c r="AY346" s="17" t="s">
        <v>122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130</v>
      </c>
      <c r="BK346" s="151">
        <f>ROUND(I346*H346,2)</f>
        <v>0</v>
      </c>
      <c r="BL346" s="17" t="s">
        <v>215</v>
      </c>
      <c r="BM346" s="150" t="s">
        <v>353</v>
      </c>
    </row>
    <row r="347" spans="1:65" s="14" customFormat="1">
      <c r="B347" s="160"/>
      <c r="D347" s="153" t="s">
        <v>132</v>
      </c>
      <c r="E347" s="161" t="s">
        <v>1</v>
      </c>
      <c r="F347" s="162" t="s">
        <v>354</v>
      </c>
      <c r="H347" s="163">
        <v>5.89</v>
      </c>
      <c r="I347" s="164"/>
      <c r="L347" s="160"/>
      <c r="M347" s="165"/>
      <c r="N347" s="166"/>
      <c r="O347" s="166"/>
      <c r="P347" s="166"/>
      <c r="Q347" s="166"/>
      <c r="R347" s="166"/>
      <c r="S347" s="166"/>
      <c r="T347" s="167"/>
      <c r="AT347" s="161" t="s">
        <v>132</v>
      </c>
      <c r="AU347" s="161" t="s">
        <v>130</v>
      </c>
      <c r="AV347" s="14" t="s">
        <v>130</v>
      </c>
      <c r="AW347" s="14" t="s">
        <v>36</v>
      </c>
      <c r="AX347" s="14" t="s">
        <v>80</v>
      </c>
      <c r="AY347" s="161" t="s">
        <v>122</v>
      </c>
    </row>
    <row r="348" spans="1:65" s="15" customFormat="1">
      <c r="B348" s="168"/>
      <c r="D348" s="153" t="s">
        <v>132</v>
      </c>
      <c r="E348" s="169" t="s">
        <v>1</v>
      </c>
      <c r="F348" s="170" t="s">
        <v>150</v>
      </c>
      <c r="H348" s="171">
        <v>5.89</v>
      </c>
      <c r="I348" s="172"/>
      <c r="L348" s="168"/>
      <c r="M348" s="173"/>
      <c r="N348" s="174"/>
      <c r="O348" s="174"/>
      <c r="P348" s="174"/>
      <c r="Q348" s="174"/>
      <c r="R348" s="174"/>
      <c r="S348" s="174"/>
      <c r="T348" s="175"/>
      <c r="AT348" s="169" t="s">
        <v>132</v>
      </c>
      <c r="AU348" s="169" t="s">
        <v>130</v>
      </c>
      <c r="AV348" s="15" t="s">
        <v>129</v>
      </c>
      <c r="AW348" s="15" t="s">
        <v>36</v>
      </c>
      <c r="AX348" s="15" t="s">
        <v>21</v>
      </c>
      <c r="AY348" s="169" t="s">
        <v>122</v>
      </c>
    </row>
    <row r="349" spans="1:65" s="2" customFormat="1" ht="49.15" customHeight="1">
      <c r="A349" s="32"/>
      <c r="B349" s="138"/>
      <c r="C349" s="176" t="s">
        <v>355</v>
      </c>
      <c r="D349" s="176" t="s">
        <v>317</v>
      </c>
      <c r="E349" s="177" t="s">
        <v>356</v>
      </c>
      <c r="F349" s="178" t="s">
        <v>357</v>
      </c>
      <c r="G349" s="179" t="s">
        <v>320</v>
      </c>
      <c r="H349" s="180">
        <v>2</v>
      </c>
      <c r="I349" s="181"/>
      <c r="J349" s="182">
        <f>ROUND(I349*H349,2)</f>
        <v>0</v>
      </c>
      <c r="K349" s="178" t="s">
        <v>1</v>
      </c>
      <c r="L349" s="183"/>
      <c r="M349" s="184" t="s">
        <v>1</v>
      </c>
      <c r="N349" s="185" t="s">
        <v>46</v>
      </c>
      <c r="O349" s="58"/>
      <c r="P349" s="148">
        <f>O349*H349</f>
        <v>0</v>
      </c>
      <c r="Q349" s="148">
        <v>0.05</v>
      </c>
      <c r="R349" s="148">
        <f>Q349*H349</f>
        <v>0.1</v>
      </c>
      <c r="S349" s="148">
        <v>0</v>
      </c>
      <c r="T349" s="14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0" t="s">
        <v>321</v>
      </c>
      <c r="AT349" s="150" t="s">
        <v>317</v>
      </c>
      <c r="AU349" s="150" t="s">
        <v>130</v>
      </c>
      <c r="AY349" s="17" t="s">
        <v>122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7" t="s">
        <v>130</v>
      </c>
      <c r="BK349" s="151">
        <f>ROUND(I349*H349,2)</f>
        <v>0</v>
      </c>
      <c r="BL349" s="17" t="s">
        <v>215</v>
      </c>
      <c r="BM349" s="150" t="s">
        <v>358</v>
      </c>
    </row>
    <row r="350" spans="1:65" s="2" customFormat="1" ht="24.2" customHeight="1">
      <c r="A350" s="32"/>
      <c r="B350" s="138"/>
      <c r="C350" s="139" t="s">
        <v>359</v>
      </c>
      <c r="D350" s="139" t="s">
        <v>125</v>
      </c>
      <c r="E350" s="140" t="s">
        <v>360</v>
      </c>
      <c r="F350" s="141" t="s">
        <v>361</v>
      </c>
      <c r="G350" s="142" t="s">
        <v>272</v>
      </c>
      <c r="H350" s="143">
        <v>8</v>
      </c>
      <c r="I350" s="144"/>
      <c r="J350" s="145">
        <f>ROUND(I350*H350,2)</f>
        <v>0</v>
      </c>
      <c r="K350" s="141" t="s">
        <v>583</v>
      </c>
      <c r="L350" s="33"/>
      <c r="M350" s="146" t="s">
        <v>1</v>
      </c>
      <c r="N350" s="147" t="s">
        <v>46</v>
      </c>
      <c r="O350" s="58"/>
      <c r="P350" s="148">
        <f>O350*H350</f>
        <v>0</v>
      </c>
      <c r="Q350" s="148">
        <v>2.7E-4</v>
      </c>
      <c r="R350" s="148">
        <f>Q350*H350</f>
        <v>2.16E-3</v>
      </c>
      <c r="S350" s="148">
        <v>0</v>
      </c>
      <c r="T350" s="14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0" t="s">
        <v>215</v>
      </c>
      <c r="AT350" s="150" t="s">
        <v>125</v>
      </c>
      <c r="AU350" s="150" t="s">
        <v>130</v>
      </c>
      <c r="AY350" s="17" t="s">
        <v>122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7" t="s">
        <v>130</v>
      </c>
      <c r="BK350" s="151">
        <f>ROUND(I350*H350,2)</f>
        <v>0</v>
      </c>
      <c r="BL350" s="17" t="s">
        <v>215</v>
      </c>
      <c r="BM350" s="150" t="s">
        <v>362</v>
      </c>
    </row>
    <row r="351" spans="1:65" s="14" customFormat="1">
      <c r="B351" s="160"/>
      <c r="D351" s="153" t="s">
        <v>132</v>
      </c>
      <c r="E351" s="161" t="s">
        <v>1</v>
      </c>
      <c r="F351" s="162" t="s">
        <v>306</v>
      </c>
      <c r="H351" s="163">
        <v>1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132</v>
      </c>
      <c r="AU351" s="161" t="s">
        <v>130</v>
      </c>
      <c r="AV351" s="14" t="s">
        <v>130</v>
      </c>
      <c r="AW351" s="14" t="s">
        <v>36</v>
      </c>
      <c r="AX351" s="14" t="s">
        <v>80</v>
      </c>
      <c r="AY351" s="161" t="s">
        <v>122</v>
      </c>
    </row>
    <row r="352" spans="1:65" s="14" customFormat="1">
      <c r="B352" s="160"/>
      <c r="D352" s="153" t="s">
        <v>132</v>
      </c>
      <c r="E352" s="161" t="s">
        <v>1</v>
      </c>
      <c r="F352" s="162" t="s">
        <v>296</v>
      </c>
      <c r="H352" s="163">
        <v>1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132</v>
      </c>
      <c r="AU352" s="161" t="s">
        <v>130</v>
      </c>
      <c r="AV352" s="14" t="s">
        <v>130</v>
      </c>
      <c r="AW352" s="14" t="s">
        <v>36</v>
      </c>
      <c r="AX352" s="14" t="s">
        <v>80</v>
      </c>
      <c r="AY352" s="161" t="s">
        <v>122</v>
      </c>
    </row>
    <row r="353" spans="1:65" s="14" customFormat="1">
      <c r="B353" s="160"/>
      <c r="D353" s="153" t="s">
        <v>132</v>
      </c>
      <c r="E353" s="161" t="s">
        <v>1</v>
      </c>
      <c r="F353" s="162" t="s">
        <v>297</v>
      </c>
      <c r="H353" s="163">
        <v>3</v>
      </c>
      <c r="I353" s="164"/>
      <c r="L353" s="160"/>
      <c r="M353" s="165"/>
      <c r="N353" s="166"/>
      <c r="O353" s="166"/>
      <c r="P353" s="166"/>
      <c r="Q353" s="166"/>
      <c r="R353" s="166"/>
      <c r="S353" s="166"/>
      <c r="T353" s="167"/>
      <c r="AT353" s="161" t="s">
        <v>132</v>
      </c>
      <c r="AU353" s="161" t="s">
        <v>130</v>
      </c>
      <c r="AV353" s="14" t="s">
        <v>130</v>
      </c>
      <c r="AW353" s="14" t="s">
        <v>36</v>
      </c>
      <c r="AX353" s="14" t="s">
        <v>80</v>
      </c>
      <c r="AY353" s="161" t="s">
        <v>122</v>
      </c>
    </row>
    <row r="354" spans="1:65" s="14" customFormat="1">
      <c r="B354" s="160"/>
      <c r="D354" s="153" t="s">
        <v>132</v>
      </c>
      <c r="E354" s="161" t="s">
        <v>1</v>
      </c>
      <c r="F354" s="162" t="s">
        <v>298</v>
      </c>
      <c r="H354" s="163">
        <v>1</v>
      </c>
      <c r="I354" s="164"/>
      <c r="L354" s="160"/>
      <c r="M354" s="165"/>
      <c r="N354" s="166"/>
      <c r="O354" s="166"/>
      <c r="P354" s="166"/>
      <c r="Q354" s="166"/>
      <c r="R354" s="166"/>
      <c r="S354" s="166"/>
      <c r="T354" s="167"/>
      <c r="AT354" s="161" t="s">
        <v>132</v>
      </c>
      <c r="AU354" s="161" t="s">
        <v>130</v>
      </c>
      <c r="AV354" s="14" t="s">
        <v>130</v>
      </c>
      <c r="AW354" s="14" t="s">
        <v>36</v>
      </c>
      <c r="AX354" s="14" t="s">
        <v>80</v>
      </c>
      <c r="AY354" s="161" t="s">
        <v>122</v>
      </c>
    </row>
    <row r="355" spans="1:65" s="14" customFormat="1">
      <c r="B355" s="160"/>
      <c r="D355" s="153" t="s">
        <v>132</v>
      </c>
      <c r="E355" s="161" t="s">
        <v>1</v>
      </c>
      <c r="F355" s="162" t="s">
        <v>299</v>
      </c>
      <c r="H355" s="163">
        <v>1</v>
      </c>
      <c r="I355" s="164"/>
      <c r="L355" s="160"/>
      <c r="M355" s="165"/>
      <c r="N355" s="166"/>
      <c r="O355" s="166"/>
      <c r="P355" s="166"/>
      <c r="Q355" s="166"/>
      <c r="R355" s="166"/>
      <c r="S355" s="166"/>
      <c r="T355" s="167"/>
      <c r="AT355" s="161" t="s">
        <v>132</v>
      </c>
      <c r="AU355" s="161" t="s">
        <v>130</v>
      </c>
      <c r="AV355" s="14" t="s">
        <v>130</v>
      </c>
      <c r="AW355" s="14" t="s">
        <v>36</v>
      </c>
      <c r="AX355" s="14" t="s">
        <v>80</v>
      </c>
      <c r="AY355" s="161" t="s">
        <v>122</v>
      </c>
    </row>
    <row r="356" spans="1:65" s="14" customFormat="1">
      <c r="B356" s="160"/>
      <c r="D356" s="153" t="s">
        <v>132</v>
      </c>
      <c r="E356" s="161" t="s">
        <v>1</v>
      </c>
      <c r="F356" s="162" t="s">
        <v>300</v>
      </c>
      <c r="H356" s="163">
        <v>1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132</v>
      </c>
      <c r="AU356" s="161" t="s">
        <v>130</v>
      </c>
      <c r="AV356" s="14" t="s">
        <v>130</v>
      </c>
      <c r="AW356" s="14" t="s">
        <v>36</v>
      </c>
      <c r="AX356" s="14" t="s">
        <v>80</v>
      </c>
      <c r="AY356" s="161" t="s">
        <v>122</v>
      </c>
    </row>
    <row r="357" spans="1:65" s="15" customFormat="1">
      <c r="B357" s="168"/>
      <c r="D357" s="153" t="s">
        <v>132</v>
      </c>
      <c r="E357" s="169" t="s">
        <v>1</v>
      </c>
      <c r="F357" s="170" t="s">
        <v>150</v>
      </c>
      <c r="H357" s="171">
        <v>8</v>
      </c>
      <c r="I357" s="172"/>
      <c r="L357" s="168"/>
      <c r="M357" s="173"/>
      <c r="N357" s="174"/>
      <c r="O357" s="174"/>
      <c r="P357" s="174"/>
      <c r="Q357" s="174"/>
      <c r="R357" s="174"/>
      <c r="S357" s="174"/>
      <c r="T357" s="175"/>
      <c r="AT357" s="169" t="s">
        <v>132</v>
      </c>
      <c r="AU357" s="169" t="s">
        <v>130</v>
      </c>
      <c r="AV357" s="15" t="s">
        <v>129</v>
      </c>
      <c r="AW357" s="15" t="s">
        <v>36</v>
      </c>
      <c r="AX357" s="15" t="s">
        <v>21</v>
      </c>
      <c r="AY357" s="169" t="s">
        <v>122</v>
      </c>
    </row>
    <row r="358" spans="1:65" s="2" customFormat="1" ht="44.25" customHeight="1">
      <c r="A358" s="32"/>
      <c r="B358" s="138"/>
      <c r="C358" s="176" t="s">
        <v>363</v>
      </c>
      <c r="D358" s="176" t="s">
        <v>317</v>
      </c>
      <c r="E358" s="177" t="s">
        <v>364</v>
      </c>
      <c r="F358" s="178" t="s">
        <v>365</v>
      </c>
      <c r="G358" s="179" t="s">
        <v>320</v>
      </c>
      <c r="H358" s="180">
        <v>1</v>
      </c>
      <c r="I358" s="181"/>
      <c r="J358" s="182">
        <f t="shared" ref="J358:J364" si="0">ROUND(I358*H358,2)</f>
        <v>0</v>
      </c>
      <c r="K358" s="178" t="s">
        <v>1</v>
      </c>
      <c r="L358" s="183"/>
      <c r="M358" s="184" t="s">
        <v>1</v>
      </c>
      <c r="N358" s="185" t="s">
        <v>46</v>
      </c>
      <c r="O358" s="58"/>
      <c r="P358" s="148">
        <f t="shared" ref="P358:P364" si="1">O358*H358</f>
        <v>0</v>
      </c>
      <c r="Q358" s="148">
        <v>0.02</v>
      </c>
      <c r="R358" s="148">
        <f t="shared" ref="R358:R364" si="2">Q358*H358</f>
        <v>0.02</v>
      </c>
      <c r="S358" s="148">
        <v>0</v>
      </c>
      <c r="T358" s="149">
        <f t="shared" ref="T358:T364" si="3"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0" t="s">
        <v>321</v>
      </c>
      <c r="AT358" s="150" t="s">
        <v>317</v>
      </c>
      <c r="AU358" s="150" t="s">
        <v>130</v>
      </c>
      <c r="AY358" s="17" t="s">
        <v>122</v>
      </c>
      <c r="BE358" s="151">
        <f t="shared" ref="BE358:BE364" si="4">IF(N358="základní",J358,0)</f>
        <v>0</v>
      </c>
      <c r="BF358" s="151">
        <f t="shared" ref="BF358:BF364" si="5">IF(N358="snížená",J358,0)</f>
        <v>0</v>
      </c>
      <c r="BG358" s="151">
        <f t="shared" ref="BG358:BG364" si="6">IF(N358="zákl. přenesená",J358,0)</f>
        <v>0</v>
      </c>
      <c r="BH358" s="151">
        <f t="shared" ref="BH358:BH364" si="7">IF(N358="sníž. přenesená",J358,0)</f>
        <v>0</v>
      </c>
      <c r="BI358" s="151">
        <f t="shared" ref="BI358:BI364" si="8">IF(N358="nulová",J358,0)</f>
        <v>0</v>
      </c>
      <c r="BJ358" s="17" t="s">
        <v>130</v>
      </c>
      <c r="BK358" s="151">
        <f t="shared" ref="BK358:BK364" si="9">ROUND(I358*H358,2)</f>
        <v>0</v>
      </c>
      <c r="BL358" s="17" t="s">
        <v>215</v>
      </c>
      <c r="BM358" s="150" t="s">
        <v>366</v>
      </c>
    </row>
    <row r="359" spans="1:65" s="2" customFormat="1" ht="44.25" customHeight="1">
      <c r="A359" s="32"/>
      <c r="B359" s="138"/>
      <c r="C359" s="176" t="s">
        <v>367</v>
      </c>
      <c r="D359" s="176" t="s">
        <v>317</v>
      </c>
      <c r="E359" s="177" t="s">
        <v>368</v>
      </c>
      <c r="F359" s="178" t="s">
        <v>369</v>
      </c>
      <c r="G359" s="179" t="s">
        <v>320</v>
      </c>
      <c r="H359" s="180">
        <v>1</v>
      </c>
      <c r="I359" s="181"/>
      <c r="J359" s="182">
        <f t="shared" si="0"/>
        <v>0</v>
      </c>
      <c r="K359" s="178" t="s">
        <v>1</v>
      </c>
      <c r="L359" s="183"/>
      <c r="M359" s="184" t="s">
        <v>1</v>
      </c>
      <c r="N359" s="185" t="s">
        <v>46</v>
      </c>
      <c r="O359" s="58"/>
      <c r="P359" s="148">
        <f t="shared" si="1"/>
        <v>0</v>
      </c>
      <c r="Q359" s="148">
        <v>0.02</v>
      </c>
      <c r="R359" s="148">
        <f t="shared" si="2"/>
        <v>0.02</v>
      </c>
      <c r="S359" s="148">
        <v>0</v>
      </c>
      <c r="T359" s="149">
        <f t="shared" si="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0" t="s">
        <v>321</v>
      </c>
      <c r="AT359" s="150" t="s">
        <v>317</v>
      </c>
      <c r="AU359" s="150" t="s">
        <v>130</v>
      </c>
      <c r="AY359" s="17" t="s">
        <v>122</v>
      </c>
      <c r="BE359" s="151">
        <f t="shared" si="4"/>
        <v>0</v>
      </c>
      <c r="BF359" s="151">
        <f t="shared" si="5"/>
        <v>0</v>
      </c>
      <c r="BG359" s="151">
        <f t="shared" si="6"/>
        <v>0</v>
      </c>
      <c r="BH359" s="151">
        <f t="shared" si="7"/>
        <v>0</v>
      </c>
      <c r="BI359" s="151">
        <f t="shared" si="8"/>
        <v>0</v>
      </c>
      <c r="BJ359" s="17" t="s">
        <v>130</v>
      </c>
      <c r="BK359" s="151">
        <f t="shared" si="9"/>
        <v>0</v>
      </c>
      <c r="BL359" s="17" t="s">
        <v>215</v>
      </c>
      <c r="BM359" s="150" t="s">
        <v>370</v>
      </c>
    </row>
    <row r="360" spans="1:65" s="2" customFormat="1" ht="37.9" customHeight="1">
      <c r="A360" s="32"/>
      <c r="B360" s="138"/>
      <c r="C360" s="176" t="s">
        <v>371</v>
      </c>
      <c r="D360" s="176" t="s">
        <v>317</v>
      </c>
      <c r="E360" s="177" t="s">
        <v>372</v>
      </c>
      <c r="F360" s="178" t="s">
        <v>373</v>
      </c>
      <c r="G360" s="179" t="s">
        <v>320</v>
      </c>
      <c r="H360" s="180">
        <v>3</v>
      </c>
      <c r="I360" s="181"/>
      <c r="J360" s="182">
        <f t="shared" si="0"/>
        <v>0</v>
      </c>
      <c r="K360" s="178" t="s">
        <v>1</v>
      </c>
      <c r="L360" s="183"/>
      <c r="M360" s="184" t="s">
        <v>1</v>
      </c>
      <c r="N360" s="185" t="s">
        <v>46</v>
      </c>
      <c r="O360" s="58"/>
      <c r="P360" s="148">
        <f t="shared" si="1"/>
        <v>0</v>
      </c>
      <c r="Q360" s="148">
        <v>1.4999999999999999E-2</v>
      </c>
      <c r="R360" s="148">
        <f t="shared" si="2"/>
        <v>4.4999999999999998E-2</v>
      </c>
      <c r="S360" s="148">
        <v>0</v>
      </c>
      <c r="T360" s="149">
        <f t="shared" si="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0" t="s">
        <v>321</v>
      </c>
      <c r="AT360" s="150" t="s">
        <v>317</v>
      </c>
      <c r="AU360" s="150" t="s">
        <v>130</v>
      </c>
      <c r="AY360" s="17" t="s">
        <v>122</v>
      </c>
      <c r="BE360" s="151">
        <f t="shared" si="4"/>
        <v>0</v>
      </c>
      <c r="BF360" s="151">
        <f t="shared" si="5"/>
        <v>0</v>
      </c>
      <c r="BG360" s="151">
        <f t="shared" si="6"/>
        <v>0</v>
      </c>
      <c r="BH360" s="151">
        <f t="shared" si="7"/>
        <v>0</v>
      </c>
      <c r="BI360" s="151">
        <f t="shared" si="8"/>
        <v>0</v>
      </c>
      <c r="BJ360" s="17" t="s">
        <v>130</v>
      </c>
      <c r="BK360" s="151">
        <f t="shared" si="9"/>
        <v>0</v>
      </c>
      <c r="BL360" s="17" t="s">
        <v>215</v>
      </c>
      <c r="BM360" s="150" t="s">
        <v>374</v>
      </c>
    </row>
    <row r="361" spans="1:65" s="2" customFormat="1" ht="44.25" customHeight="1">
      <c r="A361" s="32"/>
      <c r="B361" s="138"/>
      <c r="C361" s="176" t="s">
        <v>375</v>
      </c>
      <c r="D361" s="176" t="s">
        <v>317</v>
      </c>
      <c r="E361" s="177" t="s">
        <v>376</v>
      </c>
      <c r="F361" s="178" t="s">
        <v>377</v>
      </c>
      <c r="G361" s="179" t="s">
        <v>320</v>
      </c>
      <c r="H361" s="180">
        <v>1</v>
      </c>
      <c r="I361" s="181"/>
      <c r="J361" s="182">
        <f t="shared" si="0"/>
        <v>0</v>
      </c>
      <c r="K361" s="178" t="s">
        <v>1</v>
      </c>
      <c r="L361" s="183"/>
      <c r="M361" s="184" t="s">
        <v>1</v>
      </c>
      <c r="N361" s="185" t="s">
        <v>46</v>
      </c>
      <c r="O361" s="58"/>
      <c r="P361" s="148">
        <f t="shared" si="1"/>
        <v>0</v>
      </c>
      <c r="Q361" s="148">
        <v>0.02</v>
      </c>
      <c r="R361" s="148">
        <f t="shared" si="2"/>
        <v>0.02</v>
      </c>
      <c r="S361" s="148">
        <v>0</v>
      </c>
      <c r="T361" s="149">
        <f t="shared" si="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0" t="s">
        <v>321</v>
      </c>
      <c r="AT361" s="150" t="s">
        <v>317</v>
      </c>
      <c r="AU361" s="150" t="s">
        <v>130</v>
      </c>
      <c r="AY361" s="17" t="s">
        <v>122</v>
      </c>
      <c r="BE361" s="151">
        <f t="shared" si="4"/>
        <v>0</v>
      </c>
      <c r="BF361" s="151">
        <f t="shared" si="5"/>
        <v>0</v>
      </c>
      <c r="BG361" s="151">
        <f t="shared" si="6"/>
        <v>0</v>
      </c>
      <c r="BH361" s="151">
        <f t="shared" si="7"/>
        <v>0</v>
      </c>
      <c r="BI361" s="151">
        <f t="shared" si="8"/>
        <v>0</v>
      </c>
      <c r="BJ361" s="17" t="s">
        <v>130</v>
      </c>
      <c r="BK361" s="151">
        <f t="shared" si="9"/>
        <v>0</v>
      </c>
      <c r="BL361" s="17" t="s">
        <v>215</v>
      </c>
      <c r="BM361" s="150" t="s">
        <v>378</v>
      </c>
    </row>
    <row r="362" spans="1:65" s="2" customFormat="1" ht="44.25" customHeight="1">
      <c r="A362" s="32"/>
      <c r="B362" s="138"/>
      <c r="C362" s="176" t="s">
        <v>379</v>
      </c>
      <c r="D362" s="176" t="s">
        <v>317</v>
      </c>
      <c r="E362" s="177" t="s">
        <v>380</v>
      </c>
      <c r="F362" s="178" t="s">
        <v>381</v>
      </c>
      <c r="G362" s="179" t="s">
        <v>320</v>
      </c>
      <c r="H362" s="180">
        <v>1</v>
      </c>
      <c r="I362" s="181"/>
      <c r="J362" s="182">
        <f t="shared" si="0"/>
        <v>0</v>
      </c>
      <c r="K362" s="178" t="s">
        <v>1</v>
      </c>
      <c r="L362" s="183"/>
      <c r="M362" s="184" t="s">
        <v>1</v>
      </c>
      <c r="N362" s="185" t="s">
        <v>46</v>
      </c>
      <c r="O362" s="58"/>
      <c r="P362" s="148">
        <f t="shared" si="1"/>
        <v>0</v>
      </c>
      <c r="Q362" s="148">
        <v>1.4999999999999999E-2</v>
      </c>
      <c r="R362" s="148">
        <f t="shared" si="2"/>
        <v>1.4999999999999999E-2</v>
      </c>
      <c r="S362" s="148">
        <v>0</v>
      </c>
      <c r="T362" s="149">
        <f t="shared" si="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0" t="s">
        <v>321</v>
      </c>
      <c r="AT362" s="150" t="s">
        <v>317</v>
      </c>
      <c r="AU362" s="150" t="s">
        <v>130</v>
      </c>
      <c r="AY362" s="17" t="s">
        <v>122</v>
      </c>
      <c r="BE362" s="151">
        <f t="shared" si="4"/>
        <v>0</v>
      </c>
      <c r="BF362" s="151">
        <f t="shared" si="5"/>
        <v>0</v>
      </c>
      <c r="BG362" s="151">
        <f t="shared" si="6"/>
        <v>0</v>
      </c>
      <c r="BH362" s="151">
        <f t="shared" si="7"/>
        <v>0</v>
      </c>
      <c r="BI362" s="151">
        <f t="shared" si="8"/>
        <v>0</v>
      </c>
      <c r="BJ362" s="17" t="s">
        <v>130</v>
      </c>
      <c r="BK362" s="151">
        <f t="shared" si="9"/>
        <v>0</v>
      </c>
      <c r="BL362" s="17" t="s">
        <v>215</v>
      </c>
      <c r="BM362" s="150" t="s">
        <v>382</v>
      </c>
    </row>
    <row r="363" spans="1:65" s="2" customFormat="1" ht="37.9" customHeight="1">
      <c r="A363" s="32"/>
      <c r="B363" s="138"/>
      <c r="C363" s="176" t="s">
        <v>383</v>
      </c>
      <c r="D363" s="176" t="s">
        <v>317</v>
      </c>
      <c r="E363" s="177" t="s">
        <v>384</v>
      </c>
      <c r="F363" s="178" t="s">
        <v>385</v>
      </c>
      <c r="G363" s="179" t="s">
        <v>320</v>
      </c>
      <c r="H363" s="180">
        <v>1</v>
      </c>
      <c r="I363" s="181"/>
      <c r="J363" s="182">
        <f t="shared" si="0"/>
        <v>0</v>
      </c>
      <c r="K363" s="178" t="s">
        <v>1</v>
      </c>
      <c r="L363" s="183"/>
      <c r="M363" s="184" t="s">
        <v>1</v>
      </c>
      <c r="N363" s="185" t="s">
        <v>46</v>
      </c>
      <c r="O363" s="58"/>
      <c r="P363" s="148">
        <f t="shared" si="1"/>
        <v>0</v>
      </c>
      <c r="Q363" s="148">
        <v>0.01</v>
      </c>
      <c r="R363" s="148">
        <f t="shared" si="2"/>
        <v>0.01</v>
      </c>
      <c r="S363" s="148">
        <v>0</v>
      </c>
      <c r="T363" s="149">
        <f t="shared" si="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0" t="s">
        <v>321</v>
      </c>
      <c r="AT363" s="150" t="s">
        <v>317</v>
      </c>
      <c r="AU363" s="150" t="s">
        <v>130</v>
      </c>
      <c r="AY363" s="17" t="s">
        <v>122</v>
      </c>
      <c r="BE363" s="151">
        <f t="shared" si="4"/>
        <v>0</v>
      </c>
      <c r="BF363" s="151">
        <f t="shared" si="5"/>
        <v>0</v>
      </c>
      <c r="BG363" s="151">
        <f t="shared" si="6"/>
        <v>0</v>
      </c>
      <c r="BH363" s="151">
        <f t="shared" si="7"/>
        <v>0</v>
      </c>
      <c r="BI363" s="151">
        <f t="shared" si="8"/>
        <v>0</v>
      </c>
      <c r="BJ363" s="17" t="s">
        <v>130</v>
      </c>
      <c r="BK363" s="151">
        <f t="shared" si="9"/>
        <v>0</v>
      </c>
      <c r="BL363" s="17" t="s">
        <v>215</v>
      </c>
      <c r="BM363" s="150" t="s">
        <v>386</v>
      </c>
    </row>
    <row r="364" spans="1:65" s="2" customFormat="1" ht="24.2" customHeight="1">
      <c r="A364" s="32"/>
      <c r="B364" s="138"/>
      <c r="C364" s="139" t="s">
        <v>387</v>
      </c>
      <c r="D364" s="139" t="s">
        <v>125</v>
      </c>
      <c r="E364" s="140" t="s">
        <v>388</v>
      </c>
      <c r="F364" s="141" t="s">
        <v>389</v>
      </c>
      <c r="G364" s="142" t="s">
        <v>272</v>
      </c>
      <c r="H364" s="143">
        <v>82</v>
      </c>
      <c r="I364" s="144"/>
      <c r="J364" s="145">
        <f t="shared" si="0"/>
        <v>0</v>
      </c>
      <c r="K364" s="141" t="s">
        <v>583</v>
      </c>
      <c r="L364" s="33"/>
      <c r="M364" s="146" t="s">
        <v>1</v>
      </c>
      <c r="N364" s="147" t="s">
        <v>46</v>
      </c>
      <c r="O364" s="58"/>
      <c r="P364" s="148">
        <f t="shared" si="1"/>
        <v>0</v>
      </c>
      <c r="Q364" s="148">
        <v>0</v>
      </c>
      <c r="R364" s="148">
        <f t="shared" si="2"/>
        <v>0</v>
      </c>
      <c r="S364" s="148">
        <v>0</v>
      </c>
      <c r="T364" s="149">
        <f t="shared" si="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0" t="s">
        <v>215</v>
      </c>
      <c r="AT364" s="150" t="s">
        <v>125</v>
      </c>
      <c r="AU364" s="150" t="s">
        <v>130</v>
      </c>
      <c r="AY364" s="17" t="s">
        <v>122</v>
      </c>
      <c r="BE364" s="151">
        <f t="shared" si="4"/>
        <v>0</v>
      </c>
      <c r="BF364" s="151">
        <f t="shared" si="5"/>
        <v>0</v>
      </c>
      <c r="BG364" s="151">
        <f t="shared" si="6"/>
        <v>0</v>
      </c>
      <c r="BH364" s="151">
        <f t="shared" si="7"/>
        <v>0</v>
      </c>
      <c r="BI364" s="151">
        <f t="shared" si="8"/>
        <v>0</v>
      </c>
      <c r="BJ364" s="17" t="s">
        <v>130</v>
      </c>
      <c r="BK364" s="151">
        <f t="shared" si="9"/>
        <v>0</v>
      </c>
      <c r="BL364" s="17" t="s">
        <v>215</v>
      </c>
      <c r="BM364" s="150" t="s">
        <v>390</v>
      </c>
    </row>
    <row r="365" spans="1:65" s="14" customFormat="1">
      <c r="B365" s="160"/>
      <c r="D365" s="153" t="s">
        <v>132</v>
      </c>
      <c r="E365" s="161" t="s">
        <v>1</v>
      </c>
      <c r="F365" s="162" t="s">
        <v>391</v>
      </c>
      <c r="H365" s="163">
        <v>8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132</v>
      </c>
      <c r="AU365" s="161" t="s">
        <v>130</v>
      </c>
      <c r="AV365" s="14" t="s">
        <v>130</v>
      </c>
      <c r="AW365" s="14" t="s">
        <v>36</v>
      </c>
      <c r="AX365" s="14" t="s">
        <v>80</v>
      </c>
      <c r="AY365" s="161" t="s">
        <v>122</v>
      </c>
    </row>
    <row r="366" spans="1:65" s="14" customFormat="1">
      <c r="B366" s="160"/>
      <c r="D366" s="153" t="s">
        <v>132</v>
      </c>
      <c r="E366" s="161" t="s">
        <v>1</v>
      </c>
      <c r="F366" s="162" t="s">
        <v>392</v>
      </c>
      <c r="H366" s="163">
        <v>8</v>
      </c>
      <c r="I366" s="164"/>
      <c r="L366" s="160"/>
      <c r="M366" s="165"/>
      <c r="N366" s="166"/>
      <c r="O366" s="166"/>
      <c r="P366" s="166"/>
      <c r="Q366" s="166"/>
      <c r="R366" s="166"/>
      <c r="S366" s="166"/>
      <c r="T366" s="167"/>
      <c r="AT366" s="161" t="s">
        <v>132</v>
      </c>
      <c r="AU366" s="161" t="s">
        <v>130</v>
      </c>
      <c r="AV366" s="14" t="s">
        <v>130</v>
      </c>
      <c r="AW366" s="14" t="s">
        <v>36</v>
      </c>
      <c r="AX366" s="14" t="s">
        <v>80</v>
      </c>
      <c r="AY366" s="161" t="s">
        <v>122</v>
      </c>
    </row>
    <row r="367" spans="1:65" s="14" customFormat="1">
      <c r="B367" s="160"/>
      <c r="D367" s="153" t="s">
        <v>132</v>
      </c>
      <c r="E367" s="161" t="s">
        <v>1</v>
      </c>
      <c r="F367" s="162" t="s">
        <v>393</v>
      </c>
      <c r="H367" s="163">
        <v>24</v>
      </c>
      <c r="I367" s="164"/>
      <c r="L367" s="160"/>
      <c r="M367" s="165"/>
      <c r="N367" s="166"/>
      <c r="O367" s="166"/>
      <c r="P367" s="166"/>
      <c r="Q367" s="166"/>
      <c r="R367" s="166"/>
      <c r="S367" s="166"/>
      <c r="T367" s="167"/>
      <c r="AT367" s="161" t="s">
        <v>132</v>
      </c>
      <c r="AU367" s="161" t="s">
        <v>130</v>
      </c>
      <c r="AV367" s="14" t="s">
        <v>130</v>
      </c>
      <c r="AW367" s="14" t="s">
        <v>36</v>
      </c>
      <c r="AX367" s="14" t="s">
        <v>80</v>
      </c>
      <c r="AY367" s="161" t="s">
        <v>122</v>
      </c>
    </row>
    <row r="368" spans="1:65" s="14" customFormat="1">
      <c r="B368" s="160"/>
      <c r="D368" s="153" t="s">
        <v>132</v>
      </c>
      <c r="E368" s="161" t="s">
        <v>1</v>
      </c>
      <c r="F368" s="162" t="s">
        <v>394</v>
      </c>
      <c r="H368" s="163">
        <v>2</v>
      </c>
      <c r="I368" s="164"/>
      <c r="L368" s="160"/>
      <c r="M368" s="165"/>
      <c r="N368" s="166"/>
      <c r="O368" s="166"/>
      <c r="P368" s="166"/>
      <c r="Q368" s="166"/>
      <c r="R368" s="166"/>
      <c r="S368" s="166"/>
      <c r="T368" s="167"/>
      <c r="AT368" s="161" t="s">
        <v>132</v>
      </c>
      <c r="AU368" s="161" t="s">
        <v>130</v>
      </c>
      <c r="AV368" s="14" t="s">
        <v>130</v>
      </c>
      <c r="AW368" s="14" t="s">
        <v>36</v>
      </c>
      <c r="AX368" s="14" t="s">
        <v>80</v>
      </c>
      <c r="AY368" s="161" t="s">
        <v>122</v>
      </c>
    </row>
    <row r="369" spans="1:65" s="14" customFormat="1">
      <c r="B369" s="160"/>
      <c r="D369" s="153" t="s">
        <v>132</v>
      </c>
      <c r="E369" s="161" t="s">
        <v>1</v>
      </c>
      <c r="F369" s="162" t="s">
        <v>395</v>
      </c>
      <c r="H369" s="163">
        <v>2</v>
      </c>
      <c r="I369" s="164"/>
      <c r="L369" s="160"/>
      <c r="M369" s="165"/>
      <c r="N369" s="166"/>
      <c r="O369" s="166"/>
      <c r="P369" s="166"/>
      <c r="Q369" s="166"/>
      <c r="R369" s="166"/>
      <c r="S369" s="166"/>
      <c r="T369" s="167"/>
      <c r="AT369" s="161" t="s">
        <v>132</v>
      </c>
      <c r="AU369" s="161" t="s">
        <v>130</v>
      </c>
      <c r="AV369" s="14" t="s">
        <v>130</v>
      </c>
      <c r="AW369" s="14" t="s">
        <v>36</v>
      </c>
      <c r="AX369" s="14" t="s">
        <v>80</v>
      </c>
      <c r="AY369" s="161" t="s">
        <v>122</v>
      </c>
    </row>
    <row r="370" spans="1:65" s="14" customFormat="1">
      <c r="B370" s="160"/>
      <c r="D370" s="153" t="s">
        <v>132</v>
      </c>
      <c r="E370" s="161" t="s">
        <v>1</v>
      </c>
      <c r="F370" s="162" t="s">
        <v>396</v>
      </c>
      <c r="H370" s="163">
        <v>12</v>
      </c>
      <c r="I370" s="164"/>
      <c r="L370" s="160"/>
      <c r="M370" s="165"/>
      <c r="N370" s="166"/>
      <c r="O370" s="166"/>
      <c r="P370" s="166"/>
      <c r="Q370" s="166"/>
      <c r="R370" s="166"/>
      <c r="S370" s="166"/>
      <c r="T370" s="167"/>
      <c r="AT370" s="161" t="s">
        <v>132</v>
      </c>
      <c r="AU370" s="161" t="s">
        <v>130</v>
      </c>
      <c r="AV370" s="14" t="s">
        <v>130</v>
      </c>
      <c r="AW370" s="14" t="s">
        <v>36</v>
      </c>
      <c r="AX370" s="14" t="s">
        <v>80</v>
      </c>
      <c r="AY370" s="161" t="s">
        <v>122</v>
      </c>
    </row>
    <row r="371" spans="1:65" s="14" customFormat="1">
      <c r="B371" s="160"/>
      <c r="D371" s="153" t="s">
        <v>132</v>
      </c>
      <c r="E371" s="161" t="s">
        <v>1</v>
      </c>
      <c r="F371" s="162" t="s">
        <v>397</v>
      </c>
      <c r="H371" s="163">
        <v>6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132</v>
      </c>
      <c r="AU371" s="161" t="s">
        <v>130</v>
      </c>
      <c r="AV371" s="14" t="s">
        <v>130</v>
      </c>
      <c r="AW371" s="14" t="s">
        <v>36</v>
      </c>
      <c r="AX371" s="14" t="s">
        <v>80</v>
      </c>
      <c r="AY371" s="161" t="s">
        <v>122</v>
      </c>
    </row>
    <row r="372" spans="1:65" s="14" customFormat="1">
      <c r="B372" s="160"/>
      <c r="D372" s="153" t="s">
        <v>132</v>
      </c>
      <c r="E372" s="161" t="s">
        <v>1</v>
      </c>
      <c r="F372" s="162" t="s">
        <v>398</v>
      </c>
      <c r="H372" s="163">
        <v>2</v>
      </c>
      <c r="I372" s="164"/>
      <c r="L372" s="160"/>
      <c r="M372" s="165"/>
      <c r="N372" s="166"/>
      <c r="O372" s="166"/>
      <c r="P372" s="166"/>
      <c r="Q372" s="166"/>
      <c r="R372" s="166"/>
      <c r="S372" s="166"/>
      <c r="T372" s="167"/>
      <c r="AT372" s="161" t="s">
        <v>132</v>
      </c>
      <c r="AU372" s="161" t="s">
        <v>130</v>
      </c>
      <c r="AV372" s="14" t="s">
        <v>130</v>
      </c>
      <c r="AW372" s="14" t="s">
        <v>36</v>
      </c>
      <c r="AX372" s="14" t="s">
        <v>80</v>
      </c>
      <c r="AY372" s="161" t="s">
        <v>122</v>
      </c>
    </row>
    <row r="373" spans="1:65" s="14" customFormat="1">
      <c r="B373" s="160"/>
      <c r="D373" s="153" t="s">
        <v>132</v>
      </c>
      <c r="E373" s="161" t="s">
        <v>1</v>
      </c>
      <c r="F373" s="162" t="s">
        <v>399</v>
      </c>
      <c r="H373" s="163">
        <v>8</v>
      </c>
      <c r="I373" s="164"/>
      <c r="L373" s="160"/>
      <c r="M373" s="165"/>
      <c r="N373" s="166"/>
      <c r="O373" s="166"/>
      <c r="P373" s="166"/>
      <c r="Q373" s="166"/>
      <c r="R373" s="166"/>
      <c r="S373" s="166"/>
      <c r="T373" s="167"/>
      <c r="AT373" s="161" t="s">
        <v>132</v>
      </c>
      <c r="AU373" s="161" t="s">
        <v>130</v>
      </c>
      <c r="AV373" s="14" t="s">
        <v>130</v>
      </c>
      <c r="AW373" s="14" t="s">
        <v>36</v>
      </c>
      <c r="AX373" s="14" t="s">
        <v>80</v>
      </c>
      <c r="AY373" s="161" t="s">
        <v>122</v>
      </c>
    </row>
    <row r="374" spans="1:65" s="14" customFormat="1">
      <c r="B374" s="160"/>
      <c r="D374" s="153" t="s">
        <v>132</v>
      </c>
      <c r="E374" s="161" t="s">
        <v>1</v>
      </c>
      <c r="F374" s="162" t="s">
        <v>400</v>
      </c>
      <c r="H374" s="163">
        <v>2</v>
      </c>
      <c r="I374" s="164"/>
      <c r="L374" s="160"/>
      <c r="M374" s="165"/>
      <c r="N374" s="166"/>
      <c r="O374" s="166"/>
      <c r="P374" s="166"/>
      <c r="Q374" s="166"/>
      <c r="R374" s="166"/>
      <c r="S374" s="166"/>
      <c r="T374" s="167"/>
      <c r="AT374" s="161" t="s">
        <v>132</v>
      </c>
      <c r="AU374" s="161" t="s">
        <v>130</v>
      </c>
      <c r="AV374" s="14" t="s">
        <v>130</v>
      </c>
      <c r="AW374" s="14" t="s">
        <v>36</v>
      </c>
      <c r="AX374" s="14" t="s">
        <v>80</v>
      </c>
      <c r="AY374" s="161" t="s">
        <v>122</v>
      </c>
    </row>
    <row r="375" spans="1:65" s="14" customFormat="1">
      <c r="B375" s="160"/>
      <c r="D375" s="153" t="s">
        <v>132</v>
      </c>
      <c r="E375" s="161" t="s">
        <v>1</v>
      </c>
      <c r="F375" s="162" t="s">
        <v>401</v>
      </c>
      <c r="H375" s="163">
        <v>4</v>
      </c>
      <c r="I375" s="164"/>
      <c r="L375" s="160"/>
      <c r="M375" s="165"/>
      <c r="N375" s="166"/>
      <c r="O375" s="166"/>
      <c r="P375" s="166"/>
      <c r="Q375" s="166"/>
      <c r="R375" s="166"/>
      <c r="S375" s="166"/>
      <c r="T375" s="167"/>
      <c r="AT375" s="161" t="s">
        <v>132</v>
      </c>
      <c r="AU375" s="161" t="s">
        <v>130</v>
      </c>
      <c r="AV375" s="14" t="s">
        <v>130</v>
      </c>
      <c r="AW375" s="14" t="s">
        <v>36</v>
      </c>
      <c r="AX375" s="14" t="s">
        <v>80</v>
      </c>
      <c r="AY375" s="161" t="s">
        <v>122</v>
      </c>
    </row>
    <row r="376" spans="1:65" s="14" customFormat="1">
      <c r="B376" s="160"/>
      <c r="D376" s="153" t="s">
        <v>132</v>
      </c>
      <c r="E376" s="161" t="s">
        <v>1</v>
      </c>
      <c r="F376" s="162" t="s">
        <v>402</v>
      </c>
      <c r="H376" s="163">
        <v>2</v>
      </c>
      <c r="I376" s="164"/>
      <c r="L376" s="160"/>
      <c r="M376" s="165"/>
      <c r="N376" s="166"/>
      <c r="O376" s="166"/>
      <c r="P376" s="166"/>
      <c r="Q376" s="166"/>
      <c r="R376" s="166"/>
      <c r="S376" s="166"/>
      <c r="T376" s="167"/>
      <c r="AT376" s="161" t="s">
        <v>132</v>
      </c>
      <c r="AU376" s="161" t="s">
        <v>130</v>
      </c>
      <c r="AV376" s="14" t="s">
        <v>130</v>
      </c>
      <c r="AW376" s="14" t="s">
        <v>36</v>
      </c>
      <c r="AX376" s="14" t="s">
        <v>80</v>
      </c>
      <c r="AY376" s="161" t="s">
        <v>122</v>
      </c>
    </row>
    <row r="377" spans="1:65" s="14" customFormat="1">
      <c r="B377" s="160"/>
      <c r="D377" s="153" t="s">
        <v>132</v>
      </c>
      <c r="E377" s="161" t="s">
        <v>1</v>
      </c>
      <c r="F377" s="162" t="s">
        <v>403</v>
      </c>
      <c r="H377" s="163">
        <v>2</v>
      </c>
      <c r="I377" s="164"/>
      <c r="L377" s="160"/>
      <c r="M377" s="165"/>
      <c r="N377" s="166"/>
      <c r="O377" s="166"/>
      <c r="P377" s="166"/>
      <c r="Q377" s="166"/>
      <c r="R377" s="166"/>
      <c r="S377" s="166"/>
      <c r="T377" s="167"/>
      <c r="AT377" s="161" t="s">
        <v>132</v>
      </c>
      <c r="AU377" s="161" t="s">
        <v>130</v>
      </c>
      <c r="AV377" s="14" t="s">
        <v>130</v>
      </c>
      <c r="AW377" s="14" t="s">
        <v>36</v>
      </c>
      <c r="AX377" s="14" t="s">
        <v>80</v>
      </c>
      <c r="AY377" s="161" t="s">
        <v>122</v>
      </c>
    </row>
    <row r="378" spans="1:65" s="15" customFormat="1">
      <c r="B378" s="168"/>
      <c r="D378" s="153" t="s">
        <v>132</v>
      </c>
      <c r="E378" s="169" t="s">
        <v>1</v>
      </c>
      <c r="F378" s="170" t="s">
        <v>150</v>
      </c>
      <c r="H378" s="171">
        <v>82</v>
      </c>
      <c r="I378" s="172"/>
      <c r="L378" s="168"/>
      <c r="M378" s="173"/>
      <c r="N378" s="174"/>
      <c r="O378" s="174"/>
      <c r="P378" s="174"/>
      <c r="Q378" s="174"/>
      <c r="R378" s="174"/>
      <c r="S378" s="174"/>
      <c r="T378" s="175"/>
      <c r="AT378" s="169" t="s">
        <v>132</v>
      </c>
      <c r="AU378" s="169" t="s">
        <v>130</v>
      </c>
      <c r="AV378" s="15" t="s">
        <v>129</v>
      </c>
      <c r="AW378" s="15" t="s">
        <v>36</v>
      </c>
      <c r="AX378" s="15" t="s">
        <v>21</v>
      </c>
      <c r="AY378" s="169" t="s">
        <v>122</v>
      </c>
    </row>
    <row r="379" spans="1:65" s="2" customFormat="1" ht="24.2" customHeight="1">
      <c r="A379" s="32"/>
      <c r="B379" s="138"/>
      <c r="C379" s="139" t="s">
        <v>404</v>
      </c>
      <c r="D379" s="139" t="s">
        <v>125</v>
      </c>
      <c r="E379" s="140" t="s">
        <v>405</v>
      </c>
      <c r="F379" s="141" t="s">
        <v>406</v>
      </c>
      <c r="G379" s="142" t="s">
        <v>272</v>
      </c>
      <c r="H379" s="143">
        <v>10</v>
      </c>
      <c r="I379" s="144"/>
      <c r="J379" s="145">
        <f>ROUND(I379*H379,2)</f>
        <v>0</v>
      </c>
      <c r="K379" s="141" t="s">
        <v>583</v>
      </c>
      <c r="L379" s="33"/>
      <c r="M379" s="146" t="s">
        <v>1</v>
      </c>
      <c r="N379" s="147" t="s">
        <v>46</v>
      </c>
      <c r="O379" s="58"/>
      <c r="P379" s="148">
        <f>O379*H379</f>
        <v>0</v>
      </c>
      <c r="Q379" s="148">
        <v>0</v>
      </c>
      <c r="R379" s="148">
        <f>Q379*H379</f>
        <v>0</v>
      </c>
      <c r="S379" s="148">
        <v>0</v>
      </c>
      <c r="T379" s="14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0" t="s">
        <v>215</v>
      </c>
      <c r="AT379" s="150" t="s">
        <v>125</v>
      </c>
      <c r="AU379" s="150" t="s">
        <v>130</v>
      </c>
      <c r="AY379" s="17" t="s">
        <v>122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7" t="s">
        <v>130</v>
      </c>
      <c r="BK379" s="151">
        <f>ROUND(I379*H379,2)</f>
        <v>0</v>
      </c>
      <c r="BL379" s="17" t="s">
        <v>215</v>
      </c>
      <c r="BM379" s="150" t="s">
        <v>407</v>
      </c>
    </row>
    <row r="380" spans="1:65" s="14" customFormat="1">
      <c r="B380" s="160"/>
      <c r="D380" s="153" t="s">
        <v>132</v>
      </c>
      <c r="E380" s="161" t="s">
        <v>1</v>
      </c>
      <c r="F380" s="162" t="s">
        <v>408</v>
      </c>
      <c r="H380" s="163">
        <v>1</v>
      </c>
      <c r="I380" s="164"/>
      <c r="L380" s="160"/>
      <c r="M380" s="165"/>
      <c r="N380" s="166"/>
      <c r="O380" s="166"/>
      <c r="P380" s="166"/>
      <c r="Q380" s="166"/>
      <c r="R380" s="166"/>
      <c r="S380" s="166"/>
      <c r="T380" s="167"/>
      <c r="AT380" s="161" t="s">
        <v>132</v>
      </c>
      <c r="AU380" s="161" t="s">
        <v>130</v>
      </c>
      <c r="AV380" s="14" t="s">
        <v>130</v>
      </c>
      <c r="AW380" s="14" t="s">
        <v>36</v>
      </c>
      <c r="AX380" s="14" t="s">
        <v>80</v>
      </c>
      <c r="AY380" s="161" t="s">
        <v>122</v>
      </c>
    </row>
    <row r="381" spans="1:65" s="14" customFormat="1">
      <c r="B381" s="160"/>
      <c r="D381" s="153" t="s">
        <v>132</v>
      </c>
      <c r="E381" s="161" t="s">
        <v>1</v>
      </c>
      <c r="F381" s="162" t="s">
        <v>307</v>
      </c>
      <c r="H381" s="163">
        <v>2</v>
      </c>
      <c r="I381" s="164"/>
      <c r="L381" s="160"/>
      <c r="M381" s="165"/>
      <c r="N381" s="166"/>
      <c r="O381" s="166"/>
      <c r="P381" s="166"/>
      <c r="Q381" s="166"/>
      <c r="R381" s="166"/>
      <c r="S381" s="166"/>
      <c r="T381" s="167"/>
      <c r="AT381" s="161" t="s">
        <v>132</v>
      </c>
      <c r="AU381" s="161" t="s">
        <v>130</v>
      </c>
      <c r="AV381" s="14" t="s">
        <v>130</v>
      </c>
      <c r="AW381" s="14" t="s">
        <v>36</v>
      </c>
      <c r="AX381" s="14" t="s">
        <v>80</v>
      </c>
      <c r="AY381" s="161" t="s">
        <v>122</v>
      </c>
    </row>
    <row r="382" spans="1:65" s="14" customFormat="1">
      <c r="B382" s="160"/>
      <c r="D382" s="153" t="s">
        <v>132</v>
      </c>
      <c r="E382" s="161" t="s">
        <v>1</v>
      </c>
      <c r="F382" s="162" t="s">
        <v>409</v>
      </c>
      <c r="H382" s="163">
        <v>3</v>
      </c>
      <c r="I382" s="164"/>
      <c r="L382" s="160"/>
      <c r="M382" s="165"/>
      <c r="N382" s="166"/>
      <c r="O382" s="166"/>
      <c r="P382" s="166"/>
      <c r="Q382" s="166"/>
      <c r="R382" s="166"/>
      <c r="S382" s="166"/>
      <c r="T382" s="167"/>
      <c r="AT382" s="161" t="s">
        <v>132</v>
      </c>
      <c r="AU382" s="161" t="s">
        <v>130</v>
      </c>
      <c r="AV382" s="14" t="s">
        <v>130</v>
      </c>
      <c r="AW382" s="14" t="s">
        <v>36</v>
      </c>
      <c r="AX382" s="14" t="s">
        <v>80</v>
      </c>
      <c r="AY382" s="161" t="s">
        <v>122</v>
      </c>
    </row>
    <row r="383" spans="1:65" s="14" customFormat="1">
      <c r="B383" s="160"/>
      <c r="D383" s="153" t="s">
        <v>132</v>
      </c>
      <c r="E383" s="161" t="s">
        <v>1</v>
      </c>
      <c r="F383" s="162" t="s">
        <v>410</v>
      </c>
      <c r="H383" s="163">
        <v>1</v>
      </c>
      <c r="I383" s="164"/>
      <c r="L383" s="160"/>
      <c r="M383" s="165"/>
      <c r="N383" s="166"/>
      <c r="O383" s="166"/>
      <c r="P383" s="166"/>
      <c r="Q383" s="166"/>
      <c r="R383" s="166"/>
      <c r="S383" s="166"/>
      <c r="T383" s="167"/>
      <c r="AT383" s="161" t="s">
        <v>132</v>
      </c>
      <c r="AU383" s="161" t="s">
        <v>130</v>
      </c>
      <c r="AV383" s="14" t="s">
        <v>130</v>
      </c>
      <c r="AW383" s="14" t="s">
        <v>36</v>
      </c>
      <c r="AX383" s="14" t="s">
        <v>80</v>
      </c>
      <c r="AY383" s="161" t="s">
        <v>122</v>
      </c>
    </row>
    <row r="384" spans="1:65" s="14" customFormat="1">
      <c r="B384" s="160"/>
      <c r="D384" s="153" t="s">
        <v>132</v>
      </c>
      <c r="E384" s="161" t="s">
        <v>1</v>
      </c>
      <c r="F384" s="162" t="s">
        <v>411</v>
      </c>
      <c r="H384" s="163">
        <v>1</v>
      </c>
      <c r="I384" s="164"/>
      <c r="L384" s="160"/>
      <c r="M384" s="165"/>
      <c r="N384" s="166"/>
      <c r="O384" s="166"/>
      <c r="P384" s="166"/>
      <c r="Q384" s="166"/>
      <c r="R384" s="166"/>
      <c r="S384" s="166"/>
      <c r="T384" s="167"/>
      <c r="AT384" s="161" t="s">
        <v>132</v>
      </c>
      <c r="AU384" s="161" t="s">
        <v>130</v>
      </c>
      <c r="AV384" s="14" t="s">
        <v>130</v>
      </c>
      <c r="AW384" s="14" t="s">
        <v>36</v>
      </c>
      <c r="AX384" s="14" t="s">
        <v>80</v>
      </c>
      <c r="AY384" s="161" t="s">
        <v>122</v>
      </c>
    </row>
    <row r="385" spans="1:65" s="14" customFormat="1">
      <c r="B385" s="160"/>
      <c r="D385" s="153" t="s">
        <v>132</v>
      </c>
      <c r="E385" s="161" t="s">
        <v>1</v>
      </c>
      <c r="F385" s="162" t="s">
        <v>412</v>
      </c>
      <c r="H385" s="163">
        <v>1</v>
      </c>
      <c r="I385" s="164"/>
      <c r="L385" s="160"/>
      <c r="M385" s="165"/>
      <c r="N385" s="166"/>
      <c r="O385" s="166"/>
      <c r="P385" s="166"/>
      <c r="Q385" s="166"/>
      <c r="R385" s="166"/>
      <c r="S385" s="166"/>
      <c r="T385" s="167"/>
      <c r="AT385" s="161" t="s">
        <v>132</v>
      </c>
      <c r="AU385" s="161" t="s">
        <v>130</v>
      </c>
      <c r="AV385" s="14" t="s">
        <v>130</v>
      </c>
      <c r="AW385" s="14" t="s">
        <v>36</v>
      </c>
      <c r="AX385" s="14" t="s">
        <v>80</v>
      </c>
      <c r="AY385" s="161" t="s">
        <v>122</v>
      </c>
    </row>
    <row r="386" spans="1:65" s="14" customFormat="1">
      <c r="B386" s="160"/>
      <c r="D386" s="153" t="s">
        <v>132</v>
      </c>
      <c r="E386" s="161" t="s">
        <v>1</v>
      </c>
      <c r="F386" s="162" t="s">
        <v>413</v>
      </c>
      <c r="H386" s="163">
        <v>1</v>
      </c>
      <c r="I386" s="164"/>
      <c r="L386" s="160"/>
      <c r="M386" s="165"/>
      <c r="N386" s="166"/>
      <c r="O386" s="166"/>
      <c r="P386" s="166"/>
      <c r="Q386" s="166"/>
      <c r="R386" s="166"/>
      <c r="S386" s="166"/>
      <c r="T386" s="167"/>
      <c r="AT386" s="161" t="s">
        <v>132</v>
      </c>
      <c r="AU386" s="161" t="s">
        <v>130</v>
      </c>
      <c r="AV386" s="14" t="s">
        <v>130</v>
      </c>
      <c r="AW386" s="14" t="s">
        <v>36</v>
      </c>
      <c r="AX386" s="14" t="s">
        <v>80</v>
      </c>
      <c r="AY386" s="161" t="s">
        <v>122</v>
      </c>
    </row>
    <row r="387" spans="1:65" s="15" customFormat="1">
      <c r="B387" s="168"/>
      <c r="D387" s="153" t="s">
        <v>132</v>
      </c>
      <c r="E387" s="169" t="s">
        <v>1</v>
      </c>
      <c r="F387" s="170" t="s">
        <v>150</v>
      </c>
      <c r="H387" s="171">
        <v>10</v>
      </c>
      <c r="I387" s="172"/>
      <c r="L387" s="168"/>
      <c r="M387" s="173"/>
      <c r="N387" s="174"/>
      <c r="O387" s="174"/>
      <c r="P387" s="174"/>
      <c r="Q387" s="174"/>
      <c r="R387" s="174"/>
      <c r="S387" s="174"/>
      <c r="T387" s="175"/>
      <c r="AT387" s="169" t="s">
        <v>132</v>
      </c>
      <c r="AU387" s="169" t="s">
        <v>130</v>
      </c>
      <c r="AV387" s="15" t="s">
        <v>129</v>
      </c>
      <c r="AW387" s="15" t="s">
        <v>36</v>
      </c>
      <c r="AX387" s="15" t="s">
        <v>21</v>
      </c>
      <c r="AY387" s="169" t="s">
        <v>122</v>
      </c>
    </row>
    <row r="388" spans="1:65" s="2" customFormat="1" ht="24.2" customHeight="1">
      <c r="A388" s="32"/>
      <c r="B388" s="138"/>
      <c r="C388" s="176" t="s">
        <v>414</v>
      </c>
      <c r="D388" s="176" t="s">
        <v>317</v>
      </c>
      <c r="E388" s="177" t="s">
        <v>415</v>
      </c>
      <c r="F388" s="178" t="s">
        <v>416</v>
      </c>
      <c r="G388" s="179" t="s">
        <v>251</v>
      </c>
      <c r="H388" s="180">
        <v>6.6</v>
      </c>
      <c r="I388" s="181"/>
      <c r="J388" s="182">
        <f>ROUND(I388*H388,2)</f>
        <v>0</v>
      </c>
      <c r="K388" s="178" t="s">
        <v>1</v>
      </c>
      <c r="L388" s="183"/>
      <c r="M388" s="184" t="s">
        <v>1</v>
      </c>
      <c r="N388" s="185" t="s">
        <v>46</v>
      </c>
      <c r="O388" s="58"/>
      <c r="P388" s="148">
        <f>O388*H388</f>
        <v>0</v>
      </c>
      <c r="Q388" s="148">
        <v>0.01</v>
      </c>
      <c r="R388" s="148">
        <f>Q388*H388</f>
        <v>6.6000000000000003E-2</v>
      </c>
      <c r="S388" s="148">
        <v>0</v>
      </c>
      <c r="T388" s="14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0" t="s">
        <v>321</v>
      </c>
      <c r="AT388" s="150" t="s">
        <v>317</v>
      </c>
      <c r="AU388" s="150" t="s">
        <v>130</v>
      </c>
      <c r="AY388" s="17" t="s">
        <v>122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130</v>
      </c>
      <c r="BK388" s="151">
        <f>ROUND(I388*H388,2)</f>
        <v>0</v>
      </c>
      <c r="BL388" s="17" t="s">
        <v>215</v>
      </c>
      <c r="BM388" s="150" t="s">
        <v>417</v>
      </c>
    </row>
    <row r="389" spans="1:65" s="14" customFormat="1">
      <c r="B389" s="160"/>
      <c r="D389" s="153" t="s">
        <v>132</v>
      </c>
      <c r="E389" s="161" t="s">
        <v>1</v>
      </c>
      <c r="F389" s="162" t="s">
        <v>418</v>
      </c>
      <c r="H389" s="163">
        <v>0.6</v>
      </c>
      <c r="I389" s="164"/>
      <c r="L389" s="160"/>
      <c r="M389" s="165"/>
      <c r="N389" s="166"/>
      <c r="O389" s="166"/>
      <c r="P389" s="166"/>
      <c r="Q389" s="166"/>
      <c r="R389" s="166"/>
      <c r="S389" s="166"/>
      <c r="T389" s="167"/>
      <c r="AT389" s="161" t="s">
        <v>132</v>
      </c>
      <c r="AU389" s="161" t="s">
        <v>130</v>
      </c>
      <c r="AV389" s="14" t="s">
        <v>130</v>
      </c>
      <c r="AW389" s="14" t="s">
        <v>36</v>
      </c>
      <c r="AX389" s="14" t="s">
        <v>80</v>
      </c>
      <c r="AY389" s="161" t="s">
        <v>122</v>
      </c>
    </row>
    <row r="390" spans="1:65" s="14" customFormat="1">
      <c r="B390" s="160"/>
      <c r="D390" s="153" t="s">
        <v>132</v>
      </c>
      <c r="E390" s="161" t="s">
        <v>1</v>
      </c>
      <c r="F390" s="162" t="s">
        <v>419</v>
      </c>
      <c r="H390" s="163">
        <v>3.1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132</v>
      </c>
      <c r="AU390" s="161" t="s">
        <v>130</v>
      </c>
      <c r="AV390" s="14" t="s">
        <v>130</v>
      </c>
      <c r="AW390" s="14" t="s">
        <v>36</v>
      </c>
      <c r="AX390" s="14" t="s">
        <v>80</v>
      </c>
      <c r="AY390" s="161" t="s">
        <v>122</v>
      </c>
    </row>
    <row r="391" spans="1:65" s="14" customFormat="1">
      <c r="B391" s="160"/>
      <c r="D391" s="153" t="s">
        <v>132</v>
      </c>
      <c r="E391" s="161" t="s">
        <v>1</v>
      </c>
      <c r="F391" s="162" t="s">
        <v>420</v>
      </c>
      <c r="H391" s="163">
        <v>0.9</v>
      </c>
      <c r="I391" s="164"/>
      <c r="L391" s="160"/>
      <c r="M391" s="165"/>
      <c r="N391" s="166"/>
      <c r="O391" s="166"/>
      <c r="P391" s="166"/>
      <c r="Q391" s="166"/>
      <c r="R391" s="166"/>
      <c r="S391" s="166"/>
      <c r="T391" s="167"/>
      <c r="AT391" s="161" t="s">
        <v>132</v>
      </c>
      <c r="AU391" s="161" t="s">
        <v>130</v>
      </c>
      <c r="AV391" s="14" t="s">
        <v>130</v>
      </c>
      <c r="AW391" s="14" t="s">
        <v>36</v>
      </c>
      <c r="AX391" s="14" t="s">
        <v>80</v>
      </c>
      <c r="AY391" s="161" t="s">
        <v>122</v>
      </c>
    </row>
    <row r="392" spans="1:65" s="14" customFormat="1">
      <c r="B392" s="160"/>
      <c r="D392" s="153" t="s">
        <v>132</v>
      </c>
      <c r="E392" s="161" t="s">
        <v>1</v>
      </c>
      <c r="F392" s="162" t="s">
        <v>421</v>
      </c>
      <c r="H392" s="163">
        <v>0.8</v>
      </c>
      <c r="I392" s="164"/>
      <c r="L392" s="160"/>
      <c r="M392" s="165"/>
      <c r="N392" s="166"/>
      <c r="O392" s="166"/>
      <c r="P392" s="166"/>
      <c r="Q392" s="166"/>
      <c r="R392" s="166"/>
      <c r="S392" s="166"/>
      <c r="T392" s="167"/>
      <c r="AT392" s="161" t="s">
        <v>132</v>
      </c>
      <c r="AU392" s="161" t="s">
        <v>130</v>
      </c>
      <c r="AV392" s="14" t="s">
        <v>130</v>
      </c>
      <c r="AW392" s="14" t="s">
        <v>36</v>
      </c>
      <c r="AX392" s="14" t="s">
        <v>80</v>
      </c>
      <c r="AY392" s="161" t="s">
        <v>122</v>
      </c>
    </row>
    <row r="393" spans="1:65" s="14" customFormat="1">
      <c r="B393" s="160"/>
      <c r="D393" s="153" t="s">
        <v>132</v>
      </c>
      <c r="E393" s="161" t="s">
        <v>1</v>
      </c>
      <c r="F393" s="162" t="s">
        <v>422</v>
      </c>
      <c r="H393" s="163">
        <v>0.5</v>
      </c>
      <c r="I393" s="164"/>
      <c r="L393" s="160"/>
      <c r="M393" s="165"/>
      <c r="N393" s="166"/>
      <c r="O393" s="166"/>
      <c r="P393" s="166"/>
      <c r="Q393" s="166"/>
      <c r="R393" s="166"/>
      <c r="S393" s="166"/>
      <c r="T393" s="167"/>
      <c r="AT393" s="161" t="s">
        <v>132</v>
      </c>
      <c r="AU393" s="161" t="s">
        <v>130</v>
      </c>
      <c r="AV393" s="14" t="s">
        <v>130</v>
      </c>
      <c r="AW393" s="14" t="s">
        <v>36</v>
      </c>
      <c r="AX393" s="14" t="s">
        <v>80</v>
      </c>
      <c r="AY393" s="161" t="s">
        <v>122</v>
      </c>
    </row>
    <row r="394" spans="1:65" s="14" customFormat="1">
      <c r="B394" s="160"/>
      <c r="D394" s="153" t="s">
        <v>132</v>
      </c>
      <c r="E394" s="161" t="s">
        <v>1</v>
      </c>
      <c r="F394" s="162" t="s">
        <v>423</v>
      </c>
      <c r="H394" s="163">
        <v>0.4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132</v>
      </c>
      <c r="AU394" s="161" t="s">
        <v>130</v>
      </c>
      <c r="AV394" s="14" t="s">
        <v>130</v>
      </c>
      <c r="AW394" s="14" t="s">
        <v>36</v>
      </c>
      <c r="AX394" s="14" t="s">
        <v>80</v>
      </c>
      <c r="AY394" s="161" t="s">
        <v>122</v>
      </c>
    </row>
    <row r="395" spans="1:65" s="14" customFormat="1">
      <c r="B395" s="160"/>
      <c r="D395" s="153" t="s">
        <v>132</v>
      </c>
      <c r="E395" s="161" t="s">
        <v>1</v>
      </c>
      <c r="F395" s="162" t="s">
        <v>424</v>
      </c>
      <c r="H395" s="163">
        <v>0.3</v>
      </c>
      <c r="I395" s="164"/>
      <c r="L395" s="160"/>
      <c r="M395" s="165"/>
      <c r="N395" s="166"/>
      <c r="O395" s="166"/>
      <c r="P395" s="166"/>
      <c r="Q395" s="166"/>
      <c r="R395" s="166"/>
      <c r="S395" s="166"/>
      <c r="T395" s="167"/>
      <c r="AT395" s="161" t="s">
        <v>132</v>
      </c>
      <c r="AU395" s="161" t="s">
        <v>130</v>
      </c>
      <c r="AV395" s="14" t="s">
        <v>130</v>
      </c>
      <c r="AW395" s="14" t="s">
        <v>36</v>
      </c>
      <c r="AX395" s="14" t="s">
        <v>80</v>
      </c>
      <c r="AY395" s="161" t="s">
        <v>122</v>
      </c>
    </row>
    <row r="396" spans="1:65" s="15" customFormat="1">
      <c r="B396" s="168"/>
      <c r="D396" s="153" t="s">
        <v>132</v>
      </c>
      <c r="E396" s="169" t="s">
        <v>1</v>
      </c>
      <c r="F396" s="170" t="s">
        <v>150</v>
      </c>
      <c r="H396" s="171">
        <v>6.6</v>
      </c>
      <c r="I396" s="172"/>
      <c r="L396" s="168"/>
      <c r="M396" s="173"/>
      <c r="N396" s="174"/>
      <c r="O396" s="174"/>
      <c r="P396" s="174"/>
      <c r="Q396" s="174"/>
      <c r="R396" s="174"/>
      <c r="S396" s="174"/>
      <c r="T396" s="175"/>
      <c r="AT396" s="169" t="s">
        <v>132</v>
      </c>
      <c r="AU396" s="169" t="s">
        <v>130</v>
      </c>
      <c r="AV396" s="15" t="s">
        <v>129</v>
      </c>
      <c r="AW396" s="15" t="s">
        <v>36</v>
      </c>
      <c r="AX396" s="15" t="s">
        <v>21</v>
      </c>
      <c r="AY396" s="169" t="s">
        <v>122</v>
      </c>
    </row>
    <row r="397" spans="1:65" s="2" customFormat="1" ht="24.2" customHeight="1">
      <c r="A397" s="32"/>
      <c r="B397" s="138"/>
      <c r="C397" s="139" t="s">
        <v>425</v>
      </c>
      <c r="D397" s="139" t="s">
        <v>125</v>
      </c>
      <c r="E397" s="140" t="s">
        <v>426</v>
      </c>
      <c r="F397" s="141" t="s">
        <v>427</v>
      </c>
      <c r="G397" s="142" t="s">
        <v>272</v>
      </c>
      <c r="H397" s="143">
        <v>5</v>
      </c>
      <c r="I397" s="144"/>
      <c r="J397" s="145">
        <f>ROUND(I397*H397,2)</f>
        <v>0</v>
      </c>
      <c r="K397" s="141" t="s">
        <v>583</v>
      </c>
      <c r="L397" s="33"/>
      <c r="M397" s="146" t="s">
        <v>1</v>
      </c>
      <c r="N397" s="147" t="s">
        <v>46</v>
      </c>
      <c r="O397" s="58"/>
      <c r="P397" s="148">
        <f>O397*H397</f>
        <v>0</v>
      </c>
      <c r="Q397" s="148">
        <v>0</v>
      </c>
      <c r="R397" s="148">
        <f>Q397*H397</f>
        <v>0</v>
      </c>
      <c r="S397" s="148">
        <v>0</v>
      </c>
      <c r="T397" s="14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0" t="s">
        <v>215</v>
      </c>
      <c r="AT397" s="150" t="s">
        <v>125</v>
      </c>
      <c r="AU397" s="150" t="s">
        <v>130</v>
      </c>
      <c r="AY397" s="17" t="s">
        <v>122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7" t="s">
        <v>130</v>
      </c>
      <c r="BK397" s="151">
        <f>ROUND(I397*H397,2)</f>
        <v>0</v>
      </c>
      <c r="BL397" s="17" t="s">
        <v>215</v>
      </c>
      <c r="BM397" s="150" t="s">
        <v>428</v>
      </c>
    </row>
    <row r="398" spans="1:65" s="14" customFormat="1">
      <c r="B398" s="160"/>
      <c r="D398" s="153" t="s">
        <v>132</v>
      </c>
      <c r="E398" s="161" t="s">
        <v>1</v>
      </c>
      <c r="F398" s="162" t="s">
        <v>429</v>
      </c>
      <c r="H398" s="163">
        <v>1</v>
      </c>
      <c r="I398" s="164"/>
      <c r="L398" s="160"/>
      <c r="M398" s="165"/>
      <c r="N398" s="166"/>
      <c r="O398" s="166"/>
      <c r="P398" s="166"/>
      <c r="Q398" s="166"/>
      <c r="R398" s="166"/>
      <c r="S398" s="166"/>
      <c r="T398" s="167"/>
      <c r="AT398" s="161" t="s">
        <v>132</v>
      </c>
      <c r="AU398" s="161" t="s">
        <v>130</v>
      </c>
      <c r="AV398" s="14" t="s">
        <v>130</v>
      </c>
      <c r="AW398" s="14" t="s">
        <v>36</v>
      </c>
      <c r="AX398" s="14" t="s">
        <v>80</v>
      </c>
      <c r="AY398" s="161" t="s">
        <v>122</v>
      </c>
    </row>
    <row r="399" spans="1:65" s="14" customFormat="1">
      <c r="B399" s="160"/>
      <c r="D399" s="153" t="s">
        <v>132</v>
      </c>
      <c r="E399" s="161" t="s">
        <v>1</v>
      </c>
      <c r="F399" s="162" t="s">
        <v>430</v>
      </c>
      <c r="H399" s="163">
        <v>1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132</v>
      </c>
      <c r="AU399" s="161" t="s">
        <v>130</v>
      </c>
      <c r="AV399" s="14" t="s">
        <v>130</v>
      </c>
      <c r="AW399" s="14" t="s">
        <v>36</v>
      </c>
      <c r="AX399" s="14" t="s">
        <v>80</v>
      </c>
      <c r="AY399" s="161" t="s">
        <v>122</v>
      </c>
    </row>
    <row r="400" spans="1:65" s="14" customFormat="1">
      <c r="B400" s="160"/>
      <c r="D400" s="153" t="s">
        <v>132</v>
      </c>
      <c r="E400" s="161" t="s">
        <v>1</v>
      </c>
      <c r="F400" s="162" t="s">
        <v>431</v>
      </c>
      <c r="H400" s="163">
        <v>1</v>
      </c>
      <c r="I400" s="164"/>
      <c r="L400" s="160"/>
      <c r="M400" s="165"/>
      <c r="N400" s="166"/>
      <c r="O400" s="166"/>
      <c r="P400" s="166"/>
      <c r="Q400" s="166"/>
      <c r="R400" s="166"/>
      <c r="S400" s="166"/>
      <c r="T400" s="167"/>
      <c r="AT400" s="161" t="s">
        <v>132</v>
      </c>
      <c r="AU400" s="161" t="s">
        <v>130</v>
      </c>
      <c r="AV400" s="14" t="s">
        <v>130</v>
      </c>
      <c r="AW400" s="14" t="s">
        <v>36</v>
      </c>
      <c r="AX400" s="14" t="s">
        <v>80</v>
      </c>
      <c r="AY400" s="161" t="s">
        <v>122</v>
      </c>
    </row>
    <row r="401" spans="1:65" s="14" customFormat="1">
      <c r="B401" s="160"/>
      <c r="D401" s="153" t="s">
        <v>132</v>
      </c>
      <c r="E401" s="161" t="s">
        <v>1</v>
      </c>
      <c r="F401" s="162" t="s">
        <v>432</v>
      </c>
      <c r="H401" s="163">
        <v>1</v>
      </c>
      <c r="I401" s="164"/>
      <c r="L401" s="160"/>
      <c r="M401" s="165"/>
      <c r="N401" s="166"/>
      <c r="O401" s="166"/>
      <c r="P401" s="166"/>
      <c r="Q401" s="166"/>
      <c r="R401" s="166"/>
      <c r="S401" s="166"/>
      <c r="T401" s="167"/>
      <c r="AT401" s="161" t="s">
        <v>132</v>
      </c>
      <c r="AU401" s="161" t="s">
        <v>130</v>
      </c>
      <c r="AV401" s="14" t="s">
        <v>130</v>
      </c>
      <c r="AW401" s="14" t="s">
        <v>36</v>
      </c>
      <c r="AX401" s="14" t="s">
        <v>80</v>
      </c>
      <c r="AY401" s="161" t="s">
        <v>122</v>
      </c>
    </row>
    <row r="402" spans="1:65" s="14" customFormat="1">
      <c r="B402" s="160"/>
      <c r="D402" s="153" t="s">
        <v>132</v>
      </c>
      <c r="E402" s="161" t="s">
        <v>1</v>
      </c>
      <c r="F402" s="162" t="s">
        <v>433</v>
      </c>
      <c r="H402" s="163">
        <v>1</v>
      </c>
      <c r="I402" s="164"/>
      <c r="L402" s="160"/>
      <c r="M402" s="165"/>
      <c r="N402" s="166"/>
      <c r="O402" s="166"/>
      <c r="P402" s="166"/>
      <c r="Q402" s="166"/>
      <c r="R402" s="166"/>
      <c r="S402" s="166"/>
      <c r="T402" s="167"/>
      <c r="AT402" s="161" t="s">
        <v>132</v>
      </c>
      <c r="AU402" s="161" t="s">
        <v>130</v>
      </c>
      <c r="AV402" s="14" t="s">
        <v>130</v>
      </c>
      <c r="AW402" s="14" t="s">
        <v>36</v>
      </c>
      <c r="AX402" s="14" t="s">
        <v>80</v>
      </c>
      <c r="AY402" s="161" t="s">
        <v>122</v>
      </c>
    </row>
    <row r="403" spans="1:65" s="15" customFormat="1">
      <c r="B403" s="168"/>
      <c r="D403" s="153" t="s">
        <v>132</v>
      </c>
      <c r="E403" s="169" t="s">
        <v>1</v>
      </c>
      <c r="F403" s="170" t="s">
        <v>150</v>
      </c>
      <c r="H403" s="171">
        <v>5</v>
      </c>
      <c r="I403" s="172"/>
      <c r="L403" s="168"/>
      <c r="M403" s="173"/>
      <c r="N403" s="174"/>
      <c r="O403" s="174"/>
      <c r="P403" s="174"/>
      <c r="Q403" s="174"/>
      <c r="R403" s="174"/>
      <c r="S403" s="174"/>
      <c r="T403" s="175"/>
      <c r="AT403" s="169" t="s">
        <v>132</v>
      </c>
      <c r="AU403" s="169" t="s">
        <v>130</v>
      </c>
      <c r="AV403" s="15" t="s">
        <v>129</v>
      </c>
      <c r="AW403" s="15" t="s">
        <v>36</v>
      </c>
      <c r="AX403" s="15" t="s">
        <v>21</v>
      </c>
      <c r="AY403" s="169" t="s">
        <v>122</v>
      </c>
    </row>
    <row r="404" spans="1:65" s="2" customFormat="1" ht="24.2" customHeight="1">
      <c r="A404" s="32"/>
      <c r="B404" s="138"/>
      <c r="C404" s="176" t="s">
        <v>434</v>
      </c>
      <c r="D404" s="176" t="s">
        <v>317</v>
      </c>
      <c r="E404" s="177" t="s">
        <v>415</v>
      </c>
      <c r="F404" s="178" t="s">
        <v>416</v>
      </c>
      <c r="G404" s="179" t="s">
        <v>251</v>
      </c>
      <c r="H404" s="180">
        <v>6.63</v>
      </c>
      <c r="I404" s="181"/>
      <c r="J404" s="182">
        <f>ROUND(I404*H404,2)</f>
        <v>0</v>
      </c>
      <c r="K404" s="178" t="s">
        <v>1</v>
      </c>
      <c r="L404" s="183"/>
      <c r="M404" s="184" t="s">
        <v>1</v>
      </c>
      <c r="N404" s="185" t="s">
        <v>46</v>
      </c>
      <c r="O404" s="58"/>
      <c r="P404" s="148">
        <f>O404*H404</f>
        <v>0</v>
      </c>
      <c r="Q404" s="148">
        <v>0.01</v>
      </c>
      <c r="R404" s="148">
        <f>Q404*H404</f>
        <v>6.6299999999999998E-2</v>
      </c>
      <c r="S404" s="148">
        <v>0</v>
      </c>
      <c r="T404" s="14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50" t="s">
        <v>321</v>
      </c>
      <c r="AT404" s="150" t="s">
        <v>317</v>
      </c>
      <c r="AU404" s="150" t="s">
        <v>130</v>
      </c>
      <c r="AY404" s="17" t="s">
        <v>122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7" t="s">
        <v>130</v>
      </c>
      <c r="BK404" s="151">
        <f>ROUND(I404*H404,2)</f>
        <v>0</v>
      </c>
      <c r="BL404" s="17" t="s">
        <v>215</v>
      </c>
      <c r="BM404" s="150" t="s">
        <v>435</v>
      </c>
    </row>
    <row r="405" spans="1:65" s="14" customFormat="1">
      <c r="B405" s="160"/>
      <c r="D405" s="153" t="s">
        <v>132</v>
      </c>
      <c r="E405" s="161" t="s">
        <v>1</v>
      </c>
      <c r="F405" s="162" t="s">
        <v>436</v>
      </c>
      <c r="H405" s="163">
        <v>1.44</v>
      </c>
      <c r="I405" s="164"/>
      <c r="L405" s="160"/>
      <c r="M405" s="165"/>
      <c r="N405" s="166"/>
      <c r="O405" s="166"/>
      <c r="P405" s="166"/>
      <c r="Q405" s="166"/>
      <c r="R405" s="166"/>
      <c r="S405" s="166"/>
      <c r="T405" s="167"/>
      <c r="AT405" s="161" t="s">
        <v>132</v>
      </c>
      <c r="AU405" s="161" t="s">
        <v>130</v>
      </c>
      <c r="AV405" s="14" t="s">
        <v>130</v>
      </c>
      <c r="AW405" s="14" t="s">
        <v>36</v>
      </c>
      <c r="AX405" s="14" t="s">
        <v>80</v>
      </c>
      <c r="AY405" s="161" t="s">
        <v>122</v>
      </c>
    </row>
    <row r="406" spans="1:65" s="14" customFormat="1">
      <c r="B406" s="160"/>
      <c r="D406" s="153" t="s">
        <v>132</v>
      </c>
      <c r="E406" s="161" t="s">
        <v>1</v>
      </c>
      <c r="F406" s="162" t="s">
        <v>437</v>
      </c>
      <c r="H406" s="163">
        <v>1.44</v>
      </c>
      <c r="I406" s="164"/>
      <c r="L406" s="160"/>
      <c r="M406" s="165"/>
      <c r="N406" s="166"/>
      <c r="O406" s="166"/>
      <c r="P406" s="166"/>
      <c r="Q406" s="166"/>
      <c r="R406" s="166"/>
      <c r="S406" s="166"/>
      <c r="T406" s="167"/>
      <c r="AT406" s="161" t="s">
        <v>132</v>
      </c>
      <c r="AU406" s="161" t="s">
        <v>130</v>
      </c>
      <c r="AV406" s="14" t="s">
        <v>130</v>
      </c>
      <c r="AW406" s="14" t="s">
        <v>36</v>
      </c>
      <c r="AX406" s="14" t="s">
        <v>80</v>
      </c>
      <c r="AY406" s="161" t="s">
        <v>122</v>
      </c>
    </row>
    <row r="407" spans="1:65" s="14" customFormat="1">
      <c r="B407" s="160"/>
      <c r="D407" s="153" t="s">
        <v>132</v>
      </c>
      <c r="E407" s="161" t="s">
        <v>1</v>
      </c>
      <c r="F407" s="162" t="s">
        <v>438</v>
      </c>
      <c r="H407" s="163">
        <v>1.1000000000000001</v>
      </c>
      <c r="I407" s="164"/>
      <c r="L407" s="160"/>
      <c r="M407" s="165"/>
      <c r="N407" s="166"/>
      <c r="O407" s="166"/>
      <c r="P407" s="166"/>
      <c r="Q407" s="166"/>
      <c r="R407" s="166"/>
      <c r="S407" s="166"/>
      <c r="T407" s="167"/>
      <c r="AT407" s="161" t="s">
        <v>132</v>
      </c>
      <c r="AU407" s="161" t="s">
        <v>130</v>
      </c>
      <c r="AV407" s="14" t="s">
        <v>130</v>
      </c>
      <c r="AW407" s="14" t="s">
        <v>36</v>
      </c>
      <c r="AX407" s="14" t="s">
        <v>80</v>
      </c>
      <c r="AY407" s="161" t="s">
        <v>122</v>
      </c>
    </row>
    <row r="408" spans="1:65" s="14" customFormat="1">
      <c r="B408" s="160"/>
      <c r="D408" s="153" t="s">
        <v>132</v>
      </c>
      <c r="E408" s="161" t="s">
        <v>1</v>
      </c>
      <c r="F408" s="162" t="s">
        <v>439</v>
      </c>
      <c r="H408" s="163">
        <v>1.1000000000000001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132</v>
      </c>
      <c r="AU408" s="161" t="s">
        <v>130</v>
      </c>
      <c r="AV408" s="14" t="s">
        <v>130</v>
      </c>
      <c r="AW408" s="14" t="s">
        <v>36</v>
      </c>
      <c r="AX408" s="14" t="s">
        <v>80</v>
      </c>
      <c r="AY408" s="161" t="s">
        <v>122</v>
      </c>
    </row>
    <row r="409" spans="1:65" s="14" customFormat="1">
      <c r="B409" s="160"/>
      <c r="D409" s="153" t="s">
        <v>132</v>
      </c>
      <c r="E409" s="161" t="s">
        <v>1</v>
      </c>
      <c r="F409" s="162" t="s">
        <v>440</v>
      </c>
      <c r="H409" s="163">
        <v>1.55</v>
      </c>
      <c r="I409" s="164"/>
      <c r="L409" s="160"/>
      <c r="M409" s="165"/>
      <c r="N409" s="166"/>
      <c r="O409" s="166"/>
      <c r="P409" s="166"/>
      <c r="Q409" s="166"/>
      <c r="R409" s="166"/>
      <c r="S409" s="166"/>
      <c r="T409" s="167"/>
      <c r="AT409" s="161" t="s">
        <v>132</v>
      </c>
      <c r="AU409" s="161" t="s">
        <v>130</v>
      </c>
      <c r="AV409" s="14" t="s">
        <v>130</v>
      </c>
      <c r="AW409" s="14" t="s">
        <v>36</v>
      </c>
      <c r="AX409" s="14" t="s">
        <v>80</v>
      </c>
      <c r="AY409" s="161" t="s">
        <v>122</v>
      </c>
    </row>
    <row r="410" spans="1:65" s="15" customFormat="1">
      <c r="B410" s="168"/>
      <c r="D410" s="153" t="s">
        <v>132</v>
      </c>
      <c r="E410" s="169" t="s">
        <v>1</v>
      </c>
      <c r="F410" s="170" t="s">
        <v>150</v>
      </c>
      <c r="H410" s="171">
        <v>6.63</v>
      </c>
      <c r="I410" s="172"/>
      <c r="L410" s="168"/>
      <c r="M410" s="173"/>
      <c r="N410" s="174"/>
      <c r="O410" s="174"/>
      <c r="P410" s="174"/>
      <c r="Q410" s="174"/>
      <c r="R410" s="174"/>
      <c r="S410" s="174"/>
      <c r="T410" s="175"/>
      <c r="AT410" s="169" t="s">
        <v>132</v>
      </c>
      <c r="AU410" s="169" t="s">
        <v>130</v>
      </c>
      <c r="AV410" s="15" t="s">
        <v>129</v>
      </c>
      <c r="AW410" s="15" t="s">
        <v>36</v>
      </c>
      <c r="AX410" s="15" t="s">
        <v>21</v>
      </c>
      <c r="AY410" s="169" t="s">
        <v>122</v>
      </c>
    </row>
    <row r="411" spans="1:65" s="2" customFormat="1" ht="24.2" customHeight="1">
      <c r="A411" s="32"/>
      <c r="B411" s="138"/>
      <c r="C411" s="139" t="s">
        <v>441</v>
      </c>
      <c r="D411" s="139" t="s">
        <v>125</v>
      </c>
      <c r="E411" s="140" t="s">
        <v>442</v>
      </c>
      <c r="F411" s="141" t="s">
        <v>443</v>
      </c>
      <c r="G411" s="142" t="s">
        <v>272</v>
      </c>
      <c r="H411" s="143">
        <v>4</v>
      </c>
      <c r="I411" s="144"/>
      <c r="J411" s="145">
        <f>ROUND(I411*H411,2)</f>
        <v>0</v>
      </c>
      <c r="K411" s="141" t="s">
        <v>583</v>
      </c>
      <c r="L411" s="33"/>
      <c r="M411" s="146" t="s">
        <v>1</v>
      </c>
      <c r="N411" s="147" t="s">
        <v>46</v>
      </c>
      <c r="O411" s="58"/>
      <c r="P411" s="148">
        <f>O411*H411</f>
        <v>0</v>
      </c>
      <c r="Q411" s="148">
        <v>0</v>
      </c>
      <c r="R411" s="148">
        <f>Q411*H411</f>
        <v>0</v>
      </c>
      <c r="S411" s="148">
        <v>0</v>
      </c>
      <c r="T411" s="14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50" t="s">
        <v>215</v>
      </c>
      <c r="AT411" s="150" t="s">
        <v>125</v>
      </c>
      <c r="AU411" s="150" t="s">
        <v>130</v>
      </c>
      <c r="AY411" s="17" t="s">
        <v>122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7" t="s">
        <v>130</v>
      </c>
      <c r="BK411" s="151">
        <f>ROUND(I411*H411,2)</f>
        <v>0</v>
      </c>
      <c r="BL411" s="17" t="s">
        <v>215</v>
      </c>
      <c r="BM411" s="150" t="s">
        <v>444</v>
      </c>
    </row>
    <row r="412" spans="1:65" s="14" customFormat="1">
      <c r="B412" s="160"/>
      <c r="D412" s="153" t="s">
        <v>132</v>
      </c>
      <c r="E412" s="161" t="s">
        <v>1</v>
      </c>
      <c r="F412" s="162" t="s">
        <v>445</v>
      </c>
      <c r="H412" s="163">
        <v>4</v>
      </c>
      <c r="I412" s="164"/>
      <c r="L412" s="160"/>
      <c r="M412" s="165"/>
      <c r="N412" s="166"/>
      <c r="O412" s="166"/>
      <c r="P412" s="166"/>
      <c r="Q412" s="166"/>
      <c r="R412" s="166"/>
      <c r="S412" s="166"/>
      <c r="T412" s="167"/>
      <c r="AT412" s="161" t="s">
        <v>132</v>
      </c>
      <c r="AU412" s="161" t="s">
        <v>130</v>
      </c>
      <c r="AV412" s="14" t="s">
        <v>130</v>
      </c>
      <c r="AW412" s="14" t="s">
        <v>36</v>
      </c>
      <c r="AX412" s="14" t="s">
        <v>80</v>
      </c>
      <c r="AY412" s="161" t="s">
        <v>122</v>
      </c>
    </row>
    <row r="413" spans="1:65" s="15" customFormat="1">
      <c r="B413" s="168"/>
      <c r="D413" s="153" t="s">
        <v>132</v>
      </c>
      <c r="E413" s="169" t="s">
        <v>1</v>
      </c>
      <c r="F413" s="170" t="s">
        <v>150</v>
      </c>
      <c r="H413" s="171">
        <v>4</v>
      </c>
      <c r="I413" s="172"/>
      <c r="L413" s="168"/>
      <c r="M413" s="173"/>
      <c r="N413" s="174"/>
      <c r="O413" s="174"/>
      <c r="P413" s="174"/>
      <c r="Q413" s="174"/>
      <c r="R413" s="174"/>
      <c r="S413" s="174"/>
      <c r="T413" s="175"/>
      <c r="AT413" s="169" t="s">
        <v>132</v>
      </c>
      <c r="AU413" s="169" t="s">
        <v>130</v>
      </c>
      <c r="AV413" s="15" t="s">
        <v>129</v>
      </c>
      <c r="AW413" s="15" t="s">
        <v>36</v>
      </c>
      <c r="AX413" s="15" t="s">
        <v>21</v>
      </c>
      <c r="AY413" s="169" t="s">
        <v>122</v>
      </c>
    </row>
    <row r="414" spans="1:65" s="2" customFormat="1" ht="24.2" customHeight="1">
      <c r="A414" s="32"/>
      <c r="B414" s="138"/>
      <c r="C414" s="176" t="s">
        <v>446</v>
      </c>
      <c r="D414" s="176" t="s">
        <v>317</v>
      </c>
      <c r="E414" s="177" t="s">
        <v>415</v>
      </c>
      <c r="F414" s="178" t="s">
        <v>416</v>
      </c>
      <c r="G414" s="179" t="s">
        <v>251</v>
      </c>
      <c r="H414" s="180">
        <v>8.4</v>
      </c>
      <c r="I414" s="181"/>
      <c r="J414" s="182">
        <f>ROUND(I414*H414,2)</f>
        <v>0</v>
      </c>
      <c r="K414" s="178" t="s">
        <v>1</v>
      </c>
      <c r="L414" s="183"/>
      <c r="M414" s="184" t="s">
        <v>1</v>
      </c>
      <c r="N414" s="185" t="s">
        <v>46</v>
      </c>
      <c r="O414" s="58"/>
      <c r="P414" s="148">
        <f>O414*H414</f>
        <v>0</v>
      </c>
      <c r="Q414" s="148">
        <v>0.01</v>
      </c>
      <c r="R414" s="148">
        <f>Q414*H414</f>
        <v>8.4000000000000005E-2</v>
      </c>
      <c r="S414" s="148">
        <v>0</v>
      </c>
      <c r="T414" s="14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50" t="s">
        <v>321</v>
      </c>
      <c r="AT414" s="150" t="s">
        <v>317</v>
      </c>
      <c r="AU414" s="150" t="s">
        <v>130</v>
      </c>
      <c r="AY414" s="17" t="s">
        <v>122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130</v>
      </c>
      <c r="BK414" s="151">
        <f>ROUND(I414*H414,2)</f>
        <v>0</v>
      </c>
      <c r="BL414" s="17" t="s">
        <v>215</v>
      </c>
      <c r="BM414" s="150" t="s">
        <v>447</v>
      </c>
    </row>
    <row r="415" spans="1:65" s="14" customFormat="1">
      <c r="B415" s="160"/>
      <c r="D415" s="153" t="s">
        <v>132</v>
      </c>
      <c r="E415" s="161" t="s">
        <v>1</v>
      </c>
      <c r="F415" s="162" t="s">
        <v>448</v>
      </c>
      <c r="H415" s="163">
        <v>8.4</v>
      </c>
      <c r="I415" s="164"/>
      <c r="L415" s="160"/>
      <c r="M415" s="165"/>
      <c r="N415" s="166"/>
      <c r="O415" s="166"/>
      <c r="P415" s="166"/>
      <c r="Q415" s="166"/>
      <c r="R415" s="166"/>
      <c r="S415" s="166"/>
      <c r="T415" s="167"/>
      <c r="AT415" s="161" t="s">
        <v>132</v>
      </c>
      <c r="AU415" s="161" t="s">
        <v>130</v>
      </c>
      <c r="AV415" s="14" t="s">
        <v>130</v>
      </c>
      <c r="AW415" s="14" t="s">
        <v>36</v>
      </c>
      <c r="AX415" s="14" t="s">
        <v>80</v>
      </c>
      <c r="AY415" s="161" t="s">
        <v>122</v>
      </c>
    </row>
    <row r="416" spans="1:65" s="15" customFormat="1">
      <c r="B416" s="168"/>
      <c r="D416" s="153" t="s">
        <v>132</v>
      </c>
      <c r="E416" s="169" t="s">
        <v>1</v>
      </c>
      <c r="F416" s="170" t="s">
        <v>150</v>
      </c>
      <c r="H416" s="171">
        <v>8.4</v>
      </c>
      <c r="I416" s="172"/>
      <c r="L416" s="168"/>
      <c r="M416" s="173"/>
      <c r="N416" s="174"/>
      <c r="O416" s="174"/>
      <c r="P416" s="174"/>
      <c r="Q416" s="174"/>
      <c r="R416" s="174"/>
      <c r="S416" s="174"/>
      <c r="T416" s="175"/>
      <c r="AT416" s="169" t="s">
        <v>132</v>
      </c>
      <c r="AU416" s="169" t="s">
        <v>130</v>
      </c>
      <c r="AV416" s="15" t="s">
        <v>129</v>
      </c>
      <c r="AW416" s="15" t="s">
        <v>36</v>
      </c>
      <c r="AX416" s="15" t="s">
        <v>21</v>
      </c>
      <c r="AY416" s="169" t="s">
        <v>122</v>
      </c>
    </row>
    <row r="417" spans="1:65" s="2" customFormat="1" ht="24.2" customHeight="1">
      <c r="A417" s="32"/>
      <c r="B417" s="138"/>
      <c r="C417" s="139" t="s">
        <v>449</v>
      </c>
      <c r="D417" s="139" t="s">
        <v>125</v>
      </c>
      <c r="E417" s="140" t="s">
        <v>450</v>
      </c>
      <c r="F417" s="141" t="s">
        <v>451</v>
      </c>
      <c r="G417" s="142" t="s">
        <v>452</v>
      </c>
      <c r="H417" s="186"/>
      <c r="I417" s="144"/>
      <c r="J417" s="145">
        <f>ROUND(I417*H417,2)</f>
        <v>0</v>
      </c>
      <c r="K417" s="141" t="s">
        <v>583</v>
      </c>
      <c r="L417" s="33"/>
      <c r="M417" s="146" t="s">
        <v>1</v>
      </c>
      <c r="N417" s="147" t="s">
        <v>46</v>
      </c>
      <c r="O417" s="58"/>
      <c r="P417" s="148">
        <f>O417*H417</f>
        <v>0</v>
      </c>
      <c r="Q417" s="148">
        <v>0</v>
      </c>
      <c r="R417" s="148">
        <f>Q417*H417</f>
        <v>0</v>
      </c>
      <c r="S417" s="148">
        <v>0</v>
      </c>
      <c r="T417" s="14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0" t="s">
        <v>215</v>
      </c>
      <c r="AT417" s="150" t="s">
        <v>125</v>
      </c>
      <c r="AU417" s="150" t="s">
        <v>130</v>
      </c>
      <c r="AY417" s="17" t="s">
        <v>122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7" t="s">
        <v>130</v>
      </c>
      <c r="BK417" s="151">
        <f>ROUND(I417*H417,2)</f>
        <v>0</v>
      </c>
      <c r="BL417" s="17" t="s">
        <v>215</v>
      </c>
      <c r="BM417" s="150" t="s">
        <v>453</v>
      </c>
    </row>
    <row r="418" spans="1:65" s="12" customFormat="1" ht="22.9" customHeight="1">
      <c r="B418" s="125"/>
      <c r="D418" s="126" t="s">
        <v>79</v>
      </c>
      <c r="E418" s="136" t="s">
        <v>454</v>
      </c>
      <c r="F418" s="136" t="s">
        <v>455</v>
      </c>
      <c r="I418" s="128"/>
      <c r="J418" s="137">
        <f>BK418</f>
        <v>0</v>
      </c>
      <c r="L418" s="125"/>
      <c r="M418" s="130"/>
      <c r="N418" s="131"/>
      <c r="O418" s="131"/>
      <c r="P418" s="132">
        <f>SUM(P419:P440)</f>
        <v>0</v>
      </c>
      <c r="Q418" s="131"/>
      <c r="R418" s="132">
        <f>SUM(R419:R440)</f>
        <v>0.41383800000000004</v>
      </c>
      <c r="S418" s="131"/>
      <c r="T418" s="133">
        <f>SUM(T419:T440)</f>
        <v>0.30299999999999999</v>
      </c>
      <c r="AR418" s="126" t="s">
        <v>130</v>
      </c>
      <c r="AT418" s="134" t="s">
        <v>79</v>
      </c>
      <c r="AU418" s="134" t="s">
        <v>21</v>
      </c>
      <c r="AY418" s="126" t="s">
        <v>122</v>
      </c>
      <c r="BK418" s="135">
        <f>SUM(BK419:BK440)</f>
        <v>0</v>
      </c>
    </row>
    <row r="419" spans="1:65" s="2" customFormat="1" ht="16.5" customHeight="1">
      <c r="A419" s="32"/>
      <c r="B419" s="138"/>
      <c r="C419" s="139" t="s">
        <v>456</v>
      </c>
      <c r="D419" s="139" t="s">
        <v>125</v>
      </c>
      <c r="E419" s="140" t="s">
        <v>457</v>
      </c>
      <c r="F419" s="141" t="s">
        <v>458</v>
      </c>
      <c r="G419" s="142" t="s">
        <v>128</v>
      </c>
      <c r="H419" s="143">
        <v>10.1</v>
      </c>
      <c r="I419" s="144"/>
      <c r="J419" s="145">
        <f>ROUND(I419*H419,2)</f>
        <v>0</v>
      </c>
      <c r="K419" s="141" t="s">
        <v>583</v>
      </c>
      <c r="L419" s="33"/>
      <c r="M419" s="146" t="s">
        <v>1</v>
      </c>
      <c r="N419" s="147" t="s">
        <v>46</v>
      </c>
      <c r="O419" s="58"/>
      <c r="P419" s="148">
        <f>O419*H419</f>
        <v>0</v>
      </c>
      <c r="Q419" s="148">
        <v>3.8000000000000002E-4</v>
      </c>
      <c r="R419" s="148">
        <f>Q419*H419</f>
        <v>3.8380000000000003E-3</v>
      </c>
      <c r="S419" s="148">
        <v>0</v>
      </c>
      <c r="T419" s="14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0" t="s">
        <v>215</v>
      </c>
      <c r="AT419" s="150" t="s">
        <v>125</v>
      </c>
      <c r="AU419" s="150" t="s">
        <v>130</v>
      </c>
      <c r="AY419" s="17" t="s">
        <v>122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130</v>
      </c>
      <c r="BK419" s="151">
        <f>ROUND(I419*H419,2)</f>
        <v>0</v>
      </c>
      <c r="BL419" s="17" t="s">
        <v>215</v>
      </c>
      <c r="BM419" s="150" t="s">
        <v>459</v>
      </c>
    </row>
    <row r="420" spans="1:65" s="13" customFormat="1">
      <c r="B420" s="152"/>
      <c r="D420" s="153" t="s">
        <v>132</v>
      </c>
      <c r="E420" s="154" t="s">
        <v>1</v>
      </c>
      <c r="F420" s="155" t="s">
        <v>460</v>
      </c>
      <c r="H420" s="154" t="s">
        <v>1</v>
      </c>
      <c r="I420" s="156"/>
      <c r="L420" s="152"/>
      <c r="M420" s="157"/>
      <c r="N420" s="158"/>
      <c r="O420" s="158"/>
      <c r="P420" s="158"/>
      <c r="Q420" s="158"/>
      <c r="R420" s="158"/>
      <c r="S420" s="158"/>
      <c r="T420" s="159"/>
      <c r="AT420" s="154" t="s">
        <v>132</v>
      </c>
      <c r="AU420" s="154" t="s">
        <v>130</v>
      </c>
      <c r="AV420" s="13" t="s">
        <v>21</v>
      </c>
      <c r="AW420" s="13" t="s">
        <v>36</v>
      </c>
      <c r="AX420" s="13" t="s">
        <v>80</v>
      </c>
      <c r="AY420" s="154" t="s">
        <v>122</v>
      </c>
    </row>
    <row r="421" spans="1:65" s="14" customFormat="1">
      <c r="B421" s="160"/>
      <c r="D421" s="153" t="s">
        <v>132</v>
      </c>
      <c r="E421" s="161" t="s">
        <v>1</v>
      </c>
      <c r="F421" s="162" t="s">
        <v>461</v>
      </c>
      <c r="H421" s="163">
        <v>0.72</v>
      </c>
      <c r="I421" s="164"/>
      <c r="L421" s="160"/>
      <c r="M421" s="165"/>
      <c r="N421" s="166"/>
      <c r="O421" s="166"/>
      <c r="P421" s="166"/>
      <c r="Q421" s="166"/>
      <c r="R421" s="166"/>
      <c r="S421" s="166"/>
      <c r="T421" s="167"/>
      <c r="AT421" s="161" t="s">
        <v>132</v>
      </c>
      <c r="AU421" s="161" t="s">
        <v>130</v>
      </c>
      <c r="AV421" s="14" t="s">
        <v>130</v>
      </c>
      <c r="AW421" s="14" t="s">
        <v>36</v>
      </c>
      <c r="AX421" s="14" t="s">
        <v>80</v>
      </c>
      <c r="AY421" s="161" t="s">
        <v>122</v>
      </c>
    </row>
    <row r="422" spans="1:65" s="14" customFormat="1">
      <c r="B422" s="160"/>
      <c r="D422" s="153" t="s">
        <v>132</v>
      </c>
      <c r="E422" s="161" t="s">
        <v>1</v>
      </c>
      <c r="F422" s="162" t="s">
        <v>354</v>
      </c>
      <c r="H422" s="163">
        <v>5.89</v>
      </c>
      <c r="I422" s="164"/>
      <c r="L422" s="160"/>
      <c r="M422" s="165"/>
      <c r="N422" s="166"/>
      <c r="O422" s="166"/>
      <c r="P422" s="166"/>
      <c r="Q422" s="166"/>
      <c r="R422" s="166"/>
      <c r="S422" s="166"/>
      <c r="T422" s="167"/>
      <c r="AT422" s="161" t="s">
        <v>132</v>
      </c>
      <c r="AU422" s="161" t="s">
        <v>130</v>
      </c>
      <c r="AV422" s="14" t="s">
        <v>130</v>
      </c>
      <c r="AW422" s="14" t="s">
        <v>36</v>
      </c>
      <c r="AX422" s="14" t="s">
        <v>80</v>
      </c>
      <c r="AY422" s="161" t="s">
        <v>122</v>
      </c>
    </row>
    <row r="423" spans="1:65" s="14" customFormat="1">
      <c r="B423" s="160"/>
      <c r="D423" s="153" t="s">
        <v>132</v>
      </c>
      <c r="E423" s="161" t="s">
        <v>1</v>
      </c>
      <c r="F423" s="162" t="s">
        <v>462</v>
      </c>
      <c r="H423" s="163">
        <v>0.42</v>
      </c>
      <c r="I423" s="164"/>
      <c r="L423" s="160"/>
      <c r="M423" s="165"/>
      <c r="N423" s="166"/>
      <c r="O423" s="166"/>
      <c r="P423" s="166"/>
      <c r="Q423" s="166"/>
      <c r="R423" s="166"/>
      <c r="S423" s="166"/>
      <c r="T423" s="167"/>
      <c r="AT423" s="161" t="s">
        <v>132</v>
      </c>
      <c r="AU423" s="161" t="s">
        <v>130</v>
      </c>
      <c r="AV423" s="14" t="s">
        <v>130</v>
      </c>
      <c r="AW423" s="14" t="s">
        <v>36</v>
      </c>
      <c r="AX423" s="14" t="s">
        <v>80</v>
      </c>
      <c r="AY423" s="161" t="s">
        <v>122</v>
      </c>
    </row>
    <row r="424" spans="1:65" s="14" customFormat="1">
      <c r="B424" s="160"/>
      <c r="D424" s="153" t="s">
        <v>132</v>
      </c>
      <c r="E424" s="161" t="s">
        <v>1</v>
      </c>
      <c r="F424" s="162" t="s">
        <v>338</v>
      </c>
      <c r="H424" s="163">
        <v>2.79</v>
      </c>
      <c r="I424" s="164"/>
      <c r="L424" s="160"/>
      <c r="M424" s="165"/>
      <c r="N424" s="166"/>
      <c r="O424" s="166"/>
      <c r="P424" s="166"/>
      <c r="Q424" s="166"/>
      <c r="R424" s="166"/>
      <c r="S424" s="166"/>
      <c r="T424" s="167"/>
      <c r="AT424" s="161" t="s">
        <v>132</v>
      </c>
      <c r="AU424" s="161" t="s">
        <v>130</v>
      </c>
      <c r="AV424" s="14" t="s">
        <v>130</v>
      </c>
      <c r="AW424" s="14" t="s">
        <v>36</v>
      </c>
      <c r="AX424" s="14" t="s">
        <v>80</v>
      </c>
      <c r="AY424" s="161" t="s">
        <v>122</v>
      </c>
    </row>
    <row r="425" spans="1:65" s="14" customFormat="1">
      <c r="B425" s="160"/>
      <c r="D425" s="153" t="s">
        <v>132</v>
      </c>
      <c r="E425" s="161" t="s">
        <v>1</v>
      </c>
      <c r="F425" s="162" t="s">
        <v>195</v>
      </c>
      <c r="H425" s="163">
        <v>0.28000000000000003</v>
      </c>
      <c r="I425" s="164"/>
      <c r="L425" s="160"/>
      <c r="M425" s="165"/>
      <c r="N425" s="166"/>
      <c r="O425" s="166"/>
      <c r="P425" s="166"/>
      <c r="Q425" s="166"/>
      <c r="R425" s="166"/>
      <c r="S425" s="166"/>
      <c r="T425" s="167"/>
      <c r="AT425" s="161" t="s">
        <v>132</v>
      </c>
      <c r="AU425" s="161" t="s">
        <v>130</v>
      </c>
      <c r="AV425" s="14" t="s">
        <v>130</v>
      </c>
      <c r="AW425" s="14" t="s">
        <v>36</v>
      </c>
      <c r="AX425" s="14" t="s">
        <v>80</v>
      </c>
      <c r="AY425" s="161" t="s">
        <v>122</v>
      </c>
    </row>
    <row r="426" spans="1:65" s="15" customFormat="1">
      <c r="B426" s="168"/>
      <c r="D426" s="153" t="s">
        <v>132</v>
      </c>
      <c r="E426" s="169" t="s">
        <v>1</v>
      </c>
      <c r="F426" s="170" t="s">
        <v>150</v>
      </c>
      <c r="H426" s="171">
        <v>10.1</v>
      </c>
      <c r="I426" s="172"/>
      <c r="L426" s="168"/>
      <c r="M426" s="173"/>
      <c r="N426" s="174"/>
      <c r="O426" s="174"/>
      <c r="P426" s="174"/>
      <c r="Q426" s="174"/>
      <c r="R426" s="174"/>
      <c r="S426" s="174"/>
      <c r="T426" s="175"/>
      <c r="AT426" s="169" t="s">
        <v>132</v>
      </c>
      <c r="AU426" s="169" t="s">
        <v>130</v>
      </c>
      <c r="AV426" s="15" t="s">
        <v>129</v>
      </c>
      <c r="AW426" s="15" t="s">
        <v>36</v>
      </c>
      <c r="AX426" s="15" t="s">
        <v>21</v>
      </c>
      <c r="AY426" s="169" t="s">
        <v>122</v>
      </c>
    </row>
    <row r="427" spans="1:65" s="2" customFormat="1" ht="21.75" customHeight="1">
      <c r="A427" s="32"/>
      <c r="B427" s="138"/>
      <c r="C427" s="176" t="s">
        <v>463</v>
      </c>
      <c r="D427" s="176" t="s">
        <v>317</v>
      </c>
      <c r="E427" s="177" t="s">
        <v>464</v>
      </c>
      <c r="F427" s="178" t="s">
        <v>465</v>
      </c>
      <c r="G427" s="179" t="s">
        <v>320</v>
      </c>
      <c r="H427" s="180">
        <v>1</v>
      </c>
      <c r="I427" s="181"/>
      <c r="J427" s="182">
        <f t="shared" ref="J427:J432" si="10">ROUND(I427*H427,2)</f>
        <v>0</v>
      </c>
      <c r="K427" s="178" t="s">
        <v>1</v>
      </c>
      <c r="L427" s="183"/>
      <c r="M427" s="184" t="s">
        <v>1</v>
      </c>
      <c r="N427" s="185" t="s">
        <v>46</v>
      </c>
      <c r="O427" s="58"/>
      <c r="P427" s="148">
        <f t="shared" ref="P427:P432" si="11">O427*H427</f>
        <v>0</v>
      </c>
      <c r="Q427" s="148">
        <v>0.03</v>
      </c>
      <c r="R427" s="148">
        <f t="shared" ref="R427:R432" si="12">Q427*H427</f>
        <v>0.03</v>
      </c>
      <c r="S427" s="148">
        <v>0</v>
      </c>
      <c r="T427" s="149">
        <f t="shared" ref="T427:T432" si="13"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0" t="s">
        <v>321</v>
      </c>
      <c r="AT427" s="150" t="s">
        <v>317</v>
      </c>
      <c r="AU427" s="150" t="s">
        <v>130</v>
      </c>
      <c r="AY427" s="17" t="s">
        <v>122</v>
      </c>
      <c r="BE427" s="151">
        <f t="shared" ref="BE427:BE432" si="14">IF(N427="základní",J427,0)</f>
        <v>0</v>
      </c>
      <c r="BF427" s="151">
        <f t="shared" ref="BF427:BF432" si="15">IF(N427="snížená",J427,0)</f>
        <v>0</v>
      </c>
      <c r="BG427" s="151">
        <f t="shared" ref="BG427:BG432" si="16">IF(N427="zákl. přenesená",J427,0)</f>
        <v>0</v>
      </c>
      <c r="BH427" s="151">
        <f t="shared" ref="BH427:BH432" si="17">IF(N427="sníž. přenesená",J427,0)</f>
        <v>0</v>
      </c>
      <c r="BI427" s="151">
        <f t="shared" ref="BI427:BI432" si="18">IF(N427="nulová",J427,0)</f>
        <v>0</v>
      </c>
      <c r="BJ427" s="17" t="s">
        <v>130</v>
      </c>
      <c r="BK427" s="151">
        <f t="shared" ref="BK427:BK432" si="19">ROUND(I427*H427,2)</f>
        <v>0</v>
      </c>
      <c r="BL427" s="17" t="s">
        <v>215</v>
      </c>
      <c r="BM427" s="150" t="s">
        <v>466</v>
      </c>
    </row>
    <row r="428" spans="1:65" s="2" customFormat="1" ht="21.75" customHeight="1">
      <c r="A428" s="32"/>
      <c r="B428" s="138"/>
      <c r="C428" s="176" t="s">
        <v>467</v>
      </c>
      <c r="D428" s="176" t="s">
        <v>317</v>
      </c>
      <c r="E428" s="177" t="s">
        <v>468</v>
      </c>
      <c r="F428" s="178" t="s">
        <v>469</v>
      </c>
      <c r="G428" s="179" t="s">
        <v>320</v>
      </c>
      <c r="H428" s="180">
        <v>2</v>
      </c>
      <c r="I428" s="181"/>
      <c r="J428" s="182">
        <f t="shared" si="10"/>
        <v>0</v>
      </c>
      <c r="K428" s="178" t="s">
        <v>1</v>
      </c>
      <c r="L428" s="183"/>
      <c r="M428" s="184" t="s">
        <v>1</v>
      </c>
      <c r="N428" s="185" t="s">
        <v>46</v>
      </c>
      <c r="O428" s="58"/>
      <c r="P428" s="148">
        <f t="shared" si="11"/>
        <v>0</v>
      </c>
      <c r="Q428" s="148">
        <v>0.1</v>
      </c>
      <c r="R428" s="148">
        <f t="shared" si="12"/>
        <v>0.2</v>
      </c>
      <c r="S428" s="148">
        <v>0</v>
      </c>
      <c r="T428" s="149">
        <f t="shared" si="13"/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50" t="s">
        <v>321</v>
      </c>
      <c r="AT428" s="150" t="s">
        <v>317</v>
      </c>
      <c r="AU428" s="150" t="s">
        <v>130</v>
      </c>
      <c r="AY428" s="17" t="s">
        <v>122</v>
      </c>
      <c r="BE428" s="151">
        <f t="shared" si="14"/>
        <v>0</v>
      </c>
      <c r="BF428" s="151">
        <f t="shared" si="15"/>
        <v>0</v>
      </c>
      <c r="BG428" s="151">
        <f t="shared" si="16"/>
        <v>0</v>
      </c>
      <c r="BH428" s="151">
        <f t="shared" si="17"/>
        <v>0</v>
      </c>
      <c r="BI428" s="151">
        <f t="shared" si="18"/>
        <v>0</v>
      </c>
      <c r="BJ428" s="17" t="s">
        <v>130</v>
      </c>
      <c r="BK428" s="151">
        <f t="shared" si="19"/>
        <v>0</v>
      </c>
      <c r="BL428" s="17" t="s">
        <v>215</v>
      </c>
      <c r="BM428" s="150" t="s">
        <v>470</v>
      </c>
    </row>
    <row r="429" spans="1:65" s="2" customFormat="1" ht="21.75" customHeight="1">
      <c r="A429" s="32"/>
      <c r="B429" s="138"/>
      <c r="C429" s="176" t="s">
        <v>471</v>
      </c>
      <c r="D429" s="176" t="s">
        <v>317</v>
      </c>
      <c r="E429" s="177" t="s">
        <v>472</v>
      </c>
      <c r="F429" s="178" t="s">
        <v>473</v>
      </c>
      <c r="G429" s="179" t="s">
        <v>320</v>
      </c>
      <c r="H429" s="180">
        <v>2</v>
      </c>
      <c r="I429" s="181"/>
      <c r="J429" s="182">
        <f t="shared" si="10"/>
        <v>0</v>
      </c>
      <c r="K429" s="178" t="s">
        <v>1</v>
      </c>
      <c r="L429" s="183"/>
      <c r="M429" s="184" t="s">
        <v>1</v>
      </c>
      <c r="N429" s="185" t="s">
        <v>46</v>
      </c>
      <c r="O429" s="58"/>
      <c r="P429" s="148">
        <f t="shared" si="11"/>
        <v>0</v>
      </c>
      <c r="Q429" s="148">
        <v>0.03</v>
      </c>
      <c r="R429" s="148">
        <f t="shared" si="12"/>
        <v>0.06</v>
      </c>
      <c r="S429" s="148">
        <v>0</v>
      </c>
      <c r="T429" s="149">
        <f t="shared" si="13"/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50" t="s">
        <v>321</v>
      </c>
      <c r="AT429" s="150" t="s">
        <v>317</v>
      </c>
      <c r="AU429" s="150" t="s">
        <v>130</v>
      </c>
      <c r="AY429" s="17" t="s">
        <v>122</v>
      </c>
      <c r="BE429" s="151">
        <f t="shared" si="14"/>
        <v>0</v>
      </c>
      <c r="BF429" s="151">
        <f t="shared" si="15"/>
        <v>0</v>
      </c>
      <c r="BG429" s="151">
        <f t="shared" si="16"/>
        <v>0</v>
      </c>
      <c r="BH429" s="151">
        <f t="shared" si="17"/>
        <v>0</v>
      </c>
      <c r="BI429" s="151">
        <f t="shared" si="18"/>
        <v>0</v>
      </c>
      <c r="BJ429" s="17" t="s">
        <v>130</v>
      </c>
      <c r="BK429" s="151">
        <f t="shared" si="19"/>
        <v>0</v>
      </c>
      <c r="BL429" s="17" t="s">
        <v>215</v>
      </c>
      <c r="BM429" s="150" t="s">
        <v>474</v>
      </c>
    </row>
    <row r="430" spans="1:65" s="2" customFormat="1" ht="21.75" customHeight="1">
      <c r="A430" s="32"/>
      <c r="B430" s="138"/>
      <c r="C430" s="176" t="s">
        <v>475</v>
      </c>
      <c r="D430" s="176" t="s">
        <v>317</v>
      </c>
      <c r="E430" s="177" t="s">
        <v>476</v>
      </c>
      <c r="F430" s="178" t="s">
        <v>477</v>
      </c>
      <c r="G430" s="179" t="s">
        <v>320</v>
      </c>
      <c r="H430" s="180">
        <v>1</v>
      </c>
      <c r="I430" s="181"/>
      <c r="J430" s="182">
        <f t="shared" si="10"/>
        <v>0</v>
      </c>
      <c r="K430" s="178" t="s">
        <v>1</v>
      </c>
      <c r="L430" s="183"/>
      <c r="M430" s="184" t="s">
        <v>1</v>
      </c>
      <c r="N430" s="185" t="s">
        <v>46</v>
      </c>
      <c r="O430" s="58"/>
      <c r="P430" s="148">
        <f t="shared" si="11"/>
        <v>0</v>
      </c>
      <c r="Q430" s="148">
        <v>7.0000000000000007E-2</v>
      </c>
      <c r="R430" s="148">
        <f t="shared" si="12"/>
        <v>7.0000000000000007E-2</v>
      </c>
      <c r="S430" s="148">
        <v>0</v>
      </c>
      <c r="T430" s="149">
        <f t="shared" si="13"/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0" t="s">
        <v>321</v>
      </c>
      <c r="AT430" s="150" t="s">
        <v>317</v>
      </c>
      <c r="AU430" s="150" t="s">
        <v>130</v>
      </c>
      <c r="AY430" s="17" t="s">
        <v>122</v>
      </c>
      <c r="BE430" s="151">
        <f t="shared" si="14"/>
        <v>0</v>
      </c>
      <c r="BF430" s="151">
        <f t="shared" si="15"/>
        <v>0</v>
      </c>
      <c r="BG430" s="151">
        <f t="shared" si="16"/>
        <v>0</v>
      </c>
      <c r="BH430" s="151">
        <f t="shared" si="17"/>
        <v>0</v>
      </c>
      <c r="BI430" s="151">
        <f t="shared" si="18"/>
        <v>0</v>
      </c>
      <c r="BJ430" s="17" t="s">
        <v>130</v>
      </c>
      <c r="BK430" s="151">
        <f t="shared" si="19"/>
        <v>0</v>
      </c>
      <c r="BL430" s="17" t="s">
        <v>215</v>
      </c>
      <c r="BM430" s="150" t="s">
        <v>478</v>
      </c>
    </row>
    <row r="431" spans="1:65" s="2" customFormat="1" ht="21.75" customHeight="1">
      <c r="A431" s="32"/>
      <c r="B431" s="138"/>
      <c r="C431" s="176" t="s">
        <v>479</v>
      </c>
      <c r="D431" s="176" t="s">
        <v>317</v>
      </c>
      <c r="E431" s="177" t="s">
        <v>480</v>
      </c>
      <c r="F431" s="178" t="s">
        <v>481</v>
      </c>
      <c r="G431" s="179" t="s">
        <v>320</v>
      </c>
      <c r="H431" s="180">
        <v>1</v>
      </c>
      <c r="I431" s="181"/>
      <c r="J431" s="182">
        <f t="shared" si="10"/>
        <v>0</v>
      </c>
      <c r="K431" s="178" t="s">
        <v>1</v>
      </c>
      <c r="L431" s="183"/>
      <c r="M431" s="184" t="s">
        <v>1</v>
      </c>
      <c r="N431" s="185" t="s">
        <v>46</v>
      </c>
      <c r="O431" s="58"/>
      <c r="P431" s="148">
        <f t="shared" si="11"/>
        <v>0</v>
      </c>
      <c r="Q431" s="148">
        <v>0.05</v>
      </c>
      <c r="R431" s="148">
        <f t="shared" si="12"/>
        <v>0.05</v>
      </c>
      <c r="S431" s="148">
        <v>0</v>
      </c>
      <c r="T431" s="149">
        <f t="shared" si="13"/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50" t="s">
        <v>321</v>
      </c>
      <c r="AT431" s="150" t="s">
        <v>317</v>
      </c>
      <c r="AU431" s="150" t="s">
        <v>130</v>
      </c>
      <c r="AY431" s="17" t="s">
        <v>122</v>
      </c>
      <c r="BE431" s="151">
        <f t="shared" si="14"/>
        <v>0</v>
      </c>
      <c r="BF431" s="151">
        <f t="shared" si="15"/>
        <v>0</v>
      </c>
      <c r="BG431" s="151">
        <f t="shared" si="16"/>
        <v>0</v>
      </c>
      <c r="BH431" s="151">
        <f t="shared" si="17"/>
        <v>0</v>
      </c>
      <c r="BI431" s="151">
        <f t="shared" si="18"/>
        <v>0</v>
      </c>
      <c r="BJ431" s="17" t="s">
        <v>130</v>
      </c>
      <c r="BK431" s="151">
        <f t="shared" si="19"/>
        <v>0</v>
      </c>
      <c r="BL431" s="17" t="s">
        <v>215</v>
      </c>
      <c r="BM431" s="150" t="s">
        <v>482</v>
      </c>
    </row>
    <row r="432" spans="1:65" s="2" customFormat="1" ht="24.2" customHeight="1">
      <c r="A432" s="32"/>
      <c r="B432" s="138"/>
      <c r="C432" s="139" t="s">
        <v>483</v>
      </c>
      <c r="D432" s="139" t="s">
        <v>125</v>
      </c>
      <c r="E432" s="140" t="s">
        <v>484</v>
      </c>
      <c r="F432" s="141" t="s">
        <v>485</v>
      </c>
      <c r="G432" s="142" t="s">
        <v>486</v>
      </c>
      <c r="H432" s="143">
        <v>303</v>
      </c>
      <c r="I432" s="144"/>
      <c r="J432" s="145">
        <f t="shared" si="10"/>
        <v>0</v>
      </c>
      <c r="K432" s="141" t="s">
        <v>583</v>
      </c>
      <c r="L432" s="33"/>
      <c r="M432" s="146" t="s">
        <v>1</v>
      </c>
      <c r="N432" s="147" t="s">
        <v>46</v>
      </c>
      <c r="O432" s="58"/>
      <c r="P432" s="148">
        <f t="shared" si="11"/>
        <v>0</v>
      </c>
      <c r="Q432" s="148">
        <v>0</v>
      </c>
      <c r="R432" s="148">
        <f t="shared" si="12"/>
        <v>0</v>
      </c>
      <c r="S432" s="148">
        <v>1E-3</v>
      </c>
      <c r="T432" s="149">
        <f t="shared" si="13"/>
        <v>0.30299999999999999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50" t="s">
        <v>215</v>
      </c>
      <c r="AT432" s="150" t="s">
        <v>125</v>
      </c>
      <c r="AU432" s="150" t="s">
        <v>130</v>
      </c>
      <c r="AY432" s="17" t="s">
        <v>122</v>
      </c>
      <c r="BE432" s="151">
        <f t="shared" si="14"/>
        <v>0</v>
      </c>
      <c r="BF432" s="151">
        <f t="shared" si="15"/>
        <v>0</v>
      </c>
      <c r="BG432" s="151">
        <f t="shared" si="16"/>
        <v>0</v>
      </c>
      <c r="BH432" s="151">
        <f t="shared" si="17"/>
        <v>0</v>
      </c>
      <c r="BI432" s="151">
        <f t="shared" si="18"/>
        <v>0</v>
      </c>
      <c r="BJ432" s="17" t="s">
        <v>130</v>
      </c>
      <c r="BK432" s="151">
        <f t="shared" si="19"/>
        <v>0</v>
      </c>
      <c r="BL432" s="17" t="s">
        <v>215</v>
      </c>
      <c r="BM432" s="150" t="s">
        <v>487</v>
      </c>
    </row>
    <row r="433" spans="1:65" s="13" customFormat="1">
      <c r="B433" s="152"/>
      <c r="D433" s="153" t="s">
        <v>132</v>
      </c>
      <c r="E433" s="154" t="s">
        <v>1</v>
      </c>
      <c r="F433" s="155" t="s">
        <v>460</v>
      </c>
      <c r="H433" s="154" t="s">
        <v>1</v>
      </c>
      <c r="I433" s="156"/>
      <c r="L433" s="152"/>
      <c r="M433" s="157"/>
      <c r="N433" s="158"/>
      <c r="O433" s="158"/>
      <c r="P433" s="158"/>
      <c r="Q433" s="158"/>
      <c r="R433" s="158"/>
      <c r="S433" s="158"/>
      <c r="T433" s="159"/>
      <c r="AT433" s="154" t="s">
        <v>132</v>
      </c>
      <c r="AU433" s="154" t="s">
        <v>130</v>
      </c>
      <c r="AV433" s="13" t="s">
        <v>21</v>
      </c>
      <c r="AW433" s="13" t="s">
        <v>36</v>
      </c>
      <c r="AX433" s="13" t="s">
        <v>80</v>
      </c>
      <c r="AY433" s="154" t="s">
        <v>122</v>
      </c>
    </row>
    <row r="434" spans="1:65" s="14" customFormat="1">
      <c r="B434" s="160"/>
      <c r="D434" s="153" t="s">
        <v>132</v>
      </c>
      <c r="E434" s="161" t="s">
        <v>1</v>
      </c>
      <c r="F434" s="162" t="s">
        <v>488</v>
      </c>
      <c r="H434" s="163">
        <v>21.6</v>
      </c>
      <c r="I434" s="164"/>
      <c r="L434" s="160"/>
      <c r="M434" s="165"/>
      <c r="N434" s="166"/>
      <c r="O434" s="166"/>
      <c r="P434" s="166"/>
      <c r="Q434" s="166"/>
      <c r="R434" s="166"/>
      <c r="S434" s="166"/>
      <c r="T434" s="167"/>
      <c r="AT434" s="161" t="s">
        <v>132</v>
      </c>
      <c r="AU434" s="161" t="s">
        <v>130</v>
      </c>
      <c r="AV434" s="14" t="s">
        <v>130</v>
      </c>
      <c r="AW434" s="14" t="s">
        <v>36</v>
      </c>
      <c r="AX434" s="14" t="s">
        <v>80</v>
      </c>
      <c r="AY434" s="161" t="s">
        <v>122</v>
      </c>
    </row>
    <row r="435" spans="1:65" s="14" customFormat="1">
      <c r="B435" s="160"/>
      <c r="D435" s="153" t="s">
        <v>132</v>
      </c>
      <c r="E435" s="161" t="s">
        <v>1</v>
      </c>
      <c r="F435" s="162" t="s">
        <v>489</v>
      </c>
      <c r="H435" s="163">
        <v>176.7</v>
      </c>
      <c r="I435" s="164"/>
      <c r="L435" s="160"/>
      <c r="M435" s="165"/>
      <c r="N435" s="166"/>
      <c r="O435" s="166"/>
      <c r="P435" s="166"/>
      <c r="Q435" s="166"/>
      <c r="R435" s="166"/>
      <c r="S435" s="166"/>
      <c r="T435" s="167"/>
      <c r="AT435" s="161" t="s">
        <v>132</v>
      </c>
      <c r="AU435" s="161" t="s">
        <v>130</v>
      </c>
      <c r="AV435" s="14" t="s">
        <v>130</v>
      </c>
      <c r="AW435" s="14" t="s">
        <v>36</v>
      </c>
      <c r="AX435" s="14" t="s">
        <v>80</v>
      </c>
      <c r="AY435" s="161" t="s">
        <v>122</v>
      </c>
    </row>
    <row r="436" spans="1:65" s="14" customFormat="1">
      <c r="B436" s="160"/>
      <c r="D436" s="153" t="s">
        <v>132</v>
      </c>
      <c r="E436" s="161" t="s">
        <v>1</v>
      </c>
      <c r="F436" s="162" t="s">
        <v>490</v>
      </c>
      <c r="H436" s="163">
        <v>12.6</v>
      </c>
      <c r="I436" s="164"/>
      <c r="L436" s="160"/>
      <c r="M436" s="165"/>
      <c r="N436" s="166"/>
      <c r="O436" s="166"/>
      <c r="P436" s="166"/>
      <c r="Q436" s="166"/>
      <c r="R436" s="166"/>
      <c r="S436" s="166"/>
      <c r="T436" s="167"/>
      <c r="AT436" s="161" t="s">
        <v>132</v>
      </c>
      <c r="AU436" s="161" t="s">
        <v>130</v>
      </c>
      <c r="AV436" s="14" t="s">
        <v>130</v>
      </c>
      <c r="AW436" s="14" t="s">
        <v>36</v>
      </c>
      <c r="AX436" s="14" t="s">
        <v>80</v>
      </c>
      <c r="AY436" s="161" t="s">
        <v>122</v>
      </c>
    </row>
    <row r="437" spans="1:65" s="14" customFormat="1">
      <c r="B437" s="160"/>
      <c r="D437" s="153" t="s">
        <v>132</v>
      </c>
      <c r="E437" s="161" t="s">
        <v>1</v>
      </c>
      <c r="F437" s="162" t="s">
        <v>491</v>
      </c>
      <c r="H437" s="163">
        <v>83.7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132</v>
      </c>
      <c r="AU437" s="161" t="s">
        <v>130</v>
      </c>
      <c r="AV437" s="14" t="s">
        <v>130</v>
      </c>
      <c r="AW437" s="14" t="s">
        <v>36</v>
      </c>
      <c r="AX437" s="14" t="s">
        <v>80</v>
      </c>
      <c r="AY437" s="161" t="s">
        <v>122</v>
      </c>
    </row>
    <row r="438" spans="1:65" s="14" customFormat="1">
      <c r="B438" s="160"/>
      <c r="D438" s="153" t="s">
        <v>132</v>
      </c>
      <c r="E438" s="161" t="s">
        <v>1</v>
      </c>
      <c r="F438" s="162" t="s">
        <v>492</v>
      </c>
      <c r="H438" s="163">
        <v>8.4</v>
      </c>
      <c r="I438" s="164"/>
      <c r="L438" s="160"/>
      <c r="M438" s="165"/>
      <c r="N438" s="166"/>
      <c r="O438" s="166"/>
      <c r="P438" s="166"/>
      <c r="Q438" s="166"/>
      <c r="R438" s="166"/>
      <c r="S438" s="166"/>
      <c r="T438" s="167"/>
      <c r="AT438" s="161" t="s">
        <v>132</v>
      </c>
      <c r="AU438" s="161" t="s">
        <v>130</v>
      </c>
      <c r="AV438" s="14" t="s">
        <v>130</v>
      </c>
      <c r="AW438" s="14" t="s">
        <v>36</v>
      </c>
      <c r="AX438" s="14" t="s">
        <v>80</v>
      </c>
      <c r="AY438" s="161" t="s">
        <v>122</v>
      </c>
    </row>
    <row r="439" spans="1:65" s="15" customFormat="1">
      <c r="B439" s="168"/>
      <c r="D439" s="153" t="s">
        <v>132</v>
      </c>
      <c r="E439" s="169" t="s">
        <v>1</v>
      </c>
      <c r="F439" s="170" t="s">
        <v>150</v>
      </c>
      <c r="H439" s="171">
        <v>303</v>
      </c>
      <c r="I439" s="172"/>
      <c r="L439" s="168"/>
      <c r="M439" s="173"/>
      <c r="N439" s="174"/>
      <c r="O439" s="174"/>
      <c r="P439" s="174"/>
      <c r="Q439" s="174"/>
      <c r="R439" s="174"/>
      <c r="S439" s="174"/>
      <c r="T439" s="175"/>
      <c r="AT439" s="169" t="s">
        <v>132</v>
      </c>
      <c r="AU439" s="169" t="s">
        <v>130</v>
      </c>
      <c r="AV439" s="15" t="s">
        <v>129</v>
      </c>
      <c r="AW439" s="15" t="s">
        <v>36</v>
      </c>
      <c r="AX439" s="15" t="s">
        <v>21</v>
      </c>
      <c r="AY439" s="169" t="s">
        <v>122</v>
      </c>
    </row>
    <row r="440" spans="1:65" s="2" customFormat="1" ht="24.2" customHeight="1">
      <c r="A440" s="32"/>
      <c r="B440" s="138"/>
      <c r="C440" s="139" t="s">
        <v>493</v>
      </c>
      <c r="D440" s="139" t="s">
        <v>125</v>
      </c>
      <c r="E440" s="140" t="s">
        <v>494</v>
      </c>
      <c r="F440" s="141" t="s">
        <v>495</v>
      </c>
      <c r="G440" s="142" t="s">
        <v>452</v>
      </c>
      <c r="H440" s="186"/>
      <c r="I440" s="144"/>
      <c r="J440" s="145">
        <f>ROUND(I440*H440,2)</f>
        <v>0</v>
      </c>
      <c r="K440" s="141" t="s">
        <v>583</v>
      </c>
      <c r="L440" s="33"/>
      <c r="M440" s="146" t="s">
        <v>1</v>
      </c>
      <c r="N440" s="147" t="s">
        <v>46</v>
      </c>
      <c r="O440" s="58"/>
      <c r="P440" s="148">
        <f>O440*H440</f>
        <v>0</v>
      </c>
      <c r="Q440" s="148">
        <v>0</v>
      </c>
      <c r="R440" s="148">
        <f>Q440*H440</f>
        <v>0</v>
      </c>
      <c r="S440" s="148">
        <v>0</v>
      </c>
      <c r="T440" s="14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50" t="s">
        <v>215</v>
      </c>
      <c r="AT440" s="150" t="s">
        <v>125</v>
      </c>
      <c r="AU440" s="150" t="s">
        <v>130</v>
      </c>
      <c r="AY440" s="17" t="s">
        <v>122</v>
      </c>
      <c r="BE440" s="151">
        <f>IF(N440="základní",J440,0)</f>
        <v>0</v>
      </c>
      <c r="BF440" s="151">
        <f>IF(N440="snížená",J440,0)</f>
        <v>0</v>
      </c>
      <c r="BG440" s="151">
        <f>IF(N440="zákl. přenesená",J440,0)</f>
        <v>0</v>
      </c>
      <c r="BH440" s="151">
        <f>IF(N440="sníž. přenesená",J440,0)</f>
        <v>0</v>
      </c>
      <c r="BI440" s="151">
        <f>IF(N440="nulová",J440,0)</f>
        <v>0</v>
      </c>
      <c r="BJ440" s="17" t="s">
        <v>130</v>
      </c>
      <c r="BK440" s="151">
        <f>ROUND(I440*H440,2)</f>
        <v>0</v>
      </c>
      <c r="BL440" s="17" t="s">
        <v>215</v>
      </c>
      <c r="BM440" s="150" t="s">
        <v>496</v>
      </c>
    </row>
    <row r="441" spans="1:65" s="12" customFormat="1" ht="22.9" customHeight="1">
      <c r="B441" s="125"/>
      <c r="D441" s="126" t="s">
        <v>79</v>
      </c>
      <c r="E441" s="136" t="s">
        <v>497</v>
      </c>
      <c r="F441" s="136" t="s">
        <v>498</v>
      </c>
      <c r="I441" s="128"/>
      <c r="J441" s="137">
        <f>BK441</f>
        <v>0</v>
      </c>
      <c r="L441" s="125"/>
      <c r="M441" s="130"/>
      <c r="N441" s="131"/>
      <c r="O441" s="131"/>
      <c r="P441" s="132">
        <f>SUM(P442:P458)</f>
        <v>0</v>
      </c>
      <c r="Q441" s="131"/>
      <c r="R441" s="132">
        <f>SUM(R442:R458)</f>
        <v>1.0258949999999999E-2</v>
      </c>
      <c r="S441" s="131"/>
      <c r="T441" s="133">
        <f>SUM(T442:T458)</f>
        <v>0</v>
      </c>
      <c r="AR441" s="126" t="s">
        <v>130</v>
      </c>
      <c r="AT441" s="134" t="s">
        <v>79</v>
      </c>
      <c r="AU441" s="134" t="s">
        <v>21</v>
      </c>
      <c r="AY441" s="126" t="s">
        <v>122</v>
      </c>
      <c r="BK441" s="135">
        <f>SUM(BK442:BK458)</f>
        <v>0</v>
      </c>
    </row>
    <row r="442" spans="1:65" s="2" customFormat="1" ht="24.2" customHeight="1">
      <c r="A442" s="32"/>
      <c r="B442" s="138"/>
      <c r="C442" s="139" t="s">
        <v>499</v>
      </c>
      <c r="D442" s="139" t="s">
        <v>125</v>
      </c>
      <c r="E442" s="140" t="s">
        <v>500</v>
      </c>
      <c r="F442" s="141" t="s">
        <v>501</v>
      </c>
      <c r="G442" s="142" t="s">
        <v>128</v>
      </c>
      <c r="H442" s="143">
        <v>15.782999999999999</v>
      </c>
      <c r="I442" s="144"/>
      <c r="J442" s="145">
        <f>ROUND(I442*H442,2)</f>
        <v>0</v>
      </c>
      <c r="K442" s="141" t="s">
        <v>583</v>
      </c>
      <c r="L442" s="33"/>
      <c r="M442" s="146" t="s">
        <v>1</v>
      </c>
      <c r="N442" s="147" t="s">
        <v>46</v>
      </c>
      <c r="O442" s="58"/>
      <c r="P442" s="148">
        <f>O442*H442</f>
        <v>0</v>
      </c>
      <c r="Q442" s="148">
        <v>6.4999999999999997E-4</v>
      </c>
      <c r="R442" s="148">
        <f>Q442*H442</f>
        <v>1.0258949999999999E-2</v>
      </c>
      <c r="S442" s="148">
        <v>0</v>
      </c>
      <c r="T442" s="149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50" t="s">
        <v>215</v>
      </c>
      <c r="AT442" s="150" t="s">
        <v>125</v>
      </c>
      <c r="AU442" s="150" t="s">
        <v>130</v>
      </c>
      <c r="AY442" s="17" t="s">
        <v>122</v>
      </c>
      <c r="BE442" s="151">
        <f>IF(N442="základní",J442,0)</f>
        <v>0</v>
      </c>
      <c r="BF442" s="151">
        <f>IF(N442="snížená",J442,0)</f>
        <v>0</v>
      </c>
      <c r="BG442" s="151">
        <f>IF(N442="zákl. přenesená",J442,0)</f>
        <v>0</v>
      </c>
      <c r="BH442" s="151">
        <f>IF(N442="sníž. přenesená",J442,0)</f>
        <v>0</v>
      </c>
      <c r="BI442" s="151">
        <f>IF(N442="nulová",J442,0)</f>
        <v>0</v>
      </c>
      <c r="BJ442" s="17" t="s">
        <v>130</v>
      </c>
      <c r="BK442" s="151">
        <f>ROUND(I442*H442,2)</f>
        <v>0</v>
      </c>
      <c r="BL442" s="17" t="s">
        <v>215</v>
      </c>
      <c r="BM442" s="150" t="s">
        <v>502</v>
      </c>
    </row>
    <row r="443" spans="1:65" s="13" customFormat="1">
      <c r="B443" s="152"/>
      <c r="D443" s="153" t="s">
        <v>132</v>
      </c>
      <c r="E443" s="154" t="s">
        <v>1</v>
      </c>
      <c r="F443" s="155" t="s">
        <v>133</v>
      </c>
      <c r="H443" s="154" t="s">
        <v>1</v>
      </c>
      <c r="I443" s="156"/>
      <c r="L443" s="152"/>
      <c r="M443" s="157"/>
      <c r="N443" s="158"/>
      <c r="O443" s="158"/>
      <c r="P443" s="158"/>
      <c r="Q443" s="158"/>
      <c r="R443" s="158"/>
      <c r="S443" s="158"/>
      <c r="T443" s="159"/>
      <c r="AT443" s="154" t="s">
        <v>132</v>
      </c>
      <c r="AU443" s="154" t="s">
        <v>130</v>
      </c>
      <c r="AV443" s="13" t="s">
        <v>21</v>
      </c>
      <c r="AW443" s="13" t="s">
        <v>36</v>
      </c>
      <c r="AX443" s="13" t="s">
        <v>80</v>
      </c>
      <c r="AY443" s="154" t="s">
        <v>122</v>
      </c>
    </row>
    <row r="444" spans="1:65" s="14" customFormat="1">
      <c r="B444" s="160"/>
      <c r="D444" s="153" t="s">
        <v>132</v>
      </c>
      <c r="E444" s="161" t="s">
        <v>1</v>
      </c>
      <c r="F444" s="162" t="s">
        <v>503</v>
      </c>
      <c r="H444" s="163">
        <v>1.2290000000000001</v>
      </c>
      <c r="I444" s="164"/>
      <c r="L444" s="160"/>
      <c r="M444" s="165"/>
      <c r="N444" s="166"/>
      <c r="O444" s="166"/>
      <c r="P444" s="166"/>
      <c r="Q444" s="166"/>
      <c r="R444" s="166"/>
      <c r="S444" s="166"/>
      <c r="T444" s="167"/>
      <c r="AT444" s="161" t="s">
        <v>132</v>
      </c>
      <c r="AU444" s="161" t="s">
        <v>130</v>
      </c>
      <c r="AV444" s="14" t="s">
        <v>130</v>
      </c>
      <c r="AW444" s="14" t="s">
        <v>36</v>
      </c>
      <c r="AX444" s="14" t="s">
        <v>80</v>
      </c>
      <c r="AY444" s="161" t="s">
        <v>122</v>
      </c>
    </row>
    <row r="445" spans="1:65" s="14" customFormat="1">
      <c r="B445" s="160"/>
      <c r="D445" s="153" t="s">
        <v>132</v>
      </c>
      <c r="E445" s="161" t="s">
        <v>1</v>
      </c>
      <c r="F445" s="162" t="s">
        <v>504</v>
      </c>
      <c r="H445" s="163">
        <v>1.2290000000000001</v>
      </c>
      <c r="I445" s="164"/>
      <c r="L445" s="160"/>
      <c r="M445" s="165"/>
      <c r="N445" s="166"/>
      <c r="O445" s="166"/>
      <c r="P445" s="166"/>
      <c r="Q445" s="166"/>
      <c r="R445" s="166"/>
      <c r="S445" s="166"/>
      <c r="T445" s="167"/>
      <c r="AT445" s="161" t="s">
        <v>132</v>
      </c>
      <c r="AU445" s="161" t="s">
        <v>130</v>
      </c>
      <c r="AV445" s="14" t="s">
        <v>130</v>
      </c>
      <c r="AW445" s="14" t="s">
        <v>36</v>
      </c>
      <c r="AX445" s="14" t="s">
        <v>80</v>
      </c>
      <c r="AY445" s="161" t="s">
        <v>122</v>
      </c>
    </row>
    <row r="446" spans="1:65" s="14" customFormat="1">
      <c r="B446" s="160"/>
      <c r="D446" s="153" t="s">
        <v>132</v>
      </c>
      <c r="E446" s="161" t="s">
        <v>1</v>
      </c>
      <c r="F446" s="162" t="s">
        <v>505</v>
      </c>
      <c r="H446" s="163">
        <v>4.7039999999999997</v>
      </c>
      <c r="I446" s="164"/>
      <c r="L446" s="160"/>
      <c r="M446" s="165"/>
      <c r="N446" s="166"/>
      <c r="O446" s="166"/>
      <c r="P446" s="166"/>
      <c r="Q446" s="166"/>
      <c r="R446" s="166"/>
      <c r="S446" s="166"/>
      <c r="T446" s="167"/>
      <c r="AT446" s="161" t="s">
        <v>132</v>
      </c>
      <c r="AU446" s="161" t="s">
        <v>130</v>
      </c>
      <c r="AV446" s="14" t="s">
        <v>130</v>
      </c>
      <c r="AW446" s="14" t="s">
        <v>36</v>
      </c>
      <c r="AX446" s="14" t="s">
        <v>80</v>
      </c>
      <c r="AY446" s="161" t="s">
        <v>122</v>
      </c>
    </row>
    <row r="447" spans="1:65" s="14" customFormat="1">
      <c r="B447" s="160"/>
      <c r="D447" s="153" t="s">
        <v>132</v>
      </c>
      <c r="E447" s="161" t="s">
        <v>1</v>
      </c>
      <c r="F447" s="162" t="s">
        <v>506</v>
      </c>
      <c r="H447" s="163">
        <v>0.504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132</v>
      </c>
      <c r="AU447" s="161" t="s">
        <v>130</v>
      </c>
      <c r="AV447" s="14" t="s">
        <v>130</v>
      </c>
      <c r="AW447" s="14" t="s">
        <v>36</v>
      </c>
      <c r="AX447" s="14" t="s">
        <v>80</v>
      </c>
      <c r="AY447" s="161" t="s">
        <v>122</v>
      </c>
    </row>
    <row r="448" spans="1:65" s="14" customFormat="1">
      <c r="B448" s="160"/>
      <c r="D448" s="153" t="s">
        <v>132</v>
      </c>
      <c r="E448" s="161" t="s">
        <v>1</v>
      </c>
      <c r="F448" s="162" t="s">
        <v>507</v>
      </c>
      <c r="H448" s="163">
        <v>0.72</v>
      </c>
      <c r="I448" s="164"/>
      <c r="L448" s="160"/>
      <c r="M448" s="165"/>
      <c r="N448" s="166"/>
      <c r="O448" s="166"/>
      <c r="P448" s="166"/>
      <c r="Q448" s="166"/>
      <c r="R448" s="166"/>
      <c r="S448" s="166"/>
      <c r="T448" s="167"/>
      <c r="AT448" s="161" t="s">
        <v>132</v>
      </c>
      <c r="AU448" s="161" t="s">
        <v>130</v>
      </c>
      <c r="AV448" s="14" t="s">
        <v>130</v>
      </c>
      <c r="AW448" s="14" t="s">
        <v>36</v>
      </c>
      <c r="AX448" s="14" t="s">
        <v>80</v>
      </c>
      <c r="AY448" s="161" t="s">
        <v>122</v>
      </c>
    </row>
    <row r="449" spans="1:65" s="14" customFormat="1">
      <c r="B449" s="160"/>
      <c r="D449" s="153" t="s">
        <v>132</v>
      </c>
      <c r="E449" s="161" t="s">
        <v>1</v>
      </c>
      <c r="F449" s="162" t="s">
        <v>139</v>
      </c>
      <c r="H449" s="163">
        <v>0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132</v>
      </c>
      <c r="AU449" s="161" t="s">
        <v>130</v>
      </c>
      <c r="AV449" s="14" t="s">
        <v>130</v>
      </c>
      <c r="AW449" s="14" t="s">
        <v>36</v>
      </c>
      <c r="AX449" s="14" t="s">
        <v>80</v>
      </c>
      <c r="AY449" s="161" t="s">
        <v>122</v>
      </c>
    </row>
    <row r="450" spans="1:65" s="14" customFormat="1">
      <c r="B450" s="160"/>
      <c r="D450" s="153" t="s">
        <v>132</v>
      </c>
      <c r="E450" s="161" t="s">
        <v>1</v>
      </c>
      <c r="F450" s="162" t="s">
        <v>508</v>
      </c>
      <c r="H450" s="163">
        <v>1.224</v>
      </c>
      <c r="I450" s="164"/>
      <c r="L450" s="160"/>
      <c r="M450" s="165"/>
      <c r="N450" s="166"/>
      <c r="O450" s="166"/>
      <c r="P450" s="166"/>
      <c r="Q450" s="166"/>
      <c r="R450" s="166"/>
      <c r="S450" s="166"/>
      <c r="T450" s="167"/>
      <c r="AT450" s="161" t="s">
        <v>132</v>
      </c>
      <c r="AU450" s="161" t="s">
        <v>130</v>
      </c>
      <c r="AV450" s="14" t="s">
        <v>130</v>
      </c>
      <c r="AW450" s="14" t="s">
        <v>36</v>
      </c>
      <c r="AX450" s="14" t="s">
        <v>80</v>
      </c>
      <c r="AY450" s="161" t="s">
        <v>122</v>
      </c>
    </row>
    <row r="451" spans="1:65" s="14" customFormat="1">
      <c r="B451" s="160"/>
      <c r="D451" s="153" t="s">
        <v>132</v>
      </c>
      <c r="E451" s="161" t="s">
        <v>1</v>
      </c>
      <c r="F451" s="162" t="s">
        <v>509</v>
      </c>
      <c r="H451" s="163">
        <v>0.80200000000000005</v>
      </c>
      <c r="I451" s="164"/>
      <c r="L451" s="160"/>
      <c r="M451" s="165"/>
      <c r="N451" s="166"/>
      <c r="O451" s="166"/>
      <c r="P451" s="166"/>
      <c r="Q451" s="166"/>
      <c r="R451" s="166"/>
      <c r="S451" s="166"/>
      <c r="T451" s="167"/>
      <c r="AT451" s="161" t="s">
        <v>132</v>
      </c>
      <c r="AU451" s="161" t="s">
        <v>130</v>
      </c>
      <c r="AV451" s="14" t="s">
        <v>130</v>
      </c>
      <c r="AW451" s="14" t="s">
        <v>36</v>
      </c>
      <c r="AX451" s="14" t="s">
        <v>80</v>
      </c>
      <c r="AY451" s="161" t="s">
        <v>122</v>
      </c>
    </row>
    <row r="452" spans="1:65" s="14" customFormat="1">
      <c r="B452" s="160"/>
      <c r="D452" s="153" t="s">
        <v>132</v>
      </c>
      <c r="E452" s="161" t="s">
        <v>1</v>
      </c>
      <c r="F452" s="162" t="s">
        <v>510</v>
      </c>
      <c r="H452" s="163">
        <v>0.88800000000000001</v>
      </c>
      <c r="I452" s="164"/>
      <c r="L452" s="160"/>
      <c r="M452" s="165"/>
      <c r="N452" s="166"/>
      <c r="O452" s="166"/>
      <c r="P452" s="166"/>
      <c r="Q452" s="166"/>
      <c r="R452" s="166"/>
      <c r="S452" s="166"/>
      <c r="T452" s="167"/>
      <c r="AT452" s="161" t="s">
        <v>132</v>
      </c>
      <c r="AU452" s="161" t="s">
        <v>130</v>
      </c>
      <c r="AV452" s="14" t="s">
        <v>130</v>
      </c>
      <c r="AW452" s="14" t="s">
        <v>36</v>
      </c>
      <c r="AX452" s="14" t="s">
        <v>80</v>
      </c>
      <c r="AY452" s="161" t="s">
        <v>122</v>
      </c>
    </row>
    <row r="453" spans="1:65" s="14" customFormat="1">
      <c r="B453" s="160"/>
      <c r="D453" s="153" t="s">
        <v>132</v>
      </c>
      <c r="E453" s="161" t="s">
        <v>1</v>
      </c>
      <c r="F453" s="162" t="s">
        <v>511</v>
      </c>
      <c r="H453" s="163">
        <v>1.891</v>
      </c>
      <c r="I453" s="164"/>
      <c r="L453" s="160"/>
      <c r="M453" s="165"/>
      <c r="N453" s="166"/>
      <c r="O453" s="166"/>
      <c r="P453" s="166"/>
      <c r="Q453" s="166"/>
      <c r="R453" s="166"/>
      <c r="S453" s="166"/>
      <c r="T453" s="167"/>
      <c r="AT453" s="161" t="s">
        <v>132</v>
      </c>
      <c r="AU453" s="161" t="s">
        <v>130</v>
      </c>
      <c r="AV453" s="14" t="s">
        <v>130</v>
      </c>
      <c r="AW453" s="14" t="s">
        <v>36</v>
      </c>
      <c r="AX453" s="14" t="s">
        <v>80</v>
      </c>
      <c r="AY453" s="161" t="s">
        <v>122</v>
      </c>
    </row>
    <row r="454" spans="1:65" s="14" customFormat="1">
      <c r="B454" s="160"/>
      <c r="D454" s="153" t="s">
        <v>132</v>
      </c>
      <c r="E454" s="161" t="s">
        <v>1</v>
      </c>
      <c r="F454" s="162" t="s">
        <v>512</v>
      </c>
      <c r="H454" s="163">
        <v>0.67200000000000004</v>
      </c>
      <c r="I454" s="164"/>
      <c r="L454" s="160"/>
      <c r="M454" s="165"/>
      <c r="N454" s="166"/>
      <c r="O454" s="166"/>
      <c r="P454" s="166"/>
      <c r="Q454" s="166"/>
      <c r="R454" s="166"/>
      <c r="S454" s="166"/>
      <c r="T454" s="167"/>
      <c r="AT454" s="161" t="s">
        <v>132</v>
      </c>
      <c r="AU454" s="161" t="s">
        <v>130</v>
      </c>
      <c r="AV454" s="14" t="s">
        <v>130</v>
      </c>
      <c r="AW454" s="14" t="s">
        <v>36</v>
      </c>
      <c r="AX454" s="14" t="s">
        <v>80</v>
      </c>
      <c r="AY454" s="161" t="s">
        <v>122</v>
      </c>
    </row>
    <row r="455" spans="1:65" s="14" customFormat="1">
      <c r="B455" s="160"/>
      <c r="D455" s="153" t="s">
        <v>132</v>
      </c>
      <c r="E455" s="161" t="s">
        <v>1</v>
      </c>
      <c r="F455" s="162" t="s">
        <v>513</v>
      </c>
      <c r="H455" s="163">
        <v>1.26</v>
      </c>
      <c r="I455" s="164"/>
      <c r="L455" s="160"/>
      <c r="M455" s="165"/>
      <c r="N455" s="166"/>
      <c r="O455" s="166"/>
      <c r="P455" s="166"/>
      <c r="Q455" s="166"/>
      <c r="R455" s="166"/>
      <c r="S455" s="166"/>
      <c r="T455" s="167"/>
      <c r="AT455" s="161" t="s">
        <v>132</v>
      </c>
      <c r="AU455" s="161" t="s">
        <v>130</v>
      </c>
      <c r="AV455" s="14" t="s">
        <v>130</v>
      </c>
      <c r="AW455" s="14" t="s">
        <v>36</v>
      </c>
      <c r="AX455" s="14" t="s">
        <v>80</v>
      </c>
      <c r="AY455" s="161" t="s">
        <v>122</v>
      </c>
    </row>
    <row r="456" spans="1:65" s="14" customFormat="1">
      <c r="B456" s="160"/>
      <c r="D456" s="153" t="s">
        <v>132</v>
      </c>
      <c r="E456" s="161" t="s">
        <v>1</v>
      </c>
      <c r="F456" s="162" t="s">
        <v>514</v>
      </c>
      <c r="H456" s="163">
        <v>0.39600000000000002</v>
      </c>
      <c r="I456" s="164"/>
      <c r="L456" s="160"/>
      <c r="M456" s="165"/>
      <c r="N456" s="166"/>
      <c r="O456" s="166"/>
      <c r="P456" s="166"/>
      <c r="Q456" s="166"/>
      <c r="R456" s="166"/>
      <c r="S456" s="166"/>
      <c r="T456" s="167"/>
      <c r="AT456" s="161" t="s">
        <v>132</v>
      </c>
      <c r="AU456" s="161" t="s">
        <v>130</v>
      </c>
      <c r="AV456" s="14" t="s">
        <v>130</v>
      </c>
      <c r="AW456" s="14" t="s">
        <v>36</v>
      </c>
      <c r="AX456" s="14" t="s">
        <v>80</v>
      </c>
      <c r="AY456" s="161" t="s">
        <v>122</v>
      </c>
    </row>
    <row r="457" spans="1:65" s="14" customFormat="1">
      <c r="B457" s="160"/>
      <c r="D457" s="153" t="s">
        <v>132</v>
      </c>
      <c r="E457" s="161" t="s">
        <v>1</v>
      </c>
      <c r="F457" s="162" t="s">
        <v>515</v>
      </c>
      <c r="H457" s="163">
        <v>0.26400000000000001</v>
      </c>
      <c r="I457" s="164"/>
      <c r="L457" s="160"/>
      <c r="M457" s="165"/>
      <c r="N457" s="166"/>
      <c r="O457" s="166"/>
      <c r="P457" s="166"/>
      <c r="Q457" s="166"/>
      <c r="R457" s="166"/>
      <c r="S457" s="166"/>
      <c r="T457" s="167"/>
      <c r="AT457" s="161" t="s">
        <v>132</v>
      </c>
      <c r="AU457" s="161" t="s">
        <v>130</v>
      </c>
      <c r="AV457" s="14" t="s">
        <v>130</v>
      </c>
      <c r="AW457" s="14" t="s">
        <v>36</v>
      </c>
      <c r="AX457" s="14" t="s">
        <v>80</v>
      </c>
      <c r="AY457" s="161" t="s">
        <v>122</v>
      </c>
    </row>
    <row r="458" spans="1:65" s="15" customFormat="1">
      <c r="B458" s="168"/>
      <c r="D458" s="153" t="s">
        <v>132</v>
      </c>
      <c r="E458" s="169" t="s">
        <v>1</v>
      </c>
      <c r="F458" s="170" t="s">
        <v>150</v>
      </c>
      <c r="H458" s="171">
        <v>15.782999999999999</v>
      </c>
      <c r="I458" s="172"/>
      <c r="L458" s="168"/>
      <c r="M458" s="173"/>
      <c r="N458" s="174"/>
      <c r="O458" s="174"/>
      <c r="P458" s="174"/>
      <c r="Q458" s="174"/>
      <c r="R458" s="174"/>
      <c r="S458" s="174"/>
      <c r="T458" s="175"/>
      <c r="AT458" s="169" t="s">
        <v>132</v>
      </c>
      <c r="AU458" s="169" t="s">
        <v>130</v>
      </c>
      <c r="AV458" s="15" t="s">
        <v>129</v>
      </c>
      <c r="AW458" s="15" t="s">
        <v>36</v>
      </c>
      <c r="AX458" s="15" t="s">
        <v>21</v>
      </c>
      <c r="AY458" s="169" t="s">
        <v>122</v>
      </c>
    </row>
    <row r="459" spans="1:65" s="12" customFormat="1" ht="22.9" customHeight="1">
      <c r="B459" s="125"/>
      <c r="D459" s="126" t="s">
        <v>79</v>
      </c>
      <c r="E459" s="136" t="s">
        <v>516</v>
      </c>
      <c r="F459" s="136" t="s">
        <v>517</v>
      </c>
      <c r="I459" s="128"/>
      <c r="J459" s="137">
        <f>BK459</f>
        <v>0</v>
      </c>
      <c r="L459" s="125"/>
      <c r="M459" s="130"/>
      <c r="N459" s="131"/>
      <c r="O459" s="131"/>
      <c r="P459" s="132">
        <f>SUM(P460:P478)</f>
        <v>0</v>
      </c>
      <c r="Q459" s="131"/>
      <c r="R459" s="132">
        <f>SUM(R460:R478)</f>
        <v>1.1599769999999999E-2</v>
      </c>
      <c r="S459" s="131"/>
      <c r="T459" s="133">
        <f>SUM(T460:T478)</f>
        <v>0</v>
      </c>
      <c r="AR459" s="126" t="s">
        <v>130</v>
      </c>
      <c r="AT459" s="134" t="s">
        <v>79</v>
      </c>
      <c r="AU459" s="134" t="s">
        <v>21</v>
      </c>
      <c r="AY459" s="126" t="s">
        <v>122</v>
      </c>
      <c r="BK459" s="135">
        <f>SUM(BK460:BK478)</f>
        <v>0</v>
      </c>
    </row>
    <row r="460" spans="1:65" s="2" customFormat="1" ht="24.2" customHeight="1">
      <c r="A460" s="32"/>
      <c r="B460" s="138"/>
      <c r="C460" s="139" t="s">
        <v>27</v>
      </c>
      <c r="D460" s="139" t="s">
        <v>125</v>
      </c>
      <c r="E460" s="140" t="s">
        <v>518</v>
      </c>
      <c r="F460" s="141" t="s">
        <v>519</v>
      </c>
      <c r="G460" s="142" t="s">
        <v>128</v>
      </c>
      <c r="H460" s="143">
        <v>23.672999999999998</v>
      </c>
      <c r="I460" s="144"/>
      <c r="J460" s="145">
        <f>ROUND(I460*H460,2)</f>
        <v>0</v>
      </c>
      <c r="K460" s="141" t="s">
        <v>583</v>
      </c>
      <c r="L460" s="33"/>
      <c r="M460" s="146" t="s">
        <v>1</v>
      </c>
      <c r="N460" s="147" t="s">
        <v>46</v>
      </c>
      <c r="O460" s="58"/>
      <c r="P460" s="148">
        <f>O460*H460</f>
        <v>0</v>
      </c>
      <c r="Q460" s="148">
        <v>0</v>
      </c>
      <c r="R460" s="148">
        <f>Q460*H460</f>
        <v>0</v>
      </c>
      <c r="S460" s="148">
        <v>0</v>
      </c>
      <c r="T460" s="149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50" t="s">
        <v>215</v>
      </c>
      <c r="AT460" s="150" t="s">
        <v>125</v>
      </c>
      <c r="AU460" s="150" t="s">
        <v>130</v>
      </c>
      <c r="AY460" s="17" t="s">
        <v>122</v>
      </c>
      <c r="BE460" s="151">
        <f>IF(N460="základní",J460,0)</f>
        <v>0</v>
      </c>
      <c r="BF460" s="151">
        <f>IF(N460="snížená",J460,0)</f>
        <v>0</v>
      </c>
      <c r="BG460" s="151">
        <f>IF(N460="zákl. přenesená",J460,0)</f>
        <v>0</v>
      </c>
      <c r="BH460" s="151">
        <f>IF(N460="sníž. přenesená",J460,0)</f>
        <v>0</v>
      </c>
      <c r="BI460" s="151">
        <f>IF(N460="nulová",J460,0)</f>
        <v>0</v>
      </c>
      <c r="BJ460" s="17" t="s">
        <v>130</v>
      </c>
      <c r="BK460" s="151">
        <f>ROUND(I460*H460,2)</f>
        <v>0</v>
      </c>
      <c r="BL460" s="17" t="s">
        <v>215</v>
      </c>
      <c r="BM460" s="150" t="s">
        <v>520</v>
      </c>
    </row>
    <row r="461" spans="1:65" s="2" customFormat="1" ht="24.2" customHeight="1">
      <c r="A461" s="32"/>
      <c r="B461" s="138"/>
      <c r="C461" s="139" t="s">
        <v>521</v>
      </c>
      <c r="D461" s="139" t="s">
        <v>125</v>
      </c>
      <c r="E461" s="140" t="s">
        <v>522</v>
      </c>
      <c r="F461" s="141" t="s">
        <v>523</v>
      </c>
      <c r="G461" s="142" t="s">
        <v>128</v>
      </c>
      <c r="H461" s="143">
        <v>23.672999999999998</v>
      </c>
      <c r="I461" s="144"/>
      <c r="J461" s="145">
        <f>ROUND(I461*H461,2)</f>
        <v>0</v>
      </c>
      <c r="K461" s="141" t="s">
        <v>583</v>
      </c>
      <c r="L461" s="33"/>
      <c r="M461" s="146" t="s">
        <v>1</v>
      </c>
      <c r="N461" s="147" t="s">
        <v>46</v>
      </c>
      <c r="O461" s="58"/>
      <c r="P461" s="148">
        <f>O461*H461</f>
        <v>0</v>
      </c>
      <c r="Q461" s="148">
        <v>2.0000000000000001E-4</v>
      </c>
      <c r="R461" s="148">
        <f>Q461*H461</f>
        <v>4.7346000000000003E-3</v>
      </c>
      <c r="S461" s="148">
        <v>0</v>
      </c>
      <c r="T461" s="149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50" t="s">
        <v>215</v>
      </c>
      <c r="AT461" s="150" t="s">
        <v>125</v>
      </c>
      <c r="AU461" s="150" t="s">
        <v>130</v>
      </c>
      <c r="AY461" s="17" t="s">
        <v>122</v>
      </c>
      <c r="BE461" s="151">
        <f>IF(N461="základní",J461,0)</f>
        <v>0</v>
      </c>
      <c r="BF461" s="151">
        <f>IF(N461="snížená",J461,0)</f>
        <v>0</v>
      </c>
      <c r="BG461" s="151">
        <f>IF(N461="zákl. přenesená",J461,0)</f>
        <v>0</v>
      </c>
      <c r="BH461" s="151">
        <f>IF(N461="sníž. přenesená",J461,0)</f>
        <v>0</v>
      </c>
      <c r="BI461" s="151">
        <f>IF(N461="nulová",J461,0)</f>
        <v>0</v>
      </c>
      <c r="BJ461" s="17" t="s">
        <v>130</v>
      </c>
      <c r="BK461" s="151">
        <f>ROUND(I461*H461,2)</f>
        <v>0</v>
      </c>
      <c r="BL461" s="17" t="s">
        <v>215</v>
      </c>
      <c r="BM461" s="150" t="s">
        <v>524</v>
      </c>
    </row>
    <row r="462" spans="1:65" s="2" customFormat="1" ht="24.2" customHeight="1">
      <c r="A462" s="32"/>
      <c r="B462" s="138"/>
      <c r="C462" s="139" t="s">
        <v>525</v>
      </c>
      <c r="D462" s="139" t="s">
        <v>125</v>
      </c>
      <c r="E462" s="140" t="s">
        <v>526</v>
      </c>
      <c r="F462" s="141" t="s">
        <v>527</v>
      </c>
      <c r="G462" s="142" t="s">
        <v>128</v>
      </c>
      <c r="H462" s="143">
        <v>23.672999999999998</v>
      </c>
      <c r="I462" s="144"/>
      <c r="J462" s="145">
        <f>ROUND(I462*H462,2)</f>
        <v>0</v>
      </c>
      <c r="K462" s="141" t="s">
        <v>583</v>
      </c>
      <c r="L462" s="33"/>
      <c r="M462" s="146" t="s">
        <v>1</v>
      </c>
      <c r="N462" s="147" t="s">
        <v>46</v>
      </c>
      <c r="O462" s="58"/>
      <c r="P462" s="148">
        <f>O462*H462</f>
        <v>0</v>
      </c>
      <c r="Q462" s="148">
        <v>2.9E-4</v>
      </c>
      <c r="R462" s="148">
        <f>Q462*H462</f>
        <v>6.8651699999999994E-3</v>
      </c>
      <c r="S462" s="148">
        <v>0</v>
      </c>
      <c r="T462" s="149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50" t="s">
        <v>215</v>
      </c>
      <c r="AT462" s="150" t="s">
        <v>125</v>
      </c>
      <c r="AU462" s="150" t="s">
        <v>130</v>
      </c>
      <c r="AY462" s="17" t="s">
        <v>122</v>
      </c>
      <c r="BE462" s="151">
        <f>IF(N462="základní",J462,0)</f>
        <v>0</v>
      </c>
      <c r="BF462" s="151">
        <f>IF(N462="snížená",J462,0)</f>
        <v>0</v>
      </c>
      <c r="BG462" s="151">
        <f>IF(N462="zákl. přenesená",J462,0)</f>
        <v>0</v>
      </c>
      <c r="BH462" s="151">
        <f>IF(N462="sníž. přenesená",J462,0)</f>
        <v>0</v>
      </c>
      <c r="BI462" s="151">
        <f>IF(N462="nulová",J462,0)</f>
        <v>0</v>
      </c>
      <c r="BJ462" s="17" t="s">
        <v>130</v>
      </c>
      <c r="BK462" s="151">
        <f>ROUND(I462*H462,2)</f>
        <v>0</v>
      </c>
      <c r="BL462" s="17" t="s">
        <v>215</v>
      </c>
      <c r="BM462" s="150" t="s">
        <v>528</v>
      </c>
    </row>
    <row r="463" spans="1:65" s="13" customFormat="1">
      <c r="B463" s="152"/>
      <c r="D463" s="153" t="s">
        <v>132</v>
      </c>
      <c r="E463" s="154" t="s">
        <v>1</v>
      </c>
      <c r="F463" s="155" t="s">
        <v>133</v>
      </c>
      <c r="H463" s="154" t="s">
        <v>1</v>
      </c>
      <c r="I463" s="156"/>
      <c r="L463" s="152"/>
      <c r="M463" s="157"/>
      <c r="N463" s="158"/>
      <c r="O463" s="158"/>
      <c r="P463" s="158"/>
      <c r="Q463" s="158"/>
      <c r="R463" s="158"/>
      <c r="S463" s="158"/>
      <c r="T463" s="159"/>
      <c r="AT463" s="154" t="s">
        <v>132</v>
      </c>
      <c r="AU463" s="154" t="s">
        <v>130</v>
      </c>
      <c r="AV463" s="13" t="s">
        <v>21</v>
      </c>
      <c r="AW463" s="13" t="s">
        <v>36</v>
      </c>
      <c r="AX463" s="13" t="s">
        <v>80</v>
      </c>
      <c r="AY463" s="154" t="s">
        <v>122</v>
      </c>
    </row>
    <row r="464" spans="1:65" s="14" customFormat="1">
      <c r="B464" s="160"/>
      <c r="D464" s="153" t="s">
        <v>132</v>
      </c>
      <c r="E464" s="161" t="s">
        <v>1</v>
      </c>
      <c r="F464" s="162" t="s">
        <v>529</v>
      </c>
      <c r="H464" s="163">
        <v>1.843</v>
      </c>
      <c r="I464" s="164"/>
      <c r="L464" s="160"/>
      <c r="M464" s="165"/>
      <c r="N464" s="166"/>
      <c r="O464" s="166"/>
      <c r="P464" s="166"/>
      <c r="Q464" s="166"/>
      <c r="R464" s="166"/>
      <c r="S464" s="166"/>
      <c r="T464" s="167"/>
      <c r="AT464" s="161" t="s">
        <v>132</v>
      </c>
      <c r="AU464" s="161" t="s">
        <v>130</v>
      </c>
      <c r="AV464" s="14" t="s">
        <v>130</v>
      </c>
      <c r="AW464" s="14" t="s">
        <v>36</v>
      </c>
      <c r="AX464" s="14" t="s">
        <v>80</v>
      </c>
      <c r="AY464" s="161" t="s">
        <v>122</v>
      </c>
    </row>
    <row r="465" spans="2:63" s="14" customFormat="1">
      <c r="B465" s="160"/>
      <c r="D465" s="153" t="s">
        <v>132</v>
      </c>
      <c r="E465" s="161" t="s">
        <v>1</v>
      </c>
      <c r="F465" s="162" t="s">
        <v>530</v>
      </c>
      <c r="H465" s="163">
        <v>1.843</v>
      </c>
      <c r="I465" s="164"/>
      <c r="L465" s="160"/>
      <c r="M465" s="165"/>
      <c r="N465" s="166"/>
      <c r="O465" s="166"/>
      <c r="P465" s="166"/>
      <c r="Q465" s="166"/>
      <c r="R465" s="166"/>
      <c r="S465" s="166"/>
      <c r="T465" s="167"/>
      <c r="AT465" s="161" t="s">
        <v>132</v>
      </c>
      <c r="AU465" s="161" t="s">
        <v>130</v>
      </c>
      <c r="AV465" s="14" t="s">
        <v>130</v>
      </c>
      <c r="AW465" s="14" t="s">
        <v>36</v>
      </c>
      <c r="AX465" s="14" t="s">
        <v>80</v>
      </c>
      <c r="AY465" s="161" t="s">
        <v>122</v>
      </c>
    </row>
    <row r="466" spans="2:63" s="14" customFormat="1">
      <c r="B466" s="160"/>
      <c r="D466" s="153" t="s">
        <v>132</v>
      </c>
      <c r="E466" s="161" t="s">
        <v>1</v>
      </c>
      <c r="F466" s="162" t="s">
        <v>531</v>
      </c>
      <c r="H466" s="163">
        <v>7.056</v>
      </c>
      <c r="I466" s="164"/>
      <c r="L466" s="160"/>
      <c r="M466" s="165"/>
      <c r="N466" s="166"/>
      <c r="O466" s="166"/>
      <c r="P466" s="166"/>
      <c r="Q466" s="166"/>
      <c r="R466" s="166"/>
      <c r="S466" s="166"/>
      <c r="T466" s="167"/>
      <c r="AT466" s="161" t="s">
        <v>132</v>
      </c>
      <c r="AU466" s="161" t="s">
        <v>130</v>
      </c>
      <c r="AV466" s="14" t="s">
        <v>130</v>
      </c>
      <c r="AW466" s="14" t="s">
        <v>36</v>
      </c>
      <c r="AX466" s="14" t="s">
        <v>80</v>
      </c>
      <c r="AY466" s="161" t="s">
        <v>122</v>
      </c>
    </row>
    <row r="467" spans="2:63" s="14" customFormat="1">
      <c r="B467" s="160"/>
      <c r="D467" s="153" t="s">
        <v>132</v>
      </c>
      <c r="E467" s="161" t="s">
        <v>1</v>
      </c>
      <c r="F467" s="162" t="s">
        <v>532</v>
      </c>
      <c r="H467" s="163">
        <v>0.75600000000000001</v>
      </c>
      <c r="I467" s="164"/>
      <c r="L467" s="160"/>
      <c r="M467" s="165"/>
      <c r="N467" s="166"/>
      <c r="O467" s="166"/>
      <c r="P467" s="166"/>
      <c r="Q467" s="166"/>
      <c r="R467" s="166"/>
      <c r="S467" s="166"/>
      <c r="T467" s="167"/>
      <c r="AT467" s="161" t="s">
        <v>132</v>
      </c>
      <c r="AU467" s="161" t="s">
        <v>130</v>
      </c>
      <c r="AV467" s="14" t="s">
        <v>130</v>
      </c>
      <c r="AW467" s="14" t="s">
        <v>36</v>
      </c>
      <c r="AX467" s="14" t="s">
        <v>80</v>
      </c>
      <c r="AY467" s="161" t="s">
        <v>122</v>
      </c>
    </row>
    <row r="468" spans="2:63" s="14" customFormat="1">
      <c r="B468" s="160"/>
      <c r="D468" s="153" t="s">
        <v>132</v>
      </c>
      <c r="E468" s="161" t="s">
        <v>1</v>
      </c>
      <c r="F468" s="162" t="s">
        <v>533</v>
      </c>
      <c r="H468" s="163">
        <v>1.08</v>
      </c>
      <c r="I468" s="164"/>
      <c r="L468" s="160"/>
      <c r="M468" s="165"/>
      <c r="N468" s="166"/>
      <c r="O468" s="166"/>
      <c r="P468" s="166"/>
      <c r="Q468" s="166"/>
      <c r="R468" s="166"/>
      <c r="S468" s="166"/>
      <c r="T468" s="167"/>
      <c r="AT468" s="161" t="s">
        <v>132</v>
      </c>
      <c r="AU468" s="161" t="s">
        <v>130</v>
      </c>
      <c r="AV468" s="14" t="s">
        <v>130</v>
      </c>
      <c r="AW468" s="14" t="s">
        <v>36</v>
      </c>
      <c r="AX468" s="14" t="s">
        <v>80</v>
      </c>
      <c r="AY468" s="161" t="s">
        <v>122</v>
      </c>
    </row>
    <row r="469" spans="2:63" s="14" customFormat="1">
      <c r="B469" s="160"/>
      <c r="D469" s="153" t="s">
        <v>132</v>
      </c>
      <c r="E469" s="161" t="s">
        <v>1</v>
      </c>
      <c r="F469" s="162" t="s">
        <v>139</v>
      </c>
      <c r="H469" s="163">
        <v>0</v>
      </c>
      <c r="I469" s="164"/>
      <c r="L469" s="160"/>
      <c r="M469" s="165"/>
      <c r="N469" s="166"/>
      <c r="O469" s="166"/>
      <c r="P469" s="166"/>
      <c r="Q469" s="166"/>
      <c r="R469" s="166"/>
      <c r="S469" s="166"/>
      <c r="T469" s="167"/>
      <c r="AT469" s="161" t="s">
        <v>132</v>
      </c>
      <c r="AU469" s="161" t="s">
        <v>130</v>
      </c>
      <c r="AV469" s="14" t="s">
        <v>130</v>
      </c>
      <c r="AW469" s="14" t="s">
        <v>36</v>
      </c>
      <c r="AX469" s="14" t="s">
        <v>80</v>
      </c>
      <c r="AY469" s="161" t="s">
        <v>122</v>
      </c>
    </row>
    <row r="470" spans="2:63" s="14" customFormat="1">
      <c r="B470" s="160"/>
      <c r="D470" s="153" t="s">
        <v>132</v>
      </c>
      <c r="E470" s="161" t="s">
        <v>1</v>
      </c>
      <c r="F470" s="162" t="s">
        <v>534</v>
      </c>
      <c r="H470" s="163">
        <v>1.8360000000000001</v>
      </c>
      <c r="I470" s="164"/>
      <c r="L470" s="160"/>
      <c r="M470" s="165"/>
      <c r="N470" s="166"/>
      <c r="O470" s="166"/>
      <c r="P470" s="166"/>
      <c r="Q470" s="166"/>
      <c r="R470" s="166"/>
      <c r="S470" s="166"/>
      <c r="T470" s="167"/>
      <c r="AT470" s="161" t="s">
        <v>132</v>
      </c>
      <c r="AU470" s="161" t="s">
        <v>130</v>
      </c>
      <c r="AV470" s="14" t="s">
        <v>130</v>
      </c>
      <c r="AW470" s="14" t="s">
        <v>36</v>
      </c>
      <c r="AX470" s="14" t="s">
        <v>80</v>
      </c>
      <c r="AY470" s="161" t="s">
        <v>122</v>
      </c>
    </row>
    <row r="471" spans="2:63" s="14" customFormat="1">
      <c r="B471" s="160"/>
      <c r="D471" s="153" t="s">
        <v>132</v>
      </c>
      <c r="E471" s="161" t="s">
        <v>1</v>
      </c>
      <c r="F471" s="162" t="s">
        <v>535</v>
      </c>
      <c r="H471" s="163">
        <v>1.202</v>
      </c>
      <c r="I471" s="164"/>
      <c r="L471" s="160"/>
      <c r="M471" s="165"/>
      <c r="N471" s="166"/>
      <c r="O471" s="166"/>
      <c r="P471" s="166"/>
      <c r="Q471" s="166"/>
      <c r="R471" s="166"/>
      <c r="S471" s="166"/>
      <c r="T471" s="167"/>
      <c r="AT471" s="161" t="s">
        <v>132</v>
      </c>
      <c r="AU471" s="161" t="s">
        <v>130</v>
      </c>
      <c r="AV471" s="14" t="s">
        <v>130</v>
      </c>
      <c r="AW471" s="14" t="s">
        <v>36</v>
      </c>
      <c r="AX471" s="14" t="s">
        <v>80</v>
      </c>
      <c r="AY471" s="161" t="s">
        <v>122</v>
      </c>
    </row>
    <row r="472" spans="2:63" s="14" customFormat="1">
      <c r="B472" s="160"/>
      <c r="D472" s="153" t="s">
        <v>132</v>
      </c>
      <c r="E472" s="161" t="s">
        <v>1</v>
      </c>
      <c r="F472" s="162" t="s">
        <v>536</v>
      </c>
      <c r="H472" s="163">
        <v>1.3320000000000001</v>
      </c>
      <c r="I472" s="164"/>
      <c r="L472" s="160"/>
      <c r="M472" s="165"/>
      <c r="N472" s="166"/>
      <c r="O472" s="166"/>
      <c r="P472" s="166"/>
      <c r="Q472" s="166"/>
      <c r="R472" s="166"/>
      <c r="S472" s="166"/>
      <c r="T472" s="167"/>
      <c r="AT472" s="161" t="s">
        <v>132</v>
      </c>
      <c r="AU472" s="161" t="s">
        <v>130</v>
      </c>
      <c r="AV472" s="14" t="s">
        <v>130</v>
      </c>
      <c r="AW472" s="14" t="s">
        <v>36</v>
      </c>
      <c r="AX472" s="14" t="s">
        <v>80</v>
      </c>
      <c r="AY472" s="161" t="s">
        <v>122</v>
      </c>
    </row>
    <row r="473" spans="2:63" s="14" customFormat="1">
      <c r="B473" s="160"/>
      <c r="D473" s="153" t="s">
        <v>132</v>
      </c>
      <c r="E473" s="161" t="s">
        <v>1</v>
      </c>
      <c r="F473" s="162" t="s">
        <v>537</v>
      </c>
      <c r="H473" s="163">
        <v>2.8370000000000002</v>
      </c>
      <c r="I473" s="164"/>
      <c r="L473" s="160"/>
      <c r="M473" s="165"/>
      <c r="N473" s="166"/>
      <c r="O473" s="166"/>
      <c r="P473" s="166"/>
      <c r="Q473" s="166"/>
      <c r="R473" s="166"/>
      <c r="S473" s="166"/>
      <c r="T473" s="167"/>
      <c r="AT473" s="161" t="s">
        <v>132</v>
      </c>
      <c r="AU473" s="161" t="s">
        <v>130</v>
      </c>
      <c r="AV473" s="14" t="s">
        <v>130</v>
      </c>
      <c r="AW473" s="14" t="s">
        <v>36</v>
      </c>
      <c r="AX473" s="14" t="s">
        <v>80</v>
      </c>
      <c r="AY473" s="161" t="s">
        <v>122</v>
      </c>
    </row>
    <row r="474" spans="2:63" s="14" customFormat="1">
      <c r="B474" s="160"/>
      <c r="D474" s="153" t="s">
        <v>132</v>
      </c>
      <c r="E474" s="161" t="s">
        <v>1</v>
      </c>
      <c r="F474" s="162" t="s">
        <v>538</v>
      </c>
      <c r="H474" s="163">
        <v>1.008</v>
      </c>
      <c r="I474" s="164"/>
      <c r="L474" s="160"/>
      <c r="M474" s="165"/>
      <c r="N474" s="166"/>
      <c r="O474" s="166"/>
      <c r="P474" s="166"/>
      <c r="Q474" s="166"/>
      <c r="R474" s="166"/>
      <c r="S474" s="166"/>
      <c r="T474" s="167"/>
      <c r="AT474" s="161" t="s">
        <v>132</v>
      </c>
      <c r="AU474" s="161" t="s">
        <v>130</v>
      </c>
      <c r="AV474" s="14" t="s">
        <v>130</v>
      </c>
      <c r="AW474" s="14" t="s">
        <v>36</v>
      </c>
      <c r="AX474" s="14" t="s">
        <v>80</v>
      </c>
      <c r="AY474" s="161" t="s">
        <v>122</v>
      </c>
    </row>
    <row r="475" spans="2:63" s="14" customFormat="1">
      <c r="B475" s="160"/>
      <c r="D475" s="153" t="s">
        <v>132</v>
      </c>
      <c r="E475" s="161" t="s">
        <v>1</v>
      </c>
      <c r="F475" s="162" t="s">
        <v>539</v>
      </c>
      <c r="H475" s="163">
        <v>1.89</v>
      </c>
      <c r="I475" s="164"/>
      <c r="L475" s="160"/>
      <c r="M475" s="165"/>
      <c r="N475" s="166"/>
      <c r="O475" s="166"/>
      <c r="P475" s="166"/>
      <c r="Q475" s="166"/>
      <c r="R475" s="166"/>
      <c r="S475" s="166"/>
      <c r="T475" s="167"/>
      <c r="AT475" s="161" t="s">
        <v>132</v>
      </c>
      <c r="AU475" s="161" t="s">
        <v>130</v>
      </c>
      <c r="AV475" s="14" t="s">
        <v>130</v>
      </c>
      <c r="AW475" s="14" t="s">
        <v>36</v>
      </c>
      <c r="AX475" s="14" t="s">
        <v>80</v>
      </c>
      <c r="AY475" s="161" t="s">
        <v>122</v>
      </c>
    </row>
    <row r="476" spans="2:63" s="14" customFormat="1">
      <c r="B476" s="160"/>
      <c r="D476" s="153" t="s">
        <v>132</v>
      </c>
      <c r="E476" s="161" t="s">
        <v>1</v>
      </c>
      <c r="F476" s="162" t="s">
        <v>540</v>
      </c>
      <c r="H476" s="163">
        <v>0.59399999999999997</v>
      </c>
      <c r="I476" s="164"/>
      <c r="L476" s="160"/>
      <c r="M476" s="165"/>
      <c r="N476" s="166"/>
      <c r="O476" s="166"/>
      <c r="P476" s="166"/>
      <c r="Q476" s="166"/>
      <c r="R476" s="166"/>
      <c r="S476" s="166"/>
      <c r="T476" s="167"/>
      <c r="AT476" s="161" t="s">
        <v>132</v>
      </c>
      <c r="AU476" s="161" t="s">
        <v>130</v>
      </c>
      <c r="AV476" s="14" t="s">
        <v>130</v>
      </c>
      <c r="AW476" s="14" t="s">
        <v>36</v>
      </c>
      <c r="AX476" s="14" t="s">
        <v>80</v>
      </c>
      <c r="AY476" s="161" t="s">
        <v>122</v>
      </c>
    </row>
    <row r="477" spans="2:63" s="14" customFormat="1">
      <c r="B477" s="160"/>
      <c r="D477" s="153" t="s">
        <v>132</v>
      </c>
      <c r="E477" s="161" t="s">
        <v>1</v>
      </c>
      <c r="F477" s="162" t="s">
        <v>541</v>
      </c>
      <c r="H477" s="163">
        <v>0.39600000000000002</v>
      </c>
      <c r="I477" s="164"/>
      <c r="L477" s="160"/>
      <c r="M477" s="165"/>
      <c r="N477" s="166"/>
      <c r="O477" s="166"/>
      <c r="P477" s="166"/>
      <c r="Q477" s="166"/>
      <c r="R477" s="166"/>
      <c r="S477" s="166"/>
      <c r="T477" s="167"/>
      <c r="AT477" s="161" t="s">
        <v>132</v>
      </c>
      <c r="AU477" s="161" t="s">
        <v>130</v>
      </c>
      <c r="AV477" s="14" t="s">
        <v>130</v>
      </c>
      <c r="AW477" s="14" t="s">
        <v>36</v>
      </c>
      <c r="AX477" s="14" t="s">
        <v>80</v>
      </c>
      <c r="AY477" s="161" t="s">
        <v>122</v>
      </c>
    </row>
    <row r="478" spans="2:63" s="15" customFormat="1">
      <c r="B478" s="168"/>
      <c r="D478" s="153" t="s">
        <v>132</v>
      </c>
      <c r="E478" s="169" t="s">
        <v>1</v>
      </c>
      <c r="F478" s="170" t="s">
        <v>150</v>
      </c>
      <c r="H478" s="171">
        <v>23.672999999999998</v>
      </c>
      <c r="I478" s="172"/>
      <c r="L478" s="168"/>
      <c r="M478" s="173"/>
      <c r="N478" s="174"/>
      <c r="O478" s="174"/>
      <c r="P478" s="174"/>
      <c r="Q478" s="174"/>
      <c r="R478" s="174"/>
      <c r="S478" s="174"/>
      <c r="T478" s="175"/>
      <c r="AT478" s="169" t="s">
        <v>132</v>
      </c>
      <c r="AU478" s="169" t="s">
        <v>130</v>
      </c>
      <c r="AV478" s="15" t="s">
        <v>129</v>
      </c>
      <c r="AW478" s="15" t="s">
        <v>36</v>
      </c>
      <c r="AX478" s="15" t="s">
        <v>21</v>
      </c>
      <c r="AY478" s="169" t="s">
        <v>122</v>
      </c>
    </row>
    <row r="479" spans="2:63" s="12" customFormat="1" ht="25.9" customHeight="1">
      <c r="B479" s="125"/>
      <c r="D479" s="126" t="s">
        <v>79</v>
      </c>
      <c r="E479" s="127" t="s">
        <v>542</v>
      </c>
      <c r="F479" s="127" t="s">
        <v>543</v>
      </c>
      <c r="I479" s="128"/>
      <c r="J479" s="129">
        <f>BK479</f>
        <v>0</v>
      </c>
      <c r="L479" s="125"/>
      <c r="M479" s="130"/>
      <c r="N479" s="131"/>
      <c r="O479" s="131"/>
      <c r="P479" s="132">
        <f>P480+P482+P489</f>
        <v>0</v>
      </c>
      <c r="Q479" s="131"/>
      <c r="R479" s="132">
        <f>R480+R482+R489</f>
        <v>0</v>
      </c>
      <c r="S479" s="131"/>
      <c r="T479" s="133">
        <f>T480+T482+T489</f>
        <v>0</v>
      </c>
      <c r="AR479" s="126" t="s">
        <v>174</v>
      </c>
      <c r="AT479" s="134" t="s">
        <v>79</v>
      </c>
      <c r="AU479" s="134" t="s">
        <v>80</v>
      </c>
      <c r="AY479" s="126" t="s">
        <v>122</v>
      </c>
      <c r="BK479" s="135">
        <f>BK480+BK482+BK489</f>
        <v>0</v>
      </c>
    </row>
    <row r="480" spans="2:63" s="12" customFormat="1" ht="22.9" customHeight="1">
      <c r="B480" s="125"/>
      <c r="D480" s="126" t="s">
        <v>79</v>
      </c>
      <c r="E480" s="136" t="s">
        <v>544</v>
      </c>
      <c r="F480" s="136" t="s">
        <v>545</v>
      </c>
      <c r="I480" s="128"/>
      <c r="J480" s="137">
        <f>BK480</f>
        <v>0</v>
      </c>
      <c r="L480" s="125"/>
      <c r="M480" s="130"/>
      <c r="N480" s="131"/>
      <c r="O480" s="131"/>
      <c r="P480" s="132">
        <f>P481</f>
        <v>0</v>
      </c>
      <c r="Q480" s="131"/>
      <c r="R480" s="132">
        <f>R481</f>
        <v>0</v>
      </c>
      <c r="S480" s="131"/>
      <c r="T480" s="133">
        <f>T481</f>
        <v>0</v>
      </c>
      <c r="AR480" s="126" t="s">
        <v>174</v>
      </c>
      <c r="AT480" s="134" t="s">
        <v>79</v>
      </c>
      <c r="AU480" s="134" t="s">
        <v>21</v>
      </c>
      <c r="AY480" s="126" t="s">
        <v>122</v>
      </c>
      <c r="BK480" s="135">
        <f>BK481</f>
        <v>0</v>
      </c>
    </row>
    <row r="481" spans="1:65" s="2" customFormat="1" ht="16.5" customHeight="1">
      <c r="A481" s="32"/>
      <c r="B481" s="138"/>
      <c r="C481" s="139" t="s">
        <v>546</v>
      </c>
      <c r="D481" s="139" t="s">
        <v>125</v>
      </c>
      <c r="E481" s="140" t="s">
        <v>547</v>
      </c>
      <c r="F481" s="141" t="s">
        <v>548</v>
      </c>
      <c r="G481" s="142" t="s">
        <v>549</v>
      </c>
      <c r="H481" s="143">
        <v>1</v>
      </c>
      <c r="I481" s="144"/>
      <c r="J481" s="145">
        <f>ROUND(I481*H481,2)</f>
        <v>0</v>
      </c>
      <c r="K481" s="141" t="s">
        <v>583</v>
      </c>
      <c r="L481" s="33"/>
      <c r="M481" s="146" t="s">
        <v>1</v>
      </c>
      <c r="N481" s="147" t="s">
        <v>46</v>
      </c>
      <c r="O481" s="58"/>
      <c r="P481" s="148">
        <f>O481*H481</f>
        <v>0</v>
      </c>
      <c r="Q481" s="148">
        <v>0</v>
      </c>
      <c r="R481" s="148">
        <f>Q481*H481</f>
        <v>0</v>
      </c>
      <c r="S481" s="148">
        <v>0</v>
      </c>
      <c r="T481" s="149">
        <f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50" t="s">
        <v>550</v>
      </c>
      <c r="AT481" s="150" t="s">
        <v>125</v>
      </c>
      <c r="AU481" s="150" t="s">
        <v>130</v>
      </c>
      <c r="AY481" s="17" t="s">
        <v>122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130</v>
      </c>
      <c r="BK481" s="151">
        <f>ROUND(I481*H481,2)</f>
        <v>0</v>
      </c>
      <c r="BL481" s="17" t="s">
        <v>550</v>
      </c>
      <c r="BM481" s="150" t="s">
        <v>551</v>
      </c>
    </row>
    <row r="482" spans="1:65" s="12" customFormat="1" ht="22.9" customHeight="1">
      <c r="B482" s="125"/>
      <c r="D482" s="126" t="s">
        <v>79</v>
      </c>
      <c r="E482" s="136" t="s">
        <v>552</v>
      </c>
      <c r="F482" s="136" t="s">
        <v>553</v>
      </c>
      <c r="I482" s="128"/>
      <c r="J482" s="137">
        <f>BK482</f>
        <v>0</v>
      </c>
      <c r="L482" s="125"/>
      <c r="M482" s="130"/>
      <c r="N482" s="131"/>
      <c r="O482" s="131"/>
      <c r="P482" s="132">
        <f>SUM(P483:P488)</f>
        <v>0</v>
      </c>
      <c r="Q482" s="131"/>
      <c r="R482" s="132">
        <f>SUM(R483:R488)</f>
        <v>0</v>
      </c>
      <c r="S482" s="131"/>
      <c r="T482" s="133">
        <f>SUM(T483:T488)</f>
        <v>0</v>
      </c>
      <c r="AR482" s="126" t="s">
        <v>174</v>
      </c>
      <c r="AT482" s="134" t="s">
        <v>79</v>
      </c>
      <c r="AU482" s="134" t="s">
        <v>21</v>
      </c>
      <c r="AY482" s="126" t="s">
        <v>122</v>
      </c>
      <c r="BK482" s="135">
        <f>SUM(BK483:BK488)</f>
        <v>0</v>
      </c>
    </row>
    <row r="483" spans="1:65" s="2" customFormat="1" ht="16.5" customHeight="1">
      <c r="A483" s="32"/>
      <c r="B483" s="138"/>
      <c r="C483" s="139" t="s">
        <v>554</v>
      </c>
      <c r="D483" s="139" t="s">
        <v>125</v>
      </c>
      <c r="E483" s="140" t="s">
        <v>555</v>
      </c>
      <c r="F483" s="141" t="s">
        <v>553</v>
      </c>
      <c r="G483" s="142" t="s">
        <v>549</v>
      </c>
      <c r="H483" s="143">
        <v>1</v>
      </c>
      <c r="I483" s="144"/>
      <c r="J483" s="145">
        <f t="shared" ref="J483:J488" si="20">ROUND(I483*H483,2)</f>
        <v>0</v>
      </c>
      <c r="K483" s="141" t="s">
        <v>583</v>
      </c>
      <c r="L483" s="33"/>
      <c r="M483" s="146" t="s">
        <v>1</v>
      </c>
      <c r="N483" s="147" t="s">
        <v>46</v>
      </c>
      <c r="O483" s="58"/>
      <c r="P483" s="148">
        <f t="shared" ref="P483:P488" si="21">O483*H483</f>
        <v>0</v>
      </c>
      <c r="Q483" s="148">
        <v>0</v>
      </c>
      <c r="R483" s="148">
        <f t="shared" ref="R483:R488" si="22">Q483*H483</f>
        <v>0</v>
      </c>
      <c r="S483" s="148">
        <v>0</v>
      </c>
      <c r="T483" s="149">
        <f t="shared" ref="T483:T488" si="23">S483*H483</f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50" t="s">
        <v>550</v>
      </c>
      <c r="AT483" s="150" t="s">
        <v>125</v>
      </c>
      <c r="AU483" s="150" t="s">
        <v>130</v>
      </c>
      <c r="AY483" s="17" t="s">
        <v>122</v>
      </c>
      <c r="BE483" s="151">
        <f t="shared" ref="BE483:BE488" si="24">IF(N483="základní",J483,0)</f>
        <v>0</v>
      </c>
      <c r="BF483" s="151">
        <f t="shared" ref="BF483:BF488" si="25">IF(N483="snížená",J483,0)</f>
        <v>0</v>
      </c>
      <c r="BG483" s="151">
        <f t="shared" ref="BG483:BG488" si="26">IF(N483="zákl. přenesená",J483,0)</f>
        <v>0</v>
      </c>
      <c r="BH483" s="151">
        <f t="shared" ref="BH483:BH488" si="27">IF(N483="sníž. přenesená",J483,0)</f>
        <v>0</v>
      </c>
      <c r="BI483" s="151">
        <f t="shared" ref="BI483:BI488" si="28">IF(N483="nulová",J483,0)</f>
        <v>0</v>
      </c>
      <c r="BJ483" s="17" t="s">
        <v>130</v>
      </c>
      <c r="BK483" s="151">
        <f t="shared" ref="BK483:BK488" si="29">ROUND(I483*H483,2)</f>
        <v>0</v>
      </c>
      <c r="BL483" s="17" t="s">
        <v>550</v>
      </c>
      <c r="BM483" s="150" t="s">
        <v>556</v>
      </c>
    </row>
    <row r="484" spans="1:65" s="2" customFormat="1" ht="16.5" customHeight="1">
      <c r="A484" s="32"/>
      <c r="B484" s="138"/>
      <c r="C484" s="139" t="s">
        <v>557</v>
      </c>
      <c r="D484" s="139" t="s">
        <v>125</v>
      </c>
      <c r="E484" s="140" t="s">
        <v>558</v>
      </c>
      <c r="F484" s="141" t="s">
        <v>559</v>
      </c>
      <c r="G484" s="142" t="s">
        <v>549</v>
      </c>
      <c r="H484" s="143">
        <v>1</v>
      </c>
      <c r="I484" s="144"/>
      <c r="J484" s="145">
        <f t="shared" si="20"/>
        <v>0</v>
      </c>
      <c r="K484" s="141" t="s">
        <v>1</v>
      </c>
      <c r="L484" s="33"/>
      <c r="M484" s="146" t="s">
        <v>1</v>
      </c>
      <c r="N484" s="147" t="s">
        <v>46</v>
      </c>
      <c r="O484" s="58"/>
      <c r="P484" s="148">
        <f t="shared" si="21"/>
        <v>0</v>
      </c>
      <c r="Q484" s="148">
        <v>0</v>
      </c>
      <c r="R484" s="148">
        <f t="shared" si="22"/>
        <v>0</v>
      </c>
      <c r="S484" s="148">
        <v>0</v>
      </c>
      <c r="T484" s="149">
        <f t="shared" si="23"/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50" t="s">
        <v>550</v>
      </c>
      <c r="AT484" s="150" t="s">
        <v>125</v>
      </c>
      <c r="AU484" s="150" t="s">
        <v>130</v>
      </c>
      <c r="AY484" s="17" t="s">
        <v>122</v>
      </c>
      <c r="BE484" s="151">
        <f t="shared" si="24"/>
        <v>0</v>
      </c>
      <c r="BF484" s="151">
        <f t="shared" si="25"/>
        <v>0</v>
      </c>
      <c r="BG484" s="151">
        <f t="shared" si="26"/>
        <v>0</v>
      </c>
      <c r="BH484" s="151">
        <f t="shared" si="27"/>
        <v>0</v>
      </c>
      <c r="BI484" s="151">
        <f t="shared" si="28"/>
        <v>0</v>
      </c>
      <c r="BJ484" s="17" t="s">
        <v>130</v>
      </c>
      <c r="BK484" s="151">
        <f t="shared" si="29"/>
        <v>0</v>
      </c>
      <c r="BL484" s="17" t="s">
        <v>550</v>
      </c>
      <c r="BM484" s="150" t="s">
        <v>560</v>
      </c>
    </row>
    <row r="485" spans="1:65" s="2" customFormat="1" ht="16.5" customHeight="1">
      <c r="A485" s="32"/>
      <c r="B485" s="138"/>
      <c r="C485" s="139" t="s">
        <v>561</v>
      </c>
      <c r="D485" s="139" t="s">
        <v>125</v>
      </c>
      <c r="E485" s="140" t="s">
        <v>562</v>
      </c>
      <c r="F485" s="141" t="s">
        <v>563</v>
      </c>
      <c r="G485" s="142" t="s">
        <v>549</v>
      </c>
      <c r="H485" s="143">
        <v>1</v>
      </c>
      <c r="I485" s="144"/>
      <c r="J485" s="145">
        <f t="shared" si="20"/>
        <v>0</v>
      </c>
      <c r="K485" s="141" t="s">
        <v>583</v>
      </c>
      <c r="L485" s="33"/>
      <c r="M485" s="146" t="s">
        <v>1</v>
      </c>
      <c r="N485" s="147" t="s">
        <v>46</v>
      </c>
      <c r="O485" s="58"/>
      <c r="P485" s="148">
        <f t="shared" si="21"/>
        <v>0</v>
      </c>
      <c r="Q485" s="148">
        <v>0</v>
      </c>
      <c r="R485" s="148">
        <f t="shared" si="22"/>
        <v>0</v>
      </c>
      <c r="S485" s="148">
        <v>0</v>
      </c>
      <c r="T485" s="149">
        <f t="shared" si="23"/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50" t="s">
        <v>550</v>
      </c>
      <c r="AT485" s="150" t="s">
        <v>125</v>
      </c>
      <c r="AU485" s="150" t="s">
        <v>130</v>
      </c>
      <c r="AY485" s="17" t="s">
        <v>122</v>
      </c>
      <c r="BE485" s="151">
        <f t="shared" si="24"/>
        <v>0</v>
      </c>
      <c r="BF485" s="151">
        <f t="shared" si="25"/>
        <v>0</v>
      </c>
      <c r="BG485" s="151">
        <f t="shared" si="26"/>
        <v>0</v>
      </c>
      <c r="BH485" s="151">
        <f t="shared" si="27"/>
        <v>0</v>
      </c>
      <c r="BI485" s="151">
        <f t="shared" si="28"/>
        <v>0</v>
      </c>
      <c r="BJ485" s="17" t="s">
        <v>130</v>
      </c>
      <c r="BK485" s="151">
        <f t="shared" si="29"/>
        <v>0</v>
      </c>
      <c r="BL485" s="17" t="s">
        <v>550</v>
      </c>
      <c r="BM485" s="150" t="s">
        <v>564</v>
      </c>
    </row>
    <row r="486" spans="1:65" s="2" customFormat="1" ht="21.75" customHeight="1">
      <c r="A486" s="32"/>
      <c r="B486" s="138"/>
      <c r="C486" s="139" t="s">
        <v>565</v>
      </c>
      <c r="D486" s="139" t="s">
        <v>125</v>
      </c>
      <c r="E486" s="140" t="s">
        <v>566</v>
      </c>
      <c r="F486" s="141" t="s">
        <v>567</v>
      </c>
      <c r="G486" s="142" t="s">
        <v>549</v>
      </c>
      <c r="H486" s="143">
        <v>1</v>
      </c>
      <c r="I486" s="144"/>
      <c r="J486" s="145">
        <f t="shared" si="20"/>
        <v>0</v>
      </c>
      <c r="K486" s="141" t="s">
        <v>1</v>
      </c>
      <c r="L486" s="33"/>
      <c r="M486" s="146" t="s">
        <v>1</v>
      </c>
      <c r="N486" s="147" t="s">
        <v>46</v>
      </c>
      <c r="O486" s="58"/>
      <c r="P486" s="148">
        <f t="shared" si="21"/>
        <v>0</v>
      </c>
      <c r="Q486" s="148">
        <v>0</v>
      </c>
      <c r="R486" s="148">
        <f t="shared" si="22"/>
        <v>0</v>
      </c>
      <c r="S486" s="148">
        <v>0</v>
      </c>
      <c r="T486" s="149">
        <f t="shared" si="23"/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50" t="s">
        <v>550</v>
      </c>
      <c r="AT486" s="150" t="s">
        <v>125</v>
      </c>
      <c r="AU486" s="150" t="s">
        <v>130</v>
      </c>
      <c r="AY486" s="17" t="s">
        <v>122</v>
      </c>
      <c r="BE486" s="151">
        <f t="shared" si="24"/>
        <v>0</v>
      </c>
      <c r="BF486" s="151">
        <f t="shared" si="25"/>
        <v>0</v>
      </c>
      <c r="BG486" s="151">
        <f t="shared" si="26"/>
        <v>0</v>
      </c>
      <c r="BH486" s="151">
        <f t="shared" si="27"/>
        <v>0</v>
      </c>
      <c r="BI486" s="151">
        <f t="shared" si="28"/>
        <v>0</v>
      </c>
      <c r="BJ486" s="17" t="s">
        <v>130</v>
      </c>
      <c r="BK486" s="151">
        <f t="shared" si="29"/>
        <v>0</v>
      </c>
      <c r="BL486" s="17" t="s">
        <v>550</v>
      </c>
      <c r="BM486" s="150" t="s">
        <v>568</v>
      </c>
    </row>
    <row r="487" spans="1:65" s="2" customFormat="1" ht="21.75" customHeight="1">
      <c r="A487" s="32"/>
      <c r="B487" s="138"/>
      <c r="C487" s="139" t="s">
        <v>569</v>
      </c>
      <c r="D487" s="139" t="s">
        <v>125</v>
      </c>
      <c r="E487" s="140" t="s">
        <v>570</v>
      </c>
      <c r="F487" s="141" t="s">
        <v>571</v>
      </c>
      <c r="G487" s="142" t="s">
        <v>549</v>
      </c>
      <c r="H487" s="143">
        <v>1</v>
      </c>
      <c r="I487" s="144"/>
      <c r="J487" s="145">
        <f t="shared" si="20"/>
        <v>0</v>
      </c>
      <c r="K487" s="141" t="s">
        <v>1</v>
      </c>
      <c r="L487" s="33"/>
      <c r="M487" s="146" t="s">
        <v>1</v>
      </c>
      <c r="N487" s="147" t="s">
        <v>46</v>
      </c>
      <c r="O487" s="58"/>
      <c r="P487" s="148">
        <f t="shared" si="21"/>
        <v>0</v>
      </c>
      <c r="Q487" s="148">
        <v>0</v>
      </c>
      <c r="R487" s="148">
        <f t="shared" si="22"/>
        <v>0</v>
      </c>
      <c r="S487" s="148">
        <v>0</v>
      </c>
      <c r="T487" s="149">
        <f t="shared" si="23"/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50" t="s">
        <v>550</v>
      </c>
      <c r="AT487" s="150" t="s">
        <v>125</v>
      </c>
      <c r="AU487" s="150" t="s">
        <v>130</v>
      </c>
      <c r="AY487" s="17" t="s">
        <v>122</v>
      </c>
      <c r="BE487" s="151">
        <f t="shared" si="24"/>
        <v>0</v>
      </c>
      <c r="BF487" s="151">
        <f t="shared" si="25"/>
        <v>0</v>
      </c>
      <c r="BG487" s="151">
        <f t="shared" si="26"/>
        <v>0</v>
      </c>
      <c r="BH487" s="151">
        <f t="shared" si="27"/>
        <v>0</v>
      </c>
      <c r="BI487" s="151">
        <f t="shared" si="28"/>
        <v>0</v>
      </c>
      <c r="BJ487" s="17" t="s">
        <v>130</v>
      </c>
      <c r="BK487" s="151">
        <f t="shared" si="29"/>
        <v>0</v>
      </c>
      <c r="BL487" s="17" t="s">
        <v>550</v>
      </c>
      <c r="BM487" s="150" t="s">
        <v>572</v>
      </c>
    </row>
    <row r="488" spans="1:65" s="2" customFormat="1" ht="16.5" customHeight="1">
      <c r="A488" s="32"/>
      <c r="B488" s="138"/>
      <c r="C488" s="139" t="s">
        <v>573</v>
      </c>
      <c r="D488" s="139" t="s">
        <v>125</v>
      </c>
      <c r="E488" s="140" t="s">
        <v>574</v>
      </c>
      <c r="F488" s="141" t="s">
        <v>575</v>
      </c>
      <c r="G488" s="142" t="s">
        <v>549</v>
      </c>
      <c r="H488" s="143">
        <v>1</v>
      </c>
      <c r="I488" s="144"/>
      <c r="J488" s="145">
        <f t="shared" si="20"/>
        <v>0</v>
      </c>
      <c r="K488" s="141" t="s">
        <v>1</v>
      </c>
      <c r="L488" s="33"/>
      <c r="M488" s="146" t="s">
        <v>1</v>
      </c>
      <c r="N488" s="147" t="s">
        <v>46</v>
      </c>
      <c r="O488" s="58"/>
      <c r="P488" s="148">
        <f t="shared" si="21"/>
        <v>0</v>
      </c>
      <c r="Q488" s="148">
        <v>0</v>
      </c>
      <c r="R488" s="148">
        <f t="shared" si="22"/>
        <v>0</v>
      </c>
      <c r="S488" s="148">
        <v>0</v>
      </c>
      <c r="T488" s="149">
        <f t="shared" si="23"/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50" t="s">
        <v>550</v>
      </c>
      <c r="AT488" s="150" t="s">
        <v>125</v>
      </c>
      <c r="AU488" s="150" t="s">
        <v>130</v>
      </c>
      <c r="AY488" s="17" t="s">
        <v>122</v>
      </c>
      <c r="BE488" s="151">
        <f t="shared" si="24"/>
        <v>0</v>
      </c>
      <c r="BF488" s="151">
        <f t="shared" si="25"/>
        <v>0</v>
      </c>
      <c r="BG488" s="151">
        <f t="shared" si="26"/>
        <v>0</v>
      </c>
      <c r="BH488" s="151">
        <f t="shared" si="27"/>
        <v>0</v>
      </c>
      <c r="BI488" s="151">
        <f t="shared" si="28"/>
        <v>0</v>
      </c>
      <c r="BJ488" s="17" t="s">
        <v>130</v>
      </c>
      <c r="BK488" s="151">
        <f t="shared" si="29"/>
        <v>0</v>
      </c>
      <c r="BL488" s="17" t="s">
        <v>550</v>
      </c>
      <c r="BM488" s="150" t="s">
        <v>576</v>
      </c>
    </row>
    <row r="489" spans="1:65" s="12" customFormat="1" ht="22.9" customHeight="1">
      <c r="B489" s="125"/>
      <c r="D489" s="126" t="s">
        <v>79</v>
      </c>
      <c r="E489" s="136" t="s">
        <v>577</v>
      </c>
      <c r="F489" s="136" t="s">
        <v>578</v>
      </c>
      <c r="I489" s="128"/>
      <c r="J489" s="137">
        <f>BK489</f>
        <v>0</v>
      </c>
      <c r="L489" s="125"/>
      <c r="M489" s="130"/>
      <c r="N489" s="131"/>
      <c r="O489" s="131"/>
      <c r="P489" s="132">
        <f>P490</f>
        <v>0</v>
      </c>
      <c r="Q489" s="131"/>
      <c r="R489" s="132">
        <f>R490</f>
        <v>0</v>
      </c>
      <c r="S489" s="131"/>
      <c r="T489" s="133">
        <f>T490</f>
        <v>0</v>
      </c>
      <c r="AR489" s="126" t="s">
        <v>174</v>
      </c>
      <c r="AT489" s="134" t="s">
        <v>79</v>
      </c>
      <c r="AU489" s="134" t="s">
        <v>21</v>
      </c>
      <c r="AY489" s="126" t="s">
        <v>122</v>
      </c>
      <c r="BK489" s="135">
        <f>BK490</f>
        <v>0</v>
      </c>
    </row>
    <row r="490" spans="1:65" s="2" customFormat="1" ht="16.5" customHeight="1">
      <c r="A490" s="32"/>
      <c r="B490" s="138"/>
      <c r="C490" s="139" t="s">
        <v>579</v>
      </c>
      <c r="D490" s="139" t="s">
        <v>125</v>
      </c>
      <c r="E490" s="140" t="s">
        <v>580</v>
      </c>
      <c r="F490" s="141" t="s">
        <v>581</v>
      </c>
      <c r="G490" s="142" t="s">
        <v>549</v>
      </c>
      <c r="H490" s="143">
        <v>1</v>
      </c>
      <c r="I490" s="144"/>
      <c r="J490" s="145">
        <f>ROUND(I490*H490,2)</f>
        <v>0</v>
      </c>
      <c r="K490" s="141" t="s">
        <v>1</v>
      </c>
      <c r="L490" s="33"/>
      <c r="M490" s="187" t="s">
        <v>1</v>
      </c>
      <c r="N490" s="188" t="s">
        <v>46</v>
      </c>
      <c r="O490" s="189"/>
      <c r="P490" s="190">
        <f>O490*H490</f>
        <v>0</v>
      </c>
      <c r="Q490" s="190">
        <v>0</v>
      </c>
      <c r="R490" s="190">
        <f>Q490*H490</f>
        <v>0</v>
      </c>
      <c r="S490" s="190">
        <v>0</v>
      </c>
      <c r="T490" s="191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50" t="s">
        <v>550</v>
      </c>
      <c r="AT490" s="150" t="s">
        <v>125</v>
      </c>
      <c r="AU490" s="150" t="s">
        <v>130</v>
      </c>
      <c r="AY490" s="17" t="s">
        <v>122</v>
      </c>
      <c r="BE490" s="151">
        <f>IF(N490="základní",J490,0)</f>
        <v>0</v>
      </c>
      <c r="BF490" s="151">
        <f>IF(N490="snížená",J490,0)</f>
        <v>0</v>
      </c>
      <c r="BG490" s="151">
        <f>IF(N490="zákl. přenesená",J490,0)</f>
        <v>0</v>
      </c>
      <c r="BH490" s="151">
        <f>IF(N490="sníž. přenesená",J490,0)</f>
        <v>0</v>
      </c>
      <c r="BI490" s="151">
        <f>IF(N490="nulová",J490,0)</f>
        <v>0</v>
      </c>
      <c r="BJ490" s="17" t="s">
        <v>130</v>
      </c>
      <c r="BK490" s="151">
        <f>ROUND(I490*H490,2)</f>
        <v>0</v>
      </c>
      <c r="BL490" s="17" t="s">
        <v>550</v>
      </c>
      <c r="BM490" s="150" t="s">
        <v>582</v>
      </c>
    </row>
    <row r="491" spans="1:65" s="2" customFormat="1" ht="6.95" customHeight="1">
      <c r="A491" s="32"/>
      <c r="B491" s="47"/>
      <c r="C491" s="48"/>
      <c r="D491" s="48"/>
      <c r="E491" s="48"/>
      <c r="F491" s="48"/>
      <c r="G491" s="48"/>
      <c r="H491" s="48"/>
      <c r="I491" s="48"/>
      <c r="J491" s="48"/>
      <c r="K491" s="48"/>
      <c r="L491" s="33"/>
      <c r="M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</row>
  </sheetData>
  <autoFilter ref="C126:K490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SK17091-II - Oprava nebo ...</vt:lpstr>
      <vt:lpstr>'Rekapitulace stavby'!Názvy_tisku</vt:lpstr>
      <vt:lpstr>'SK17091-II - Oprava nebo ...'!Názvy_tisku</vt:lpstr>
      <vt:lpstr>'Rekapitulace stavby'!Oblast_tisku</vt:lpstr>
      <vt:lpstr>'SK17091-II - Oprava nebo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DESKTOP-0AD2TN2\Marv</dc:creator>
  <cp:lastModifiedBy>Balšánek Antonín</cp:lastModifiedBy>
  <dcterms:created xsi:type="dcterms:W3CDTF">2021-11-29T11:38:54Z</dcterms:created>
  <dcterms:modified xsi:type="dcterms:W3CDTF">2021-12-02T10:32:49Z</dcterms:modified>
</cp:coreProperties>
</file>