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Pol'!$A$1:$U$518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<sst xmlns="http://schemas.openxmlformats.org/spreadsheetml/2006/main" count="1619" uniqueCount="751">
  <si>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</si>
  <si>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</si>
  <si>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</si>
  <si>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</si>
  <si>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</si>
  <si>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</si>
  <si>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</si>
  <si>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</si>
  <si>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</si>
  <si>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</si>
  <si>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</si>
  <si>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</si>
  <si>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</si>
  <si>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</si>
  <si>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</si>
  <si>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</si>
  <si>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</si>
  <si>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</si>
  <si>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</si>
  <si>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</si>
  <si>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</si>
  <si>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</si>
  <si>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</si>
  <si>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</si>
  <si>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</si>
  <si>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</si>
  <si>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</si>
  <si>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</si>
  <si>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</si>
  <si>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</si>
  <si>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</si>
  <si>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</si>
  <si>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</si>
  <si>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</si>
  <si>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</si>
  <si>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</si>
  <si>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</si>
  <si>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</si>
  <si>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</si>
  <si>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</si>
  <si>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</si>
  <si>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</si>
  <si>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Pod radnicí 152/3, Praha 5-Košíře</t>
  </si>
  <si>
    <t>Rozpočet:</t>
  </si>
  <si>
    <t>Misto</t>
  </si>
  <si>
    <t>ing.Vlastimil Jílek</t>
  </si>
  <si>
    <t>PD na opravu fasády budovy Pod radnicí 152/3, Praha 5</t>
  </si>
  <si>
    <t>Městská část Praha 5</t>
  </si>
  <si>
    <t>náměstí 14. října 1381/4</t>
  </si>
  <si>
    <t>Praha-Smíchov</t>
  </si>
  <si>
    <t>15000</t>
  </si>
  <si>
    <t>00063631</t>
  </si>
  <si>
    <t>CZ00063631</t>
  </si>
  <si>
    <t>Celkem za stavbu</t>
  </si>
  <si>
    <t>CZK</t>
  </si>
  <si>
    <t>Rekapitulace dílů</t>
  </si>
  <si>
    <t>Typ dílu</t>
  </si>
  <si>
    <t>2</t>
  </si>
  <si>
    <t>Základy,zvláštní zakládání-statika</t>
  </si>
  <si>
    <t>3</t>
  </si>
  <si>
    <t>Svislé a kompletní konstrukce-statika</t>
  </si>
  <si>
    <t>60</t>
  </si>
  <si>
    <t>Úpravy povrchů, omítky</t>
  </si>
  <si>
    <t>62</t>
  </si>
  <si>
    <t>Upravy povrchů vnější</t>
  </si>
  <si>
    <t>64</t>
  </si>
  <si>
    <t>Výplně otvorů</t>
  </si>
  <si>
    <t>90</t>
  </si>
  <si>
    <t>Přípočty</t>
  </si>
  <si>
    <t>94</t>
  </si>
  <si>
    <t>Lešení a stavební výtahy</t>
  </si>
  <si>
    <t>95</t>
  </si>
  <si>
    <t>Dokončovací kce na pozem.stav.</t>
  </si>
  <si>
    <t>97</t>
  </si>
  <si>
    <t>Prorážení otvorů</t>
  </si>
  <si>
    <t>99</t>
  </si>
  <si>
    <t>Staveništní přesun hmot</t>
  </si>
  <si>
    <t>721</t>
  </si>
  <si>
    <t>Vnitřní kanalizace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</si>
  <si>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</si>
  <si>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</si>
  <si>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</si>
  <si>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</si>
  <si>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</si>
  <si>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</si>
  <si>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</si>
  <si>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</si>
  <si>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783</t>
  </si>
  <si>
    <t>Nátěry</t>
  </si>
  <si>
    <t>VN</t>
  </si>
  <si>
    <t>783.1</t>
  </si>
  <si>
    <t>Nátěry restaurátorské</t>
  </si>
  <si>
    <t>M65</t>
  </si>
  <si>
    <t>Elektroinstalace-hromosvod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</si>
  <si>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</si>
  <si>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</si>
  <si>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</si>
  <si>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</si>
  <si>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</si>
  <si>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</si>
  <si>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</si>
  <si>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</si>
  <si>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</si>
  <si>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</si>
  <si>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</si>
  <si>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</si>
  <si>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</si>
  <si>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</si>
  <si>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</si>
  <si>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</si>
  <si>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</si>
  <si>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</si>
  <si>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</si>
  <si>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</si>
  <si>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</si>
  <si>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</si>
  <si>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</si>
  <si>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</si>
  <si>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</si>
  <si>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</si>
  <si>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</si>
  <si>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</si>
  <si>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281604111R00</t>
  </si>
  <si>
    <t>Injektáž aktiv.směsmi nízkotl.vzestupné do 0,6 MPa</t>
  </si>
  <si>
    <t>h</t>
  </si>
  <si>
    <t>POL1_0</t>
  </si>
  <si>
    <t>285376111R00</t>
  </si>
  <si>
    <t>Napnutí kabelových kotev únosnosti do 0,16 MN</t>
  </si>
  <si>
    <t>kus</t>
  </si>
  <si>
    <t>281663142R00</t>
  </si>
  <si>
    <t>Směs pro injektáž nízkotl. pryskyř. Supermin 90min</t>
  </si>
  <si>
    <t>kg</t>
  </si>
  <si>
    <t>285375111R00</t>
  </si>
  <si>
    <t>Kotvy kabelové pro nosnost do 0,16 MN</t>
  </si>
  <si>
    <t>m</t>
  </si>
  <si>
    <t>281811211R00</t>
  </si>
  <si>
    <t>Ocelové inj. trubky nízkotl. vytažené 1,5 m, 1,5"</t>
  </si>
  <si>
    <t>289903111R00</t>
  </si>
  <si>
    <t>Vysekání spár nad 3 cm zdiva řádkového do 10 cm</t>
  </si>
  <si>
    <t>m2</t>
  </si>
  <si>
    <t>1.NP:9*1,2*0,6</t>
  </si>
  <si>
    <t>VV</t>
  </si>
  <si>
    <t>2.NP:9*1,2*0,6</t>
  </si>
  <si>
    <t>3.NP:10*1,2*0,6</t>
  </si>
  <si>
    <t>289363211R00</t>
  </si>
  <si>
    <t>Kotvičky výztuže do tmelu hl.20 cm, z 10216, 8 mm</t>
  </si>
  <si>
    <t>285377111R00</t>
  </si>
  <si>
    <t>Ztužující táhla z oceli průměru do 20 mm</t>
  </si>
  <si>
    <t>T1:2*19</t>
  </si>
  <si>
    <t>T2:2*23</t>
  </si>
  <si>
    <t>T3:1*14</t>
  </si>
  <si>
    <t>970031030R00</t>
  </si>
  <si>
    <t>Vrtání jádrové do zdiva cihelného d 30 mm</t>
  </si>
  <si>
    <t>10*0,6</t>
  </si>
  <si>
    <t>289201111R00</t>
  </si>
  <si>
    <t>Vyklínování uvol. prvků klenby ve zdivu řádkovém</t>
  </si>
  <si>
    <t>289472212R00</t>
  </si>
  <si>
    <t>Hl.spár.1vrst.zdiva řádkového akt. maltou hl.20 cm</t>
  </si>
  <si>
    <t>55399992R</t>
  </si>
  <si>
    <t>Ocelové výrobky do 10 kg, vyrobené tvarováním, svařováním, nebo šroubováním</t>
  </si>
  <si>
    <t>POL3_0</t>
  </si>
  <si>
    <t>T1:8*5</t>
  </si>
  <si>
    <t>T2:8*5</t>
  </si>
  <si>
    <t>T3:4*5</t>
  </si>
  <si>
    <t>380941113RT3</t>
  </si>
  <si>
    <t>Výztuž helikální 1 x D 8 mm, drážka, cihel. zdivu, 1xD 8mm,P v tahu 1128 MPa,drážka,cih.zdivo</t>
  </si>
  <si>
    <t>1.PP 1.:2*(2*4,500)</t>
  </si>
  <si>
    <t>1.PP 2.:2*6,000</t>
  </si>
  <si>
    <t>1.PP 3.:2*2,500</t>
  </si>
  <si>
    <t>1.NP 4.:2*4,750</t>
  </si>
  <si>
    <t>1.NP 5.:5,250</t>
  </si>
  <si>
    <t>1.NP 6.:2*6,000</t>
  </si>
  <si>
    <t>1.NP 7.:3,000</t>
  </si>
  <si>
    <t>1.NP 8.:2,500</t>
  </si>
  <si>
    <t>1.NP 9.:4,500</t>
  </si>
  <si>
    <t>1.NP 10.:2*5,300</t>
  </si>
  <si>
    <t>1.NP 11.:2*4,500</t>
  </si>
  <si>
    <t>2.NP 4.:2*4,750</t>
  </si>
  <si>
    <t>2.NP 5.:5,250</t>
  </si>
  <si>
    <t>2.NP 6.:2*(2*6,000)</t>
  </si>
  <si>
    <t>2.NP 7.:2*3,000</t>
  </si>
  <si>
    <t>2.NP 8.:2,500</t>
  </si>
  <si>
    <t>2.NP 9.:4,500</t>
  </si>
  <si>
    <t>2.NP 11.:2*4,500</t>
  </si>
  <si>
    <t>2.NP 12.:2*6,000</t>
  </si>
  <si>
    <t>2.NP 13.:2*6,000</t>
  </si>
  <si>
    <t>3.NP 4.:2*4,750</t>
  </si>
  <si>
    <t>3.NP 5.:5,250</t>
  </si>
  <si>
    <t>3.NP 6.:2*(2*6,000)</t>
  </si>
  <si>
    <t>3.NP 7.:2*3,000</t>
  </si>
  <si>
    <t>3.NP 8.:2,500</t>
  </si>
  <si>
    <t>3.NP 9.:2*4,500</t>
  </si>
  <si>
    <t>3.NP 11.:2*4,500</t>
  </si>
  <si>
    <t>3.NP 12.:2*6,000</t>
  </si>
  <si>
    <t>3.NP 13.:2*6,000</t>
  </si>
  <si>
    <t>1.NP, 2.NP, 3.NP 3.:3*2,500</t>
  </si>
  <si>
    <t>285175111R00</t>
  </si>
  <si>
    <t>Osazení ocelové roznášecí konstrukce do 40 kg</t>
  </si>
  <si>
    <t>K1 UPN 160:8*0,6*14,2</t>
  </si>
  <si>
    <t>K2 PLO 250*20:2*0,4*15,7</t>
  </si>
  <si>
    <t>K3 L 150*100*10:0,4*19</t>
  </si>
  <si>
    <t>317941123RT3</t>
  </si>
  <si>
    <t>Dodávka ocelových válcovaných nosníků  č.14-22, včetně dodávky profilu I č.16</t>
  </si>
  <si>
    <t>t</t>
  </si>
  <si>
    <t>K1 UPN 160:8*0,6*0,0142</t>
  </si>
  <si>
    <t>K2 PLO 250*20:2*0,4*0,0157</t>
  </si>
  <si>
    <t>K3 L 150*100*10:0,4*0,019</t>
  </si>
  <si>
    <t>380932213R00</t>
  </si>
  <si>
    <t>Výztuž D  8, vlepená do betonu, malta 2složk epoxi</t>
  </si>
  <si>
    <t>1.NP 3.:5*0,35</t>
  </si>
  <si>
    <t>2.NP 3.:3*0,35</t>
  </si>
  <si>
    <t>3.NP 3.:3*0,35</t>
  </si>
  <si>
    <t>1.PP 3.:2*0,35</t>
  </si>
  <si>
    <t>317235811RT2</t>
  </si>
  <si>
    <t>Doplnění zdiva hlavních a kordonových říms cihlami, s použitím suché maltové směsi</t>
  </si>
  <si>
    <t>m3</t>
  </si>
  <si>
    <t>6*0,4*0,3</t>
  </si>
  <si>
    <t>319211322RT1</t>
  </si>
  <si>
    <t>Těsnicí stěrka na svislé ploše tl.do 10 mm, maltou</t>
  </si>
  <si>
    <t>349235861R00</t>
  </si>
  <si>
    <t>Doplnění plošných fasádních prvků vylož. do 15 cm</t>
  </si>
  <si>
    <t>783122510R00</t>
  </si>
  <si>
    <t>Nátěr syntetický OK "A" 2x + 1x email</t>
  </si>
  <si>
    <t>K1 UPE 160:8*8*(0,160+0,080+0,080)</t>
  </si>
  <si>
    <t>K2 PLO 250*20:2*2*0,25*0,4</t>
  </si>
  <si>
    <t>K3 L 150*100*10:2*(0,150+0,100)*0,4</t>
  </si>
  <si>
    <t>T1:2*19*3,14*0,02</t>
  </si>
  <si>
    <t>T2:2*23*3,14*0,02</t>
  </si>
  <si>
    <t>T3:1*14*3,14*0,02</t>
  </si>
  <si>
    <t>978015341R00</t>
  </si>
  <si>
    <t>Otlučení omítek vnějších MVC v složit.5-7 do 30 %</t>
  </si>
  <si>
    <t>3.NP:4.0*0.6*10</t>
  </si>
  <si>
    <t>2.NP:1.0*0.6*10</t>
  </si>
  <si>
    <t>622711121R00</t>
  </si>
  <si>
    <t>Lepení dekorač.fasád.profilu,šambrány do 200x50 mm</t>
  </si>
  <si>
    <t>319211322R00</t>
  </si>
  <si>
    <t xml:space="preserve">Injektáž dutin stěrkou na svislé ploše tl.do 10 mm, injektážní směsí </t>
  </si>
  <si>
    <t>30 %:233*0,3</t>
  </si>
  <si>
    <t>602012171R00</t>
  </si>
  <si>
    <t>Nátěr podkladový pod šlechtěné omítky</t>
  </si>
  <si>
    <t>složitost I:116,74</t>
  </si>
  <si>
    <t>složitost II:116,41</t>
  </si>
  <si>
    <t>složitost III:39,54</t>
  </si>
  <si>
    <t>622319005R00</t>
  </si>
  <si>
    <t>Vyrovnávací vrstva z cementové malty tl. 10 mm</t>
  </si>
  <si>
    <t>30% plochy složitosti I+II:233.15*0.3</t>
  </si>
  <si>
    <t>602012131R00</t>
  </si>
  <si>
    <t>Stěrka vápenocementová 651 ručně, složitost I</t>
  </si>
  <si>
    <t>3.NP:23,0*4,0-2.4*1.3*9</t>
  </si>
  <si>
    <t>2.NP:23.0*4.3-3,2*1,6*9</t>
  </si>
  <si>
    <t>602012113R00</t>
  </si>
  <si>
    <t>Omítka jádrová lehčená 655 ručně, složitost II</t>
  </si>
  <si>
    <t>3.NP římsa:0,7*23,0</t>
  </si>
  <si>
    <t>2.NP špalety:0,3*6,5*9</t>
  </si>
  <si>
    <t>2.NP římsa:0,6*23,0</t>
  </si>
  <si>
    <t>1.NP:23.0*4.0-2,4*1,2*8</t>
  </si>
  <si>
    <t>602012142R00</t>
  </si>
  <si>
    <t>Štuk vnější 160 ručně, složitost I+II</t>
  </si>
  <si>
    <t>602016114RT5</t>
  </si>
  <si>
    <t>Omítka stěn jádrová, ručně tl. vrstvy 15 mm, složitost III</t>
  </si>
  <si>
    <t>3.NP římsa:0.6*23.0</t>
  </si>
  <si>
    <t>3.NP římsy nad okny:0.5*2.2*9</t>
  </si>
  <si>
    <t>2.NP tympanony nad okny:0,8*2,2*9</t>
  </si>
  <si>
    <t>622401904R00</t>
  </si>
  <si>
    <t>Příplatek za zaoblení omítky stěn, ocelí hlazené, složitost III</t>
  </si>
  <si>
    <t>602012176RT5</t>
  </si>
  <si>
    <t>Stěrka struktur.minerální 730 ručně, spotřeba 8 kg/m2, složitost III</t>
  </si>
  <si>
    <t>602011102R00</t>
  </si>
  <si>
    <t>Postřik cementový 052, ručně, složitost 0</t>
  </si>
  <si>
    <t>fasáda jih:19.0*17.2+15.0*6.0/2+4.0*6.0</t>
  </si>
  <si>
    <t>fasáda sever:7,0*15,0+7.0*5.0+3,3*15,0</t>
  </si>
  <si>
    <t>fasáda západ:10.5*18.0+12,5*15,5-2.4*1.3*30</t>
  </si>
  <si>
    <t>602011112RT5</t>
  </si>
  <si>
    <t>Omítka jádrová 082, ručně, tloušťka vrstvy 20 mm, složitost 0</t>
  </si>
  <si>
    <t>620991121R00</t>
  </si>
  <si>
    <t>Zakrývání výplní vnějších otvorů z lešení</t>
  </si>
  <si>
    <t>fasáda jih:1.2*2.4*3+1.1*2.3+1.5*2.3+0.8*2.0*2</t>
  </si>
  <si>
    <t>fasáda sever:0,7*2,4*3+0,5*2,4*9</t>
  </si>
  <si>
    <t>fasáda východ:1.2*2.4*26+0,9*1,4*4+1.9*4.0</t>
  </si>
  <si>
    <t>fasáda západ:1.2*2.4*19+1.05*2.4*6+0,9*1,4*4+2,0*1,0</t>
  </si>
  <si>
    <t>283502542R</t>
  </si>
  <si>
    <t>Zátka minerální d=65 mm, tl=15 mm</t>
  </si>
  <si>
    <t>622325835RU5</t>
  </si>
  <si>
    <t>Zatepl.systém, fasáda, miner.desky PV 160 mm, omítka silikátová TRB, zrno 1,5 mm</t>
  </si>
  <si>
    <t>fasáda jih:5,7*2,4+19,2*14,2-1,2*2,4*3</t>
  </si>
  <si>
    <t>fasáda sever:14,2*7,0+14.2*3.4-0.7*2.7*3-0.5*2.4*9</t>
  </si>
  <si>
    <t>fasáda západ:14.5*12.8+17,5*12,4-1,2*2,4*19-1.0*2.4*6-0.9*1.4*4</t>
  </si>
  <si>
    <t>622325832RU5</t>
  </si>
  <si>
    <t>Zatepl.systém, fasáda, miner.desky PV 100 mm, omítka silikátová TRB, zrno 1,5 mm</t>
  </si>
  <si>
    <t>fasáda jih:8.0*6.0+3,2*6</t>
  </si>
  <si>
    <t>fasáda sever:7.0*6.0*0.5+4,3*3,2</t>
  </si>
  <si>
    <t>622325853RU5</t>
  </si>
  <si>
    <t>Zatepl.systém, ostění, miner.desky PV 30 mm, omítka silikátová TRB, zrno 1,5 mm</t>
  </si>
  <si>
    <t>fasáda jih:(1.2+2.4*2)*3*0,2</t>
  </si>
  <si>
    <t>fasáda sever:(0,7+2,4*2)*3*0,2+(0,5+2,4*2)*9*0,2</t>
  </si>
  <si>
    <t>fasáda východ:(1.2+2.4*2)*26*0,2</t>
  </si>
  <si>
    <t>fasáda západ:(1.2+2.4*2)*19*0,2+(1.05+2.4*2)*6*0,2</t>
  </si>
  <si>
    <t>622325125RU1</t>
  </si>
  <si>
    <t>Zateplovací systém, sokl, EPS sokl tl.160 mm, s omítkou mozaikovou</t>
  </si>
  <si>
    <t>fasáda jih:5.5*0,6</t>
  </si>
  <si>
    <t>fasáda sever:7,0*0,6+3.2*1.5</t>
  </si>
  <si>
    <t>fasáda západ:10,4*0,6+6.7*1.5+6.1*0.6-1.0*2.0</t>
  </si>
  <si>
    <t>622325863R00</t>
  </si>
  <si>
    <t>Zatepl.systém, parapet, minerální desky PV 30 mm</t>
  </si>
  <si>
    <t>fasáda jih:1.2*3*0,3</t>
  </si>
  <si>
    <t>fasáda sever:0,7*3*0,3+0,5*9*0,3</t>
  </si>
  <si>
    <t>fasáda východ:1.2*26*0,3+0,9*4*0,3</t>
  </si>
  <si>
    <t>fasáda západ:1.2*19*0,3+1.05*6*0,3+0,9*4*0,3</t>
  </si>
  <si>
    <t>622325860R00</t>
  </si>
  <si>
    <t>KZS, výztužná stěrka na parapet z minerální vlny</t>
  </si>
  <si>
    <t>283502114R</t>
  </si>
  <si>
    <t>Profil okenní EKO s tkaninou l=2,4 m LIK, ukonč. profil s tkaninou k rámům oken, dveří apod.</t>
  </si>
  <si>
    <t>fasáda jih:(1.2+2.4*2)*3</t>
  </si>
  <si>
    <t>fasáda sever:(0,7+2,4*2)*3+(0,5+2,4*2)*9</t>
  </si>
  <si>
    <t>fasáda východ:(1.2+2.4*2)*26+(0,9+1,4*2)*4</t>
  </si>
  <si>
    <t>fasáda západ:(1.2+2.4*2)*19+(1.05+2.4*2)*6+(0,9+1,4*2)*4</t>
  </si>
  <si>
    <t>622319054R00</t>
  </si>
  <si>
    <t>Napojení na oplech. zdí, PVC profilem s tkaninou, parapetní plech</t>
  </si>
  <si>
    <t>fasáda jih:3*0,2*2</t>
  </si>
  <si>
    <t>fasáda sever:(3+9)*0,2*2</t>
  </si>
  <si>
    <t>fasáda východ:(26+4)*0,2*2</t>
  </si>
  <si>
    <t>fasáda západ:(19+6+4)*0,2*2</t>
  </si>
  <si>
    <t>622319021R00</t>
  </si>
  <si>
    <t>Zakládací sada ETICS,zakládací+okap.profil PVC</t>
  </si>
  <si>
    <t>jih:19</t>
  </si>
  <si>
    <t>sever:10.5</t>
  </si>
  <si>
    <t>západ:23.5</t>
  </si>
  <si>
    <t>622300154R00</t>
  </si>
  <si>
    <t>Montáž zakládací sady ETICS</t>
  </si>
  <si>
    <t>622319015R00</t>
  </si>
  <si>
    <t>Soklová lišta hliník KZS tl. 160 mm</t>
  </si>
  <si>
    <t>622319031RT3</t>
  </si>
  <si>
    <t>Těsnicí páska mezi sokl.profilem a soklovou deskou, rozměr pásky 15x6 mm, spára š. 5-10 mm</t>
  </si>
  <si>
    <t>28350235R</t>
  </si>
  <si>
    <t>Spojka soklové lišty plastová l=30 mm</t>
  </si>
  <si>
    <t>641960000R00</t>
  </si>
  <si>
    <t>Těsnění spár otvorových prvků PU pěnou</t>
  </si>
  <si>
    <t>fasáda jih:(1.2+2.4)*3*2</t>
  </si>
  <si>
    <t>fasáda sever:(0,7+2,4)*3*2+(0,5+2,4)*9*2</t>
  </si>
  <si>
    <t>fasáda východ:(1.2+2.4)*26*2+(0,9+1,4)*4*2</t>
  </si>
  <si>
    <t>fasáda západ:(1.2+2.4)*19*2+(1.05+2.4)*6*2+(0,9+1,4)*4*2</t>
  </si>
  <si>
    <t>642101013RAC</t>
  </si>
  <si>
    <t>Výměna okna 2,7 m2,vybourání okna, oprava ostění, montáž okna, parapet, zeď tloušťky 60 cm</t>
  </si>
  <si>
    <t>POL2_0</t>
  </si>
  <si>
    <t>fasáda jih:3</t>
  </si>
  <si>
    <t>fasáda sever:3+9</t>
  </si>
  <si>
    <t>fasáda východ:26+4</t>
  </si>
  <si>
    <t>fasáda západ:19+6+4</t>
  </si>
  <si>
    <t>61110313R</t>
  </si>
  <si>
    <t>Okno dřevěné 1kříd. 900x1400, trojité zasklení</t>
  </si>
  <si>
    <t>61110343R</t>
  </si>
  <si>
    <t xml:space="preserve">Okno dřevěné kastlové 2 křídl. 1200x2400 poutec, vnější kř. dvojité zaskl., vnitřní kř. jednoduché </t>
  </si>
  <si>
    <t>fasáda sever:0</t>
  </si>
  <si>
    <t>fasáda západ:19</t>
  </si>
  <si>
    <t>fasáda východ:26</t>
  </si>
  <si>
    <t>61110342R</t>
  </si>
  <si>
    <t xml:space="preserve">Okno dřevěné kastlové 2 křídl. 1050x2400 poutec, vnější kř. dvojité zaskl., vnitřní kř. jednoduché </t>
  </si>
  <si>
    <t>fasáda západní:6</t>
  </si>
  <si>
    <t>61110322R</t>
  </si>
  <si>
    <t xml:space="preserve">Okno dřevěné kastlové 1 křídl. 720x2400 poutec, vnější kř. dvojité zaskl., vnitřní kř. jednoduché </t>
  </si>
  <si>
    <t>fasáda sever:3</t>
  </si>
  <si>
    <t>61110307R</t>
  </si>
  <si>
    <t xml:space="preserve">Okno dřevěné kastlové 1 křídl. 520x2400 poutec, vnější kř. dvojité zaskl., vnitřní kř. jednoduché </t>
  </si>
  <si>
    <t>fasáda sever:9</t>
  </si>
  <si>
    <t>900      RT3</t>
  </si>
  <si>
    <t>HZS, Práce v tarifní třídě 6 (např. fasádník)</t>
  </si>
  <si>
    <t>941941052R00</t>
  </si>
  <si>
    <t>Montáž lešení leh.řad.s podlahami,š.1,5 m, H 24 m</t>
  </si>
  <si>
    <t>fasáda jih:19.5*17.2+19.5*6,0/2</t>
  </si>
  <si>
    <t>fasáda sever:3.5*15.0+7,0*15,0+7.0*4.0</t>
  </si>
  <si>
    <t>fasáda východ:23.0*15.0+23.0*3.0/2</t>
  </si>
  <si>
    <t>fasáda západ:11,5*18,0+13.5*16.0</t>
  </si>
  <si>
    <t>941941392R00</t>
  </si>
  <si>
    <t>Příplatek za každý měsíc použití lešení k pol.1052</t>
  </si>
  <si>
    <t>1381.90*3</t>
  </si>
  <si>
    <t>944941103R00</t>
  </si>
  <si>
    <t>Ochranné zábradlí na leš.konstrukcích, dvoutyčové</t>
  </si>
  <si>
    <t>fasáda jih:19.5*6+19.5*2</t>
  </si>
  <si>
    <t>fasáda sever:3.5*5+7,0*5+7.0*2</t>
  </si>
  <si>
    <t>fasáda východ:23.0*5+23.0*2</t>
  </si>
  <si>
    <t>fasáda západ:11,5*6+13.5*5</t>
  </si>
  <si>
    <t>944942101R00</t>
  </si>
  <si>
    <t>Záchytné ohrazení na kov. konzolách, do 60°</t>
  </si>
  <si>
    <t>24+24+8+4+20</t>
  </si>
  <si>
    <t>944944013R00</t>
  </si>
  <si>
    <t>Montáž ochr.sítě z umělých vláken - stínění do 70%</t>
  </si>
  <si>
    <t>944944033R00</t>
  </si>
  <si>
    <t>Příplatek za každý měsíc použití sítí k pol. 4013</t>
  </si>
  <si>
    <t>944945013R00</t>
  </si>
  <si>
    <t>Montáž záchytné stříšky H 4,5 m, šířky nad 2 m</t>
  </si>
  <si>
    <t>944945193R00</t>
  </si>
  <si>
    <t>Příplatek za každý měsíc použ.stříšky, k pol. 5013</t>
  </si>
  <si>
    <t>941941852R00</t>
  </si>
  <si>
    <t>Demontáž lešení leh.řad.s podlahami,š.1,5 m,H 24 m</t>
  </si>
  <si>
    <t>944944083R00</t>
  </si>
  <si>
    <t>Demontáž ochr.sítě z umělých vláken,stínění do 70%</t>
  </si>
  <si>
    <t>944945813R00</t>
  </si>
  <si>
    <t>Demontáž záchytné stříšky H 4,5 m, šířky nad 2 m</t>
  </si>
  <si>
    <t>944946111RT2</t>
  </si>
  <si>
    <t>Textílie ochranná před propadem suti z lešení- MTŽ, včetně dodávky textílie</t>
  </si>
  <si>
    <t>944946811R00</t>
  </si>
  <si>
    <t>Odstranění textilie z lešeňových podlah</t>
  </si>
  <si>
    <t>998009101R00</t>
  </si>
  <si>
    <t>Přesun hmot lešení samostatně budovaného</t>
  </si>
  <si>
    <t>953942728R00</t>
  </si>
  <si>
    <t>Osazování praporových žerdí</t>
  </si>
  <si>
    <t>953943113R00</t>
  </si>
  <si>
    <t>953945111RT6</t>
  </si>
  <si>
    <t xml:space="preserve">Pás proti ptákům hrotový, lepením, z lešení      , šířka 170-210 mm, výška 105 mm, 63 ks hrotů       </t>
  </si>
  <si>
    <t>952901110R00</t>
  </si>
  <si>
    <t>Čištění mytím vnějších ploch oken a dveří</t>
  </si>
  <si>
    <t>953941611R00</t>
  </si>
  <si>
    <t>Osazení konzol ve zdivu cihelném</t>
  </si>
  <si>
    <t>953941711R00</t>
  </si>
  <si>
    <t>Osazení držáků nebo objímek ve zdivu cihelném</t>
  </si>
  <si>
    <t>953951211R00</t>
  </si>
  <si>
    <t>Dodání a osazení špalíků ve stěnách do 10x10x5 cm</t>
  </si>
  <si>
    <t>953981103R00</t>
  </si>
  <si>
    <t>Chemické kotvy do betonu, hl. 110 mm, M 12, ampule</t>
  </si>
  <si>
    <t>953991121R00</t>
  </si>
  <si>
    <t>Osazení hmoždinek ve stěnách z cihel DN 10 - 12 mm</t>
  </si>
  <si>
    <t>952901114R00</t>
  </si>
  <si>
    <t>Vyčištění budov o výšce podlaží nad 4 m</t>
  </si>
  <si>
    <t>1.NP:23.0*19.0</t>
  </si>
  <si>
    <t>978071421R00</t>
  </si>
  <si>
    <t>Odsek.omítky a iz.desek(&gt;120m3/kg)nad 5cm nad 1m2, heraklit, PP, rabitz. pletivo a omítka</t>
  </si>
  <si>
    <t>fasáda jih:3.0*5.5+14.2*18.9-1.2*2.4*3</t>
  </si>
  <si>
    <t>fasáda sever:7,0*14,8+3,3*15,4-0,7*1,4*3-0,5*2,4*9</t>
  </si>
  <si>
    <t>fasáda západ:10,4*17,6+15.7*12.8-1.2*2.4*19-0.9*1.4*4-1.05*2.4*6</t>
  </si>
  <si>
    <t>978015291R00</t>
  </si>
  <si>
    <t>Otlučení omítek vnějších MVC v složit.1-4 do 100 %, jih, sever, západ</t>
  </si>
  <si>
    <t>979087312R00</t>
  </si>
  <si>
    <t>Vodorovné přemístění vyb. hmot nošením do 10 m</t>
  </si>
  <si>
    <t>979087392R00</t>
  </si>
  <si>
    <t>Příplatek za nošení vyb. hmot každých dalších 10 m</t>
  </si>
  <si>
    <t>979088212R00</t>
  </si>
  <si>
    <t>Nakládání suti na dopr.prostředky</t>
  </si>
  <si>
    <t>979081111R00</t>
  </si>
  <si>
    <t>Odvoz suti a vybour. hmot na skládku do 1 km</t>
  </si>
  <si>
    <t>979081121R00</t>
  </si>
  <si>
    <t>Příplatek k odvozu za každý další 1 km</t>
  </si>
  <si>
    <t>141*5</t>
  </si>
  <si>
    <t>979990141R00</t>
  </si>
  <si>
    <t>Poplatek za skládku suti - polystyren+omítka</t>
  </si>
  <si>
    <t>979017112R00</t>
  </si>
  <si>
    <t>Svislé přemístění vyb. hmot nošením na H do 3,5 m, okna</t>
  </si>
  <si>
    <t>979017192R00</t>
  </si>
  <si>
    <t>Příplatek k přemístění vyb.hmot za dalších H 3,5 m, okna</t>
  </si>
  <si>
    <t>979011219R00</t>
  </si>
  <si>
    <t>Přípl.k svislé dopr.suti za každé další NP nošením</t>
  </si>
  <si>
    <t>Vodorovné přemístění vyb. hmot nošením do 10 m, okna</t>
  </si>
  <si>
    <t>Příplatek za nošení vyb. hmot každých dalších 10 m, okna</t>
  </si>
  <si>
    <t>Nakládání suti na dopr.prostředky, okna</t>
  </si>
  <si>
    <t>Odvoz suti a vybour. hmot na skládku do 1 km, okna</t>
  </si>
  <si>
    <t>Příplatek k odvozu za každý další 1 km, okna</t>
  </si>
  <si>
    <t>18.1152*5</t>
  </si>
  <si>
    <t>979990162R00</t>
  </si>
  <si>
    <t>Poplatek za skládku suti - dřevo+sklo, okna</t>
  </si>
  <si>
    <t>979951161R00</t>
  </si>
  <si>
    <t>Výkup kovů - zinek, plechy</t>
  </si>
  <si>
    <t>979011211R00</t>
  </si>
  <si>
    <t>Svislá doprava suti a vybour. hmot za 2.NP nošením, plechy</t>
  </si>
  <si>
    <t>Přípl.k svislé dopr.suti za každé další NP nošením, plechy</t>
  </si>
  <si>
    <t>Odvoz suti a vybour. hmot na skládku do 1 km, plechy</t>
  </si>
  <si>
    <t>Příplatek k odvozu za každý další 1 km, plechy</t>
  </si>
  <si>
    <t>1,5113*5</t>
  </si>
  <si>
    <t>999281111R00</t>
  </si>
  <si>
    <t>Přesun hmot pro opravy a údržbu do výšky 25 m</t>
  </si>
  <si>
    <t>60:43.3039</t>
  </si>
  <si>
    <t>62:37.9285</t>
  </si>
  <si>
    <t>64:22.4197</t>
  </si>
  <si>
    <t>95:0.3685</t>
  </si>
  <si>
    <t>2:4,2630</t>
  </si>
  <si>
    <t>3:5,7476</t>
  </si>
  <si>
    <t>721242110RT1</t>
  </si>
  <si>
    <t>Lapač střešních splavenin PP HL600, kloub, zápachová klapka, koš na listí, DN 125</t>
  </si>
  <si>
    <t>998721103R00</t>
  </si>
  <si>
    <t>Přesun hmot pro vnitřní kanalizaci, výšky do 24 m</t>
  </si>
  <si>
    <t>764221420R00</t>
  </si>
  <si>
    <t>Oplechování Ti Zn říms pod nadstř. žlabem,rš 330mm, podkladní plech</t>
  </si>
  <si>
    <t>K14:23.2*1.15</t>
  </si>
  <si>
    <t>K17:10.5*1.15</t>
  </si>
  <si>
    <t>K18:12.8*1.15</t>
  </si>
  <si>
    <t>K20:3,2*1,15</t>
  </si>
  <si>
    <t>Oplechování Ti Zn říms pod nadstř. žlabem,rš 500mm</t>
  </si>
  <si>
    <t>K17:10,5*1,15</t>
  </si>
  <si>
    <t>764521491R00</t>
  </si>
  <si>
    <t>Montáž oplechování říms Ti Zn</t>
  </si>
  <si>
    <t>764255403R00</t>
  </si>
  <si>
    <t>Žlaby z Ti Zn plechu, nástřešní oblé, rš 660 mm</t>
  </si>
  <si>
    <t>K21:23,2*1,15</t>
  </si>
  <si>
    <t>K22:10,5*1,15</t>
  </si>
  <si>
    <t>K23:12,8*1,15</t>
  </si>
  <si>
    <t>K24:3.3*1.15</t>
  </si>
  <si>
    <t>764255491R00</t>
  </si>
  <si>
    <t>Montáž žlabů z Ti Zn nástřešních oblých</t>
  </si>
  <si>
    <t>764252403R00</t>
  </si>
  <si>
    <t>Žlaby Ti Zn plech, podokapní půlkruhové, rš 330 mm</t>
  </si>
  <si>
    <t>K25:13,0*1,15</t>
  </si>
  <si>
    <t>764252491R00</t>
  </si>
  <si>
    <t>Montáž žlabů z Ti Zn podokapních půlkruhových</t>
  </si>
  <si>
    <t>764237420R00</t>
  </si>
  <si>
    <t>Lemov.zdí Ti-Zn oblé segm. nad 1000 mm,rš 330mm, oplechování frontonu nad okny ve 2.NP</t>
  </si>
  <si>
    <t>K07:2.6*1.15*9</t>
  </si>
  <si>
    <t>764237491R00</t>
  </si>
  <si>
    <t>Montáž lem. zdí Ti Zn, oblé stř., segm. do 1000 mm</t>
  </si>
  <si>
    <t>764510410RAB</t>
  </si>
  <si>
    <t>Oplechování parapetů z TiZn plechu, rš 330 mm</t>
  </si>
  <si>
    <t>K01:1.2*1.15*32</t>
  </si>
  <si>
    <t>K02:0,75*1,15*3</t>
  </si>
  <si>
    <t>K03:0.55*1.15*9</t>
  </si>
  <si>
    <t>K04:1,17*1,15*7</t>
  </si>
  <si>
    <t>K05:1.02*1.15*6</t>
  </si>
  <si>
    <t>K06:0.90*1.15*8</t>
  </si>
  <si>
    <t>764510410RAD</t>
  </si>
  <si>
    <t>Oplechování parapetů z TiZn plechu, rš 500 mm</t>
  </si>
  <si>
    <t>K01:1.2*1.15*9</t>
  </si>
  <si>
    <t>764510491R00</t>
  </si>
  <si>
    <t>Montáž oplechování parapetů Ti Zn</t>
  </si>
  <si>
    <t>764521650R00</t>
  </si>
  <si>
    <t>Oplechování říms TiZn, rš. 330 mm, nad okny</t>
  </si>
  <si>
    <t>K08:1.65*9</t>
  </si>
  <si>
    <t>K09:2,16*1,15*9</t>
  </si>
  <si>
    <t>K10:1.4*1.15*2</t>
  </si>
  <si>
    <t>K11:3,4*1,15</t>
  </si>
  <si>
    <t>K15:10,1*1,15</t>
  </si>
  <si>
    <t>K16:2.16*1.15*4</t>
  </si>
  <si>
    <t>764521670R00</t>
  </si>
  <si>
    <t>Oplechování říms TiZn, rš. 500 mm</t>
  </si>
  <si>
    <t>K12:23.2*1.15</t>
  </si>
  <si>
    <t>K13:23.2*1.15</t>
  </si>
  <si>
    <t>764530410RAB</t>
  </si>
  <si>
    <t>Oplechování zdí z TiZn plechu, rš 330 mm</t>
  </si>
  <si>
    <t>K19:18.9*1.15</t>
  </si>
  <si>
    <t>K26:6,8*1,15</t>
  </si>
  <si>
    <t>764530491R00</t>
  </si>
  <si>
    <t>Montáž oplechování zdí Ti Zn</t>
  </si>
  <si>
    <t>764554410RAC</t>
  </si>
  <si>
    <t>Odpadní trouby z TiZn plechu kruhové, průměru 120 mm</t>
  </si>
  <si>
    <t>K27:15*1.15</t>
  </si>
  <si>
    <t>K28:17,8*1,15</t>
  </si>
  <si>
    <t>K29:15,3*1,15</t>
  </si>
  <si>
    <t>K30:2.5*1.15</t>
  </si>
  <si>
    <t>764554491R00</t>
  </si>
  <si>
    <t>Montáž trub Ti Zn odpadních kruhových</t>
  </si>
  <si>
    <t>764231460R00</t>
  </si>
  <si>
    <t>Lemování Ti Zn plechem zdí,tvrdá krytina,rš 660 mm</t>
  </si>
  <si>
    <t>K31:9.8*1.15</t>
  </si>
  <si>
    <t>K32:3,2*1,15</t>
  </si>
  <si>
    <t>K33:9.8*1.15</t>
  </si>
  <si>
    <t>K34:9,8*1,15</t>
  </si>
  <si>
    <t>K35:9,8*1,15</t>
  </si>
  <si>
    <t>K36:4.5*1.15</t>
  </si>
  <si>
    <t>K37:6,3*1,15</t>
  </si>
  <si>
    <t>K38:4.0*1.15</t>
  </si>
  <si>
    <t>764231491R00</t>
  </si>
  <si>
    <t>Montáž lemování zdí Ti Zn, tvrdá krytina</t>
  </si>
  <si>
    <t>K31:9.8</t>
  </si>
  <si>
    <t>K32:3,2</t>
  </si>
  <si>
    <t>K33:9.8</t>
  </si>
  <si>
    <t>K34:9,8</t>
  </si>
  <si>
    <t>K35:9,8</t>
  </si>
  <si>
    <t>K36:4.5</t>
  </si>
  <si>
    <t>K37:6,3</t>
  </si>
  <si>
    <t>K38:4.0</t>
  </si>
  <si>
    <t>764211441RT1</t>
  </si>
  <si>
    <t>Krytina hladká z Ti Zn, svitky š. 670 mm, do 30°, plocha nad 25 m2</t>
  </si>
  <si>
    <t>K39:4,0*13,5*1,15</t>
  </si>
  <si>
    <t>764211494R00</t>
  </si>
  <si>
    <t>Montáž krytiny Ti Zn hladké z plechu</t>
  </si>
  <si>
    <t>K39:4,0*13,5</t>
  </si>
  <si>
    <t>764312822R00</t>
  </si>
  <si>
    <t>Demont. krytiny, tab.2 x 0,67 m, nad 25 m2, do 30°</t>
  </si>
  <si>
    <t>764331861R00</t>
  </si>
  <si>
    <t>Demontáž lemování zdí, rš 660 a 750 mm, do 45°</t>
  </si>
  <si>
    <t>K31:10.0</t>
  </si>
  <si>
    <t>K33:10.0</t>
  </si>
  <si>
    <t>K34:10,0</t>
  </si>
  <si>
    <t>K35:10,0</t>
  </si>
  <si>
    <t>764410850R00</t>
  </si>
  <si>
    <t>Demontáž oplechování parapetů, rš od 100 do 330 mm</t>
  </si>
  <si>
    <t>764430840R00</t>
  </si>
  <si>
    <t>Demontáž oplechování zdí,rš od 330 do 500 mm</t>
  </si>
  <si>
    <t>764421870R00</t>
  </si>
  <si>
    <t>Demontáž oplechování říms,rš od 400 do 500 mm</t>
  </si>
  <si>
    <t>764352810R00</t>
  </si>
  <si>
    <t>Demontáž žlabů půlkruh. rovných, rš 330 mm, do 30°</t>
  </si>
  <si>
    <t>764292491R00</t>
  </si>
  <si>
    <t>Montáž úžlabí z Ti Zn</t>
  </si>
  <si>
    <t>764292451R00</t>
  </si>
  <si>
    <t>Úžlabí z Ti Zn plechu, rš 660 mm, klínové těsnění</t>
  </si>
  <si>
    <t>764392851R00</t>
  </si>
  <si>
    <t>Demontáž úžlabí, rš 660 mm, sklon do 45°</t>
  </si>
  <si>
    <t>998764103R00</t>
  </si>
  <si>
    <t>Přesun hmot pro klempířské konstr., výšky do 24 m</t>
  </si>
  <si>
    <t>765311863R00</t>
  </si>
  <si>
    <t>Demontáž krytiny bobrovky zvětr.malta, pro použití, pro montáž nástřešního žlabu a soused. objektu</t>
  </si>
  <si>
    <t>fasáda východ:23,0*1,0</t>
  </si>
  <si>
    <t>fasáda západ:23,0*1,0+3,0*1,0</t>
  </si>
  <si>
    <t>fasáda sever (sousední objekt):5,5*1,0*2</t>
  </si>
  <si>
    <t>střecha:8,0*1,0</t>
  </si>
  <si>
    <t>765391912R00</t>
  </si>
  <si>
    <t>Přeložení bobrovek, jednoduché, část do malty, pro montáž nástřešního žlabu a soused. objektu</t>
  </si>
  <si>
    <t>998765103R00</t>
  </si>
  <si>
    <t>Přesun hmot pro krytiny tvrdé, výšky do 24 m</t>
  </si>
  <si>
    <t>766670021R00</t>
  </si>
  <si>
    <t>766699732R00</t>
  </si>
  <si>
    <t>Překrytí spár lištou z tvrdého dřeva, rohové</t>
  </si>
  <si>
    <t>767612915R00</t>
  </si>
  <si>
    <t>Oprava - seřízení dřevěného okna</t>
  </si>
  <si>
    <t>998766103R00</t>
  </si>
  <si>
    <t>Přesun hmot pro truhlářské konstr., výšky do 24 m</t>
  </si>
  <si>
    <t>767990010RAB</t>
  </si>
  <si>
    <t>767996801R00</t>
  </si>
  <si>
    <t>767920860R00</t>
  </si>
  <si>
    <t>Demontáž vrat k opravě plochy do 20 m2</t>
  </si>
  <si>
    <t>767658913R00</t>
  </si>
  <si>
    <t>Oprava vrat - výměna vodící kladky</t>
  </si>
  <si>
    <t>767658914R00</t>
  </si>
  <si>
    <t>Oprava vrat - výměna čepového závěsu</t>
  </si>
  <si>
    <t>767658912R00</t>
  </si>
  <si>
    <t>Oprava vrat - výměna horního vedení</t>
  </si>
  <si>
    <t>767658911R00</t>
  </si>
  <si>
    <t>Oprava vrat - výměna uzávěru</t>
  </si>
  <si>
    <t>767662120R00</t>
  </si>
  <si>
    <t>Montáž mříží pevných - svařováním</t>
  </si>
  <si>
    <t>998767103R00</t>
  </si>
  <si>
    <t>Přesun hmot pro zámečnické konstr., výšky do 24 m</t>
  </si>
  <si>
    <t>783904811R00</t>
  </si>
  <si>
    <t>Odrezivění kovových konstrukcí</t>
  </si>
  <si>
    <t>783226100R00</t>
  </si>
  <si>
    <t>Nátěr syntetický kovových konstrukcí základní</t>
  </si>
  <si>
    <t>mříže v 1.PP:1,4*0,1*6*8</t>
  </si>
  <si>
    <t>783201821R00</t>
  </si>
  <si>
    <t>Odstranění nátěrů z kovových konstrukcí opálením</t>
  </si>
  <si>
    <t>13890201R</t>
  </si>
  <si>
    <t>Přirážka za pozinkování ocelových výrobků do 50 kg</t>
  </si>
  <si>
    <t>20*8</t>
  </si>
  <si>
    <t>073889114R00</t>
  </si>
  <si>
    <t>Provedení nátěru barvou syntetickou, mříže</t>
  </si>
  <si>
    <t>1,4*6*8</t>
  </si>
  <si>
    <t>783619900R00</t>
  </si>
  <si>
    <t>Údržba, nátěr olejový truhlář. výrobků, napuštění</t>
  </si>
  <si>
    <t>vstupní dveře, 2 křídla:1,9*3,9*2</t>
  </si>
  <si>
    <t>783615930R00</t>
  </si>
  <si>
    <t>Údržba, nátěr olej.truhl.výrobků 2x+2x email+2x tm</t>
  </si>
  <si>
    <t>783602824R00</t>
  </si>
  <si>
    <t>Odstranění nátěrů truhlář., dveří výplň.opálením</t>
  </si>
  <si>
    <t>783601833R00</t>
  </si>
  <si>
    <t>Odstr. nátěrů z dřev.dveří chemickými odstraňovači</t>
  </si>
  <si>
    <t>783903811R00</t>
  </si>
  <si>
    <t>Odmaštění chemickými rozpouštědly</t>
  </si>
  <si>
    <t>005121010R</t>
  </si>
  <si>
    <t>Vybudování zařízení staveniště</t>
  </si>
  <si>
    <t>Soubor</t>
  </si>
  <si>
    <t>005124010R</t>
  </si>
  <si>
    <t>Koordinační činnost</t>
  </si>
  <si>
    <t>005121030R</t>
  </si>
  <si>
    <t>Odstranění zařízení staveniště</t>
  </si>
  <si>
    <t>005111021R</t>
  </si>
  <si>
    <t>Vytyčení inženýrských sítí</t>
  </si>
  <si>
    <t>005231010R</t>
  </si>
  <si>
    <t>Revize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</si>
  <si>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</si>
  <si>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</si>
  <si>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</si>
  <si>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</si>
  <si>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005261021R</t>
  </si>
  <si>
    <t>Bankovní záruky za řádné provedení díla</t>
  </si>
  <si>
    <t>216904112R00</t>
  </si>
  <si>
    <t>Očištění tlakovou vodou zdiva stěn a rubu kleneb</t>
  </si>
  <si>
    <t>3.NP:23,2*4.4*1,2-1,2*2,4*9</t>
  </si>
  <si>
    <t>2.NP:23.2*5.2*1.2-1,2*2,4*9</t>
  </si>
  <si>
    <t>1.NP:23.2*4.8*1.2-1,2*2,4*8</t>
  </si>
  <si>
    <t>1.PP:10,5*2,3+10,6*1,2-0,9*1,4*4-1.9*4.0</t>
  </si>
  <si>
    <t>622904217R00</t>
  </si>
  <si>
    <t>Očištění organických nečistot z fasád slož.6-7</t>
  </si>
  <si>
    <t>783902811R00</t>
  </si>
  <si>
    <t>Odstranění nátěrů odstraňovačem P 8212</t>
  </si>
  <si>
    <t>3.NP:15,0</t>
  </si>
  <si>
    <t>2.NP:15,0</t>
  </si>
  <si>
    <t>1.NP:10,0</t>
  </si>
  <si>
    <t>783802822R00</t>
  </si>
  <si>
    <t>Odstranění nátěrů z omítek stěn, opálením</t>
  </si>
  <si>
    <t>3.NP 15%:(23,2*4.4*1,2-1,2*2,4*9)*0,15</t>
  </si>
  <si>
    <t>2.NP 15%:(23.2*5.2*1.2-1,2*2,4*9)*0,15</t>
  </si>
  <si>
    <t>1.NP 15%:(23.2*4.8*1.2-1,2*2,4*8)*0,15</t>
  </si>
  <si>
    <t>1.PP 15%:(10,5*2,3+10,6*1,2-0,9*1,4*4-1.9*4.0)*0,15</t>
  </si>
  <si>
    <t>216904391R00</t>
  </si>
  <si>
    <t>Příplatek za ruční dočištění ocelovými kartáči</t>
  </si>
  <si>
    <t>246614044R</t>
  </si>
  <si>
    <t>Barva fasádní základní sol-silikátová, cenová skupina III</t>
  </si>
  <si>
    <t>246614034R</t>
  </si>
  <si>
    <t>Barva fasádní sol-silikátová, cenová skupina III</t>
  </si>
  <si>
    <t>622401932R00</t>
  </si>
  <si>
    <t>Příplatek za pracnost, celková pl. otvorů do 45%</t>
  </si>
  <si>
    <t>623411122R00</t>
  </si>
  <si>
    <t>Barvení vnější omítky pilířů nad složitost 3</t>
  </si>
  <si>
    <t>650811131R00</t>
  </si>
  <si>
    <t>Demontáž podpěry vedení na hřebenu střechy</t>
  </si>
  <si>
    <t>650811133R00</t>
  </si>
  <si>
    <t>Demontáž podpěry vedení pod taškou</t>
  </si>
  <si>
    <t>650811151R00</t>
  </si>
  <si>
    <t>Demontáž jímací tyče na hřebenu střechy</t>
  </si>
  <si>
    <t>650811139R00</t>
  </si>
  <si>
    <t>Demontáž podpěry vedení ve zdivu zazděné</t>
  </si>
  <si>
    <t>650811112R00</t>
  </si>
  <si>
    <t>Demontáž vodiče svodového do D 10 mm vč. podpěr</t>
  </si>
  <si>
    <t>650112611R00</t>
  </si>
  <si>
    <t>Změření zemního odporu, vč. měřícího protokolu</t>
  </si>
  <si>
    <t>650111211R00</t>
  </si>
  <si>
    <t>Montáž dilatační propojky pro základové zemniče</t>
  </si>
  <si>
    <t>650111265R00</t>
  </si>
  <si>
    <t>Montáž vodiče ochranného pospojování pevně</t>
  </si>
  <si>
    <t>650111221R00</t>
  </si>
  <si>
    <t>Montáž uzemňovacího bodu vedení</t>
  </si>
  <si>
    <t>650111313R00</t>
  </si>
  <si>
    <t>Montáž zemnící tyče, zaražení a připojení do 4,5 m</t>
  </si>
  <si>
    <t>650111611R00</t>
  </si>
  <si>
    <t>Montáž svodového vodiče D do 10 mm včetně podpěr</t>
  </si>
  <si>
    <t>650111711R00</t>
  </si>
  <si>
    <t>Montáž hromosvodové svorky do 2 šroubů</t>
  </si>
  <si>
    <t>650111723R00</t>
  </si>
  <si>
    <t>Montáž zemnící svorky na kovové konstr. vč. pásku</t>
  </si>
  <si>
    <t>650111761R00</t>
  </si>
  <si>
    <t>Montáž ochran. úhelníku / trubky s držáky do zdiva</t>
  </si>
  <si>
    <t>650111771R00</t>
  </si>
  <si>
    <t>Napínací šroub s okem, včetně vypnutí svodu</t>
  </si>
  <si>
    <t>650111781R00</t>
  </si>
  <si>
    <t>Označení svodu štítkem</t>
  </si>
  <si>
    <t>650111811R00</t>
  </si>
  <si>
    <t>Montáž dist. držáku oddáleného vedení do zdiva</t>
  </si>
  <si>
    <t>650111911R00</t>
  </si>
  <si>
    <t xml:space="preserve">Montáž jímací tyče do 3 m, na střešní hřeben </t>
  </si>
  <si>
    <t>650112033R00</t>
  </si>
  <si>
    <t>Ukončení vodiče vně podpůrné trubky jímače</t>
  </si>
  <si>
    <t>650112511R00</t>
  </si>
  <si>
    <t>Zakrytí a označení vývodu pro uzemnění</t>
  </si>
  <si>
    <t/>
  </si>
  <si>
    <t>SUM</t>
  </si>
  <si>
    <t>POPUZIV</t>
  </si>
  <si>
    <t>END</t>
  </si>
  <si>
    <t>Praze</t>
  </si>
  <si>
    <t xml:space="preserve">Výkaz výměr-revize k 22.02.2022 </t>
  </si>
  <si>
    <t>Osazení kovových předmětů do zdiva, 15 kg / kus, označení budovy a čísla popisného</t>
  </si>
  <si>
    <t>Dodávka a montáž kličky (okenních oliv), 4 ks pro jedno špaletové okno dvoukřídlé a 2 ks pro jedno špaletové okno jednokřídlé</t>
  </si>
  <si>
    <t xml:space="preserve"> </t>
  </si>
  <si>
    <t>nenaceňovat</t>
  </si>
  <si>
    <t>Montáž atypické ocelové konstrukce do 50 kg, trubkové zábradlí, vrátka v oplocení</t>
  </si>
  <si>
    <t>Demontáž atypických ocelových konstr. do 50 kg, trubkové zábradlí, vrátka v oplocení</t>
  </si>
  <si>
    <t>Výkaz výměr-revize k 22.02.2022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</si>
</sst>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13" fillId="0" borderId="39" xfId="0" applyNumberFormat="1" applyFont="1" applyBorder="1" applyAlignment="1">
      <alignment vertical="top" shrinkToFit="1"/>
    </xf>
    <xf numFmtId="174" fontId="14" fillId="0" borderId="39" xfId="0" applyNumberFormat="1" applyFont="1" applyBorder="1" applyAlignment="1">
      <alignment vertical="top" wrapText="1" shrinkToFit="1"/>
    </xf>
    <xf numFmtId="174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1" xfId="0" applyFont="1" applyBorder="1" applyAlignment="1">
      <alignment vertical="top" shrinkToFit="1"/>
    </xf>
    <xf numFmtId="174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0" fontId="3" fillId="36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7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  <xf numFmtId="4" fontId="13" fillId="0" borderId="39" xfId="0" applyNumberFormat="1" applyFont="1" applyBorder="1" applyAlignment="1" applyProtection="1">
      <alignment vertical="top" shrinkToFit="1"/>
      <protection locked="0"/>
    </xf>
    <xf numFmtId="0" fontId="13" fillId="0" borderId="39" xfId="0" applyFont="1" applyBorder="1" applyAlignment="1" applyProtection="1">
      <alignment vertical="top" shrinkToFit="1"/>
      <protection locked="0"/>
    </xf>
    <xf numFmtId="4" fontId="0" fillId="33" borderId="40" xfId="0" applyNumberFormat="1" applyFill="1" applyBorder="1" applyAlignment="1" applyProtection="1">
      <alignment vertical="top" shrinkToFit="1"/>
      <protection locked="0"/>
    </xf>
    <xf numFmtId="0" fontId="0" fillId="33" borderId="40" xfId="0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 applyProtection="1">
      <alignment vertical="top" shrinkToFit="1"/>
      <protection locked="0"/>
    </xf>
    <xf numFmtId="0" fontId="13" fillId="0" borderId="40" xfId="0" applyFont="1" applyBorder="1" applyAlignment="1" applyProtection="1">
      <alignment vertical="top" shrinkToFi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9" t="s">
        <v>39</v>
      </c>
      <c r="B2" s="199"/>
      <c r="C2" s="199"/>
      <c r="D2" s="199"/>
      <c r="E2" s="199"/>
      <c r="F2" s="199"/>
      <c r="G2" s="199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zoomScaleSheetLayoutView="75" workbookViewId="0" topLeftCell="B1">
      <selection activeCell="L13" sqref="L1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1" t="s">
        <v>750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>
      <c r="A2" s="4"/>
      <c r="B2" s="81" t="s">
        <v>40</v>
      </c>
      <c r="C2" s="82"/>
      <c r="D2" s="216" t="s">
        <v>46</v>
      </c>
      <c r="E2" s="217"/>
      <c r="F2" s="217"/>
      <c r="G2" s="217"/>
      <c r="H2" s="217"/>
      <c r="I2" s="217"/>
      <c r="J2" s="218"/>
      <c r="O2" s="2"/>
    </row>
    <row r="3" spans="1:10" ht="23.25" customHeight="1">
      <c r="A3" s="4"/>
      <c r="B3" s="83" t="s">
        <v>44</v>
      </c>
      <c r="C3" s="84"/>
      <c r="D3" s="244" t="s">
        <v>42</v>
      </c>
      <c r="E3" s="245"/>
      <c r="F3" s="245"/>
      <c r="G3" s="245"/>
      <c r="H3" s="245"/>
      <c r="I3" s="245"/>
      <c r="J3" s="246"/>
    </row>
    <row r="4" spans="1:10" ht="23.25" customHeight="1" hidden="1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51</v>
      </c>
      <c r="J5" s="11"/>
    </row>
    <row r="6" spans="1:10" ht="15.75" customHeight="1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52</v>
      </c>
      <c r="J6" s="11"/>
    </row>
    <row r="7" spans="1:10" ht="15.75" customHeight="1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197"/>
      <c r="J11" s="11"/>
    </row>
    <row r="12" spans="1:10" ht="15.75" customHeight="1">
      <c r="A12" s="4"/>
      <c r="B12" s="41"/>
      <c r="C12" s="26"/>
      <c r="D12" s="242"/>
      <c r="E12" s="242"/>
      <c r="F12" s="242"/>
      <c r="G12" s="242"/>
      <c r="H12" s="28" t="s">
        <v>34</v>
      </c>
      <c r="I12" s="197"/>
      <c r="J12" s="11"/>
    </row>
    <row r="13" spans="1:10" ht="15.75" customHeight="1">
      <c r="A13" s="4"/>
      <c r="B13" s="42"/>
      <c r="C13" s="198"/>
      <c r="D13" s="243"/>
      <c r="E13" s="243"/>
      <c r="F13" s="243"/>
      <c r="G13" s="243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2" t="s">
        <v>29</v>
      </c>
      <c r="F15" s="222"/>
      <c r="G15" s="240" t="s">
        <v>30</v>
      </c>
      <c r="H15" s="240"/>
      <c r="I15" s="240" t="s">
        <v>28</v>
      </c>
      <c r="J15" s="241"/>
    </row>
    <row r="16" spans="1:10" ht="23.25" customHeight="1">
      <c r="A16" s="139" t="s">
        <v>23</v>
      </c>
      <c r="B16" s="140" t="s">
        <v>23</v>
      </c>
      <c r="C16" s="58"/>
      <c r="D16" s="59"/>
      <c r="E16" s="219">
        <f>SUMIF(F47:F65,A16,G47:G65)+SUMIF(F47:F65,"PSU",G47:G65)</f>
        <v>0</v>
      </c>
      <c r="F16" s="220"/>
      <c r="G16" s="219">
        <f>SUMIF(F47:F65,A16,H47:H65)+SUMIF(F47:F65,"PSU",H47:H65)</f>
        <v>0</v>
      </c>
      <c r="H16" s="220"/>
      <c r="I16" s="219">
        <f>SUMIF(F47:F65,A16,I47:I65)+SUMIF(F47:F65,"PSU",I47:I65)</f>
        <v>0</v>
      </c>
      <c r="J16" s="221"/>
    </row>
    <row r="17" spans="1:10" ht="23.25" customHeight="1">
      <c r="A17" s="139" t="s">
        <v>24</v>
      </c>
      <c r="B17" s="140" t="s">
        <v>24</v>
      </c>
      <c r="C17" s="58"/>
      <c r="D17" s="59"/>
      <c r="E17" s="219">
        <f>SUMIF(F47:F65,A17,G47:G65)</f>
        <v>0</v>
      </c>
      <c r="F17" s="220"/>
      <c r="G17" s="219">
        <f>SUMIF(F47:F65,A17,H47:H65)</f>
        <v>0</v>
      </c>
      <c r="H17" s="220"/>
      <c r="I17" s="219">
        <f>SUMIF(F47:F65,A17,I47:I65)</f>
        <v>0</v>
      </c>
      <c r="J17" s="221"/>
    </row>
    <row r="18" spans="1:10" ht="23.25" customHeight="1">
      <c r="A18" s="139" t="s">
        <v>25</v>
      </c>
      <c r="B18" s="140" t="s">
        <v>25</v>
      </c>
      <c r="C18" s="58"/>
      <c r="D18" s="59"/>
      <c r="E18" s="219">
        <f>SUMIF(F47:F65,A18,G47:G65)</f>
        <v>0</v>
      </c>
      <c r="F18" s="220"/>
      <c r="G18" s="219">
        <f>SUMIF(F47:F65,A18,H47:H65)</f>
        <v>0</v>
      </c>
      <c r="H18" s="220"/>
      <c r="I18" s="219">
        <f>SUMIF(F47:F65,A18,I47:I65)</f>
        <v>0</v>
      </c>
      <c r="J18" s="221"/>
    </row>
    <row r="19" spans="1:10" ht="23.25" customHeight="1">
      <c r="A19" s="139" t="s">
        <v>89</v>
      </c>
      <c r="B19" s="140" t="s">
        <v>26</v>
      </c>
      <c r="C19" s="58"/>
      <c r="D19" s="59"/>
      <c r="E19" s="219">
        <f>SUMIF(F47:F65,A19,G47:G65)</f>
        <v>0</v>
      </c>
      <c r="F19" s="220"/>
      <c r="G19" s="219">
        <f>SUMIF(F47:F65,A19,H47:H65)</f>
        <v>0</v>
      </c>
      <c r="H19" s="220"/>
      <c r="I19" s="219">
        <f>SUMIF(F47:F65,A19,I47:I65)</f>
        <v>0</v>
      </c>
      <c r="J19" s="221"/>
    </row>
    <row r="20" spans="1:10" ht="23.25" customHeight="1">
      <c r="A20" s="139" t="s">
        <v>94</v>
      </c>
      <c r="B20" s="140" t="s">
        <v>27</v>
      </c>
      <c r="C20" s="58"/>
      <c r="D20" s="59"/>
      <c r="E20" s="219">
        <f>SUMIF(F47:F65,A20,G47:G65)</f>
        <v>0</v>
      </c>
      <c r="F20" s="220"/>
      <c r="G20" s="219">
        <f>SUMIF(F47:F65,A20,H47:H65)</f>
        <v>0</v>
      </c>
      <c r="H20" s="220"/>
      <c r="I20" s="219">
        <f>SUMIF(F47:F65,A20,I47:I65)</f>
        <v>0</v>
      </c>
      <c r="J20" s="221"/>
    </row>
    <row r="21" spans="1:10" ht="23.25" customHeight="1">
      <c r="A21" s="4"/>
      <c r="B21" s="74" t="s">
        <v>28</v>
      </c>
      <c r="C21" s="75"/>
      <c r="D21" s="76"/>
      <c r="E21" s="229">
        <f>SUM(E16:F20)</f>
        <v>0</v>
      </c>
      <c r="F21" s="238"/>
      <c r="G21" s="229">
        <f>SUM(G16:H20)</f>
        <v>0</v>
      </c>
      <c r="H21" s="238"/>
      <c r="I21" s="229">
        <f>SUM(I16:J20)</f>
        <v>0</v>
      </c>
      <c r="J21" s="23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customHeight="1" hidden="1" thickBot="1">
      <c r="A28" s="4"/>
      <c r="B28" s="111" t="s">
        <v>22</v>
      </c>
      <c r="C28" s="112"/>
      <c r="D28" s="112"/>
      <c r="E28" s="113"/>
      <c r="F28" s="114"/>
      <c r="G28" s="239">
        <f>ZakladDPHSniVypocet+ZakladDPHZaklVypocet</f>
        <v>0</v>
      </c>
      <c r="H28" s="239"/>
      <c r="I28" s="239"/>
      <c r="J28" s="115" t="str">
        <f t="shared" si="0"/>
        <v>CZK</v>
      </c>
    </row>
    <row r="29" spans="1:10" ht="27.75" customHeight="1" thickBot="1">
      <c r="A29" s="4"/>
      <c r="B29" s="111" t="s">
        <v>35</v>
      </c>
      <c r="C29" s="116"/>
      <c r="D29" s="116"/>
      <c r="E29" s="116"/>
      <c r="F29" s="116"/>
      <c r="G29" s="237">
        <f>ZakladDPHSni+DPHSni+ZakladDPHZakl+DPHZakl+Zaokrouhleni</f>
        <v>0</v>
      </c>
      <c r="H29" s="237"/>
      <c r="I29" s="237"/>
      <c r="J29" s="117" t="s">
        <v>54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 t="s">
        <v>742</v>
      </c>
      <c r="E32" s="39"/>
      <c r="F32" s="19" t="s">
        <v>9</v>
      </c>
      <c r="G32" s="39"/>
      <c r="H32" s="40">
        <f ca="1">TODAY()</f>
        <v>44614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customHeight="1" hidden="1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customHeight="1" hidden="1">
      <c r="A39" s="95">
        <v>1</v>
      </c>
      <c r="B39" s="101"/>
      <c r="C39" s="207"/>
      <c r="D39" s="208"/>
      <c r="E39" s="208"/>
      <c r="F39" s="106">
        <f>' Pol'!AC508</f>
        <v>0</v>
      </c>
      <c r="G39" s="107">
        <f>' Pol'!AD508</f>
        <v>0</v>
      </c>
      <c r="H39" s="108">
        <f>(F39*SazbaDPH1/100)+(G39*SazbaDPH2/100)</f>
        <v>0</v>
      </c>
      <c r="I39" s="108">
        <f>F39+G39+H39</f>
        <v>0</v>
      </c>
      <c r="J39" s="102">
        <f>IF(CenaCelkemVypocet=0,"",I39/CenaCelkemVypocet*100)</f>
      </c>
    </row>
    <row r="40" spans="1:10" ht="25.5" customHeight="1" hidden="1">
      <c r="A40" s="95"/>
      <c r="B40" s="209" t="s">
        <v>53</v>
      </c>
      <c r="C40" s="210"/>
      <c r="D40" s="210"/>
      <c r="E40" s="211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ht="15.75">
      <c r="B44" s="118" t="s">
        <v>55</v>
      </c>
    </row>
    <row r="46" spans="1:10" ht="25.5" customHeight="1">
      <c r="A46" s="119"/>
      <c r="B46" s="123" t="s">
        <v>16</v>
      </c>
      <c r="C46" s="123" t="s">
        <v>5</v>
      </c>
      <c r="D46" s="124"/>
      <c r="E46" s="124"/>
      <c r="F46" s="127" t="s">
        <v>56</v>
      </c>
      <c r="G46" s="127" t="s">
        <v>29</v>
      </c>
      <c r="H46" s="127" t="s">
        <v>30</v>
      </c>
      <c r="I46" s="212" t="s">
        <v>28</v>
      </c>
      <c r="J46" s="212"/>
    </row>
    <row r="47" spans="1:10" ht="25.5" customHeight="1">
      <c r="A47" s="120"/>
      <c r="B47" s="128" t="s">
        <v>57</v>
      </c>
      <c r="C47" s="214" t="s">
        <v>58</v>
      </c>
      <c r="D47" s="215"/>
      <c r="E47" s="215"/>
      <c r="F47" s="130" t="s">
        <v>23</v>
      </c>
      <c r="G47" s="131">
        <f>' Pol'!I8</f>
        <v>0</v>
      </c>
      <c r="H47" s="131">
        <f>' Pol'!K8</f>
        <v>0</v>
      </c>
      <c r="I47" s="213"/>
      <c r="J47" s="213"/>
    </row>
    <row r="48" spans="1:10" ht="25.5" customHeight="1">
      <c r="A48" s="120"/>
      <c r="B48" s="122" t="s">
        <v>59</v>
      </c>
      <c r="C48" s="201" t="s">
        <v>60</v>
      </c>
      <c r="D48" s="202"/>
      <c r="E48" s="202"/>
      <c r="F48" s="132" t="s">
        <v>23</v>
      </c>
      <c r="G48" s="133">
        <f>' Pol'!I31</f>
        <v>0</v>
      </c>
      <c r="H48" s="133">
        <f>' Pol'!K31</f>
        <v>0</v>
      </c>
      <c r="I48" s="200"/>
      <c r="J48" s="200"/>
    </row>
    <row r="49" spans="1:10" ht="25.5" customHeight="1">
      <c r="A49" s="120"/>
      <c r="B49" s="122" t="s">
        <v>61</v>
      </c>
      <c r="C49" s="201" t="s">
        <v>62</v>
      </c>
      <c r="D49" s="202"/>
      <c r="E49" s="202"/>
      <c r="F49" s="132" t="s">
        <v>23</v>
      </c>
      <c r="G49" s="133">
        <f>' Pol'!I87</f>
        <v>0</v>
      </c>
      <c r="H49" s="133">
        <f>' Pol'!K87</f>
        <v>0</v>
      </c>
      <c r="I49" s="200"/>
      <c r="J49" s="200"/>
    </row>
    <row r="50" spans="1:10" ht="25.5" customHeight="1">
      <c r="A50" s="120"/>
      <c r="B50" s="122" t="s">
        <v>63</v>
      </c>
      <c r="C50" s="201" t="s">
        <v>64</v>
      </c>
      <c r="D50" s="202"/>
      <c r="E50" s="202"/>
      <c r="F50" s="132" t="s">
        <v>23</v>
      </c>
      <c r="G50" s="133">
        <f>' Pol'!I129</f>
        <v>0</v>
      </c>
      <c r="H50" s="133">
        <f>' Pol'!K129</f>
        <v>0</v>
      </c>
      <c r="I50" s="200"/>
      <c r="J50" s="200"/>
    </row>
    <row r="51" spans="1:10" ht="25.5" customHeight="1">
      <c r="A51" s="120"/>
      <c r="B51" s="122" t="s">
        <v>65</v>
      </c>
      <c r="C51" s="201" t="s">
        <v>66</v>
      </c>
      <c r="D51" s="202"/>
      <c r="E51" s="202"/>
      <c r="F51" s="132" t="s">
        <v>23</v>
      </c>
      <c r="G51" s="133">
        <f>' Pol'!I180</f>
        <v>0</v>
      </c>
      <c r="H51" s="133">
        <f>' Pol'!K180</f>
        <v>0</v>
      </c>
      <c r="I51" s="200"/>
      <c r="J51" s="200"/>
    </row>
    <row r="52" spans="1:10" ht="25.5" customHeight="1">
      <c r="A52" s="120"/>
      <c r="B52" s="122" t="s">
        <v>67</v>
      </c>
      <c r="C52" s="201" t="s">
        <v>68</v>
      </c>
      <c r="D52" s="202"/>
      <c r="E52" s="202"/>
      <c r="F52" s="132" t="s">
        <v>23</v>
      </c>
      <c r="G52" s="133">
        <f>' Pol'!I203</f>
        <v>0</v>
      </c>
      <c r="H52" s="133">
        <f>' Pol'!K203</f>
        <v>0</v>
      </c>
      <c r="I52" s="200"/>
      <c r="J52" s="200"/>
    </row>
    <row r="53" spans="1:10" ht="25.5" customHeight="1">
      <c r="A53" s="120"/>
      <c r="B53" s="122" t="s">
        <v>69</v>
      </c>
      <c r="C53" s="201" t="s">
        <v>70</v>
      </c>
      <c r="D53" s="202"/>
      <c r="E53" s="202"/>
      <c r="F53" s="132" t="s">
        <v>23</v>
      </c>
      <c r="G53" s="133">
        <f>' Pol'!I205</f>
        <v>0</v>
      </c>
      <c r="H53" s="133">
        <f>' Pol'!K205</f>
        <v>0</v>
      </c>
      <c r="I53" s="200"/>
      <c r="J53" s="200"/>
    </row>
    <row r="54" spans="1:10" ht="25.5" customHeight="1">
      <c r="A54" s="120"/>
      <c r="B54" s="122" t="s">
        <v>71</v>
      </c>
      <c r="C54" s="201" t="s">
        <v>72</v>
      </c>
      <c r="D54" s="202"/>
      <c r="E54" s="202"/>
      <c r="F54" s="132" t="s">
        <v>23</v>
      </c>
      <c r="G54" s="133">
        <f>' Pol'!I231</f>
        <v>0</v>
      </c>
      <c r="H54" s="133">
        <f>' Pol'!K231</f>
        <v>0</v>
      </c>
      <c r="I54" s="200"/>
      <c r="J54" s="200"/>
    </row>
    <row r="55" spans="1:10" ht="25.5" customHeight="1">
      <c r="A55" s="120"/>
      <c r="B55" s="122" t="s">
        <v>73</v>
      </c>
      <c r="C55" s="201" t="s">
        <v>74</v>
      </c>
      <c r="D55" s="202"/>
      <c r="E55" s="202"/>
      <c r="F55" s="132" t="s">
        <v>23</v>
      </c>
      <c r="G55" s="133">
        <f>' Pol'!I247</f>
        <v>0</v>
      </c>
      <c r="H55" s="133">
        <f>' Pol'!K247</f>
        <v>0</v>
      </c>
      <c r="I55" s="200"/>
      <c r="J55" s="200"/>
    </row>
    <row r="56" spans="1:10" ht="25.5" customHeight="1">
      <c r="A56" s="120"/>
      <c r="B56" s="122" t="s">
        <v>75</v>
      </c>
      <c r="C56" s="201" t="s">
        <v>76</v>
      </c>
      <c r="D56" s="202"/>
      <c r="E56" s="202"/>
      <c r="F56" s="132" t="s">
        <v>23</v>
      </c>
      <c r="G56" s="133">
        <f>' Pol'!I279</f>
        <v>0</v>
      </c>
      <c r="H56" s="133">
        <f>' Pol'!K279</f>
        <v>0</v>
      </c>
      <c r="I56" s="200"/>
      <c r="J56" s="200"/>
    </row>
    <row r="57" spans="1:10" ht="25.5" customHeight="1">
      <c r="A57" s="120"/>
      <c r="B57" s="122" t="s">
        <v>77</v>
      </c>
      <c r="C57" s="201" t="s">
        <v>78</v>
      </c>
      <c r="D57" s="202"/>
      <c r="E57" s="202"/>
      <c r="F57" s="132" t="s">
        <v>24</v>
      </c>
      <c r="G57" s="133">
        <f>' Pol'!I287</f>
        <v>0</v>
      </c>
      <c r="H57" s="133">
        <f>' Pol'!K287</f>
        <v>0</v>
      </c>
      <c r="I57" s="200"/>
      <c r="J57" s="200"/>
    </row>
    <row r="58" spans="1:10" ht="25.5" customHeight="1">
      <c r="A58" s="120"/>
      <c r="B58" s="122" t="s">
        <v>79</v>
      </c>
      <c r="C58" s="201" t="s">
        <v>80</v>
      </c>
      <c r="D58" s="202"/>
      <c r="E58" s="202"/>
      <c r="F58" s="132" t="s">
        <v>24</v>
      </c>
      <c r="G58" s="133">
        <f>' Pol'!I290</f>
        <v>0</v>
      </c>
      <c r="H58" s="133">
        <f>' Pol'!K290</f>
        <v>0</v>
      </c>
      <c r="I58" s="200"/>
      <c r="J58" s="200"/>
    </row>
    <row r="59" spans="1:10" ht="25.5" customHeight="1">
      <c r="A59" s="120"/>
      <c r="B59" s="122" t="s">
        <v>81</v>
      </c>
      <c r="C59" s="201" t="s">
        <v>82</v>
      </c>
      <c r="D59" s="202"/>
      <c r="E59" s="202"/>
      <c r="F59" s="132" t="s">
        <v>24</v>
      </c>
      <c r="G59" s="133">
        <f>' Pol'!I386</f>
        <v>0</v>
      </c>
      <c r="H59" s="133">
        <f>' Pol'!K386</f>
        <v>0</v>
      </c>
      <c r="I59" s="200"/>
      <c r="J59" s="200"/>
    </row>
    <row r="60" spans="1:10" ht="25.5" customHeight="1">
      <c r="A60" s="120"/>
      <c r="B60" s="122" t="s">
        <v>83</v>
      </c>
      <c r="C60" s="201" t="s">
        <v>84</v>
      </c>
      <c r="D60" s="202"/>
      <c r="E60" s="202"/>
      <c r="F60" s="132" t="s">
        <v>24</v>
      </c>
      <c r="G60" s="133">
        <f>' Pol'!I394</f>
        <v>0</v>
      </c>
      <c r="H60" s="133">
        <f>' Pol'!K394</f>
        <v>0</v>
      </c>
      <c r="I60" s="200"/>
      <c r="J60" s="200"/>
    </row>
    <row r="61" spans="1:10" ht="25.5" customHeight="1">
      <c r="A61" s="120"/>
      <c r="B61" s="122" t="s">
        <v>85</v>
      </c>
      <c r="C61" s="201" t="s">
        <v>86</v>
      </c>
      <c r="D61" s="202"/>
      <c r="E61" s="202"/>
      <c r="F61" s="132" t="s">
        <v>24</v>
      </c>
      <c r="G61" s="133">
        <f>' Pol'!I403</f>
        <v>0</v>
      </c>
      <c r="H61" s="133">
        <f>' Pol'!K403</f>
        <v>0</v>
      </c>
      <c r="I61" s="200"/>
      <c r="J61" s="200"/>
    </row>
    <row r="62" spans="1:10" ht="25.5" customHeight="1">
      <c r="A62" s="120"/>
      <c r="B62" s="122" t="s">
        <v>87</v>
      </c>
      <c r="C62" s="201" t="s">
        <v>88</v>
      </c>
      <c r="D62" s="202"/>
      <c r="E62" s="202"/>
      <c r="F62" s="132" t="s">
        <v>24</v>
      </c>
      <c r="G62" s="133">
        <f>' Pol'!I413</f>
        <v>0</v>
      </c>
      <c r="H62" s="133">
        <f>' Pol'!K413</f>
        <v>0</v>
      </c>
      <c r="I62" s="200"/>
      <c r="J62" s="200"/>
    </row>
    <row r="63" spans="1:10" ht="25.5" customHeight="1">
      <c r="A63" s="120"/>
      <c r="B63" s="122" t="s">
        <v>89</v>
      </c>
      <c r="C63" s="201" t="s">
        <v>26</v>
      </c>
      <c r="D63" s="202"/>
      <c r="E63" s="202"/>
      <c r="F63" s="132" t="s">
        <v>89</v>
      </c>
      <c r="G63" s="133">
        <f>' Pol'!I432</f>
        <v>0</v>
      </c>
      <c r="H63" s="133">
        <f>' Pol'!K432</f>
        <v>0</v>
      </c>
      <c r="I63" s="200"/>
      <c r="J63" s="200"/>
    </row>
    <row r="64" spans="1:10" ht="25.5" customHeight="1">
      <c r="A64" s="120"/>
      <c r="B64" s="122" t="s">
        <v>90</v>
      </c>
      <c r="C64" s="201" t="s">
        <v>91</v>
      </c>
      <c r="D64" s="202"/>
      <c r="E64" s="202"/>
      <c r="F64" s="132" t="s">
        <v>23</v>
      </c>
      <c r="G64" s="133">
        <f>' Pol'!I441</f>
        <v>0</v>
      </c>
      <c r="H64" s="133">
        <f>' Pol'!K441</f>
        <v>0</v>
      </c>
      <c r="I64" s="200"/>
      <c r="J64" s="200"/>
    </row>
    <row r="65" spans="1:10" ht="25.5" customHeight="1">
      <c r="A65" s="120"/>
      <c r="B65" s="129" t="s">
        <v>92</v>
      </c>
      <c r="C65" s="204" t="s">
        <v>93</v>
      </c>
      <c r="D65" s="205"/>
      <c r="E65" s="205"/>
      <c r="F65" s="134" t="s">
        <v>25</v>
      </c>
      <c r="G65" s="135">
        <f>' Pol'!I486</f>
        <v>0</v>
      </c>
      <c r="H65" s="135">
        <f>' Pol'!K486</f>
        <v>0</v>
      </c>
      <c r="I65" s="203"/>
      <c r="J65" s="203"/>
    </row>
    <row r="66" spans="1:10" ht="25.5" customHeight="1">
      <c r="A66" s="121"/>
      <c r="B66" s="125" t="s">
        <v>1</v>
      </c>
      <c r="C66" s="125"/>
      <c r="D66" s="126"/>
      <c r="E66" s="126"/>
      <c r="F66" s="136"/>
      <c r="G66" s="137">
        <f>SUM(G47:G65)</f>
        <v>0</v>
      </c>
      <c r="H66" s="137">
        <f>SUM(H47:H65)</f>
        <v>0</v>
      </c>
      <c r="I66" s="206">
        <f>SUM(I47:I65)</f>
        <v>0</v>
      </c>
      <c r="J66" s="206"/>
    </row>
    <row r="67" spans="6:10" ht="12.75">
      <c r="F67" s="138"/>
      <c r="G67" s="94"/>
      <c r="H67" s="138"/>
      <c r="I67" s="94"/>
      <c r="J67" s="94"/>
    </row>
    <row r="68" spans="6:10" ht="12.75">
      <c r="F68" s="138"/>
      <c r="G68" s="94"/>
      <c r="H68" s="138"/>
      <c r="I68" s="94"/>
      <c r="J68" s="94"/>
    </row>
    <row r="69" spans="6:10" ht="12.75">
      <c r="F69" s="138"/>
      <c r="G69" s="94"/>
      <c r="H69" s="138"/>
      <c r="I69" s="94"/>
      <c r="J69" s="94"/>
    </row>
  </sheetData>
  <sheetProtection/>
  <mergeCells count="77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I46:J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C63:E63"/>
    <mergeCell ref="I58:J58"/>
    <mergeCell ref="C58:E58"/>
    <mergeCell ref="I59:J59"/>
    <mergeCell ref="C59:E59"/>
    <mergeCell ref="I60:J60"/>
    <mergeCell ref="C60:E60"/>
    <mergeCell ref="I64:J64"/>
    <mergeCell ref="C64:E64"/>
    <mergeCell ref="I65:J65"/>
    <mergeCell ref="C65:E65"/>
    <mergeCell ref="I66:J66"/>
    <mergeCell ref="I61:J61"/>
    <mergeCell ref="C61:E61"/>
    <mergeCell ref="I62:J62"/>
    <mergeCell ref="C62:E62"/>
    <mergeCell ref="I63:J6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7" t="s">
        <v>6</v>
      </c>
      <c r="B1" s="247"/>
      <c r="C1" s="248"/>
      <c r="D1" s="247"/>
      <c r="E1" s="247"/>
      <c r="F1" s="247"/>
      <c r="G1" s="247"/>
    </row>
    <row r="2" spans="1:7" ht="24.75" customHeight="1">
      <c r="A2" s="79" t="s">
        <v>41</v>
      </c>
      <c r="B2" s="78"/>
      <c r="C2" s="249"/>
      <c r="D2" s="249"/>
      <c r="E2" s="249"/>
      <c r="F2" s="249"/>
      <c r="G2" s="250"/>
    </row>
    <row r="3" spans="1:7" ht="24.75" customHeight="1" hidden="1">
      <c r="A3" s="79" t="s">
        <v>7</v>
      </c>
      <c r="B3" s="78"/>
      <c r="C3" s="249"/>
      <c r="D3" s="249"/>
      <c r="E3" s="249"/>
      <c r="F3" s="249"/>
      <c r="G3" s="250"/>
    </row>
    <row r="4" spans="1:7" ht="24.75" customHeight="1" hidden="1">
      <c r="A4" s="79" t="s">
        <v>8</v>
      </c>
      <c r="B4" s="78"/>
      <c r="C4" s="249"/>
      <c r="D4" s="249"/>
      <c r="E4" s="249"/>
      <c r="F4" s="249"/>
      <c r="G4" s="25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18"/>
  <sheetViews>
    <sheetView tabSelected="1" zoomScalePageLayoutView="0" workbookViewId="0" topLeftCell="A141">
      <selection activeCell="X26" sqref="X26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251" t="s">
        <v>743</v>
      </c>
      <c r="B1" s="251"/>
      <c r="C1" s="251"/>
      <c r="D1" s="251"/>
      <c r="E1" s="251"/>
      <c r="F1" s="251"/>
      <c r="G1" s="251"/>
      <c r="AE1" t="s">
        <v>96</v>
      </c>
    </row>
    <row r="2" spans="1:31" ht="24.75" customHeight="1">
      <c r="A2" s="143" t="s">
        <v>95</v>
      </c>
      <c r="B2" s="141"/>
      <c r="C2" s="252" t="s">
        <v>46</v>
      </c>
      <c r="D2" s="253"/>
      <c r="E2" s="253"/>
      <c r="F2" s="253"/>
      <c r="G2" s="254"/>
      <c r="AE2" t="s">
        <v>97</v>
      </c>
    </row>
    <row r="3" spans="1:31" ht="24.75" customHeight="1">
      <c r="A3" s="144" t="s">
        <v>7</v>
      </c>
      <c r="B3" s="142"/>
      <c r="C3" s="255" t="s">
        <v>42</v>
      </c>
      <c r="D3" s="256"/>
      <c r="E3" s="256"/>
      <c r="F3" s="256"/>
      <c r="G3" s="257"/>
      <c r="AE3" t="s">
        <v>98</v>
      </c>
    </row>
    <row r="4" spans="1:31" ht="24.75" customHeight="1" hidden="1">
      <c r="A4" s="144" t="s">
        <v>8</v>
      </c>
      <c r="B4" s="142"/>
      <c r="C4" s="255"/>
      <c r="D4" s="256"/>
      <c r="E4" s="256"/>
      <c r="F4" s="256"/>
      <c r="G4" s="257"/>
      <c r="AE4" t="s">
        <v>99</v>
      </c>
    </row>
    <row r="5" spans="1:31" ht="12.75" hidden="1">
      <c r="A5" s="145" t="s">
        <v>100</v>
      </c>
      <c r="B5" s="146"/>
      <c r="C5" s="147"/>
      <c r="D5" s="148"/>
      <c r="E5" s="148"/>
      <c r="F5" s="148"/>
      <c r="G5" s="149"/>
      <c r="AE5" t="s">
        <v>101</v>
      </c>
    </row>
    <row r="7" spans="1:21" ht="38.25">
      <c r="A7" s="154" t="s">
        <v>102</v>
      </c>
      <c r="B7" s="155" t="s">
        <v>103</v>
      </c>
      <c r="C7" s="155" t="s">
        <v>104</v>
      </c>
      <c r="D7" s="154" t="s">
        <v>105</v>
      </c>
      <c r="E7" s="154" t="s">
        <v>106</v>
      </c>
      <c r="F7" s="150" t="s">
        <v>107</v>
      </c>
      <c r="G7" s="171" t="s">
        <v>28</v>
      </c>
      <c r="H7" s="172" t="s">
        <v>29</v>
      </c>
      <c r="I7" s="172" t="s">
        <v>108</v>
      </c>
      <c r="J7" s="172" t="s">
        <v>30</v>
      </c>
      <c r="K7" s="172" t="s">
        <v>109</v>
      </c>
      <c r="L7" s="172" t="s">
        <v>110</v>
      </c>
      <c r="M7" s="172" t="s">
        <v>111</v>
      </c>
      <c r="N7" s="172" t="s">
        <v>112</v>
      </c>
      <c r="O7" s="172" t="s">
        <v>113</v>
      </c>
      <c r="P7" s="172" t="s">
        <v>114</v>
      </c>
      <c r="Q7" s="172" t="s">
        <v>115</v>
      </c>
      <c r="R7" s="172" t="s">
        <v>116</v>
      </c>
      <c r="S7" s="172" t="s">
        <v>117</v>
      </c>
      <c r="T7" s="172" t="s">
        <v>118</v>
      </c>
      <c r="U7" s="157" t="s">
        <v>119</v>
      </c>
    </row>
    <row r="8" spans="1:31" ht="12.75">
      <c r="A8" s="173" t="s">
        <v>120</v>
      </c>
      <c r="B8" s="174" t="s">
        <v>57</v>
      </c>
      <c r="C8" s="175" t="s">
        <v>58</v>
      </c>
      <c r="D8" s="176"/>
      <c r="E8" s="177"/>
      <c r="F8" s="178"/>
      <c r="G8" s="178">
        <f>SUMIF(AE9:AE30,"&lt;&gt;NOR",G9:G30)</f>
        <v>0</v>
      </c>
      <c r="H8" s="178"/>
      <c r="I8" s="178">
        <f>SUM(I9:I30)</f>
        <v>0</v>
      </c>
      <c r="J8" s="178"/>
      <c r="K8" s="178">
        <f>SUM(K9:K30)</f>
        <v>0</v>
      </c>
      <c r="L8" s="178"/>
      <c r="M8" s="178">
        <f>SUM(M9:M30)</f>
        <v>0</v>
      </c>
      <c r="N8" s="156"/>
      <c r="O8" s="156">
        <f>SUM(O9:O30)</f>
        <v>4.26298</v>
      </c>
      <c r="P8" s="156"/>
      <c r="Q8" s="156">
        <f>SUM(Q9:Q30)</f>
        <v>0.81402</v>
      </c>
      <c r="R8" s="156"/>
      <c r="S8" s="156"/>
      <c r="T8" s="173"/>
      <c r="U8" s="156">
        <f>SUM(U9:U30)</f>
        <v>290.09000000000003</v>
      </c>
      <c r="AE8" t="s">
        <v>121</v>
      </c>
    </row>
    <row r="9" spans="1:60" ht="12.75" outlineLevel="1">
      <c r="A9" s="152">
        <v>1</v>
      </c>
      <c r="B9" s="158" t="s">
        <v>122</v>
      </c>
      <c r="C9" s="190" t="s">
        <v>123</v>
      </c>
      <c r="D9" s="160" t="s">
        <v>124</v>
      </c>
      <c r="E9" s="167">
        <v>2</v>
      </c>
      <c r="F9" s="170"/>
      <c r="G9" s="272">
        <f aca="true" t="shared" si="0" ref="G9:G14">ROUND(E9*F9,2)</f>
        <v>0</v>
      </c>
      <c r="H9" s="170"/>
      <c r="I9" s="272">
        <f aca="true" t="shared" si="1" ref="I9:I14">ROUND(E9*H9,2)</f>
        <v>0</v>
      </c>
      <c r="J9" s="170"/>
      <c r="K9" s="272">
        <f aca="true" t="shared" si="2" ref="K9:K14">ROUND(E9*J9,2)</f>
        <v>0</v>
      </c>
      <c r="L9" s="272">
        <v>21</v>
      </c>
      <c r="M9" s="272">
        <f aca="true" t="shared" si="3" ref="M9:M14">G9*(1+L9/100)</f>
        <v>0</v>
      </c>
      <c r="N9" s="273">
        <v>7E-05</v>
      </c>
      <c r="O9" s="273">
        <f aca="true" t="shared" si="4" ref="O9:O14">ROUND(E9*N9,5)</f>
        <v>0.00014</v>
      </c>
      <c r="P9" s="273">
        <v>0</v>
      </c>
      <c r="Q9" s="273">
        <f aca="true" t="shared" si="5" ref="Q9:Q14">ROUND(E9*P9,5)</f>
        <v>0</v>
      </c>
      <c r="R9" s="161"/>
      <c r="S9" s="161"/>
      <c r="T9" s="162">
        <v>3.353</v>
      </c>
      <c r="U9" s="161">
        <f aca="true" t="shared" si="6" ref="U9:U14">ROUND(E9*T9,2)</f>
        <v>6.71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125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1">
      <c r="A10" s="152">
        <v>2</v>
      </c>
      <c r="B10" s="158" t="s">
        <v>126</v>
      </c>
      <c r="C10" s="190" t="s">
        <v>127</v>
      </c>
      <c r="D10" s="160" t="s">
        <v>128</v>
      </c>
      <c r="E10" s="167">
        <v>5</v>
      </c>
      <c r="F10" s="170"/>
      <c r="G10" s="272">
        <f t="shared" si="0"/>
        <v>0</v>
      </c>
      <c r="H10" s="170"/>
      <c r="I10" s="272">
        <f t="shared" si="1"/>
        <v>0</v>
      </c>
      <c r="J10" s="170"/>
      <c r="K10" s="272">
        <f t="shared" si="2"/>
        <v>0</v>
      </c>
      <c r="L10" s="272">
        <v>21</v>
      </c>
      <c r="M10" s="272">
        <f t="shared" si="3"/>
        <v>0</v>
      </c>
      <c r="N10" s="273">
        <v>0.00173</v>
      </c>
      <c r="O10" s="273">
        <f t="shared" si="4"/>
        <v>0.00865</v>
      </c>
      <c r="P10" s="273">
        <v>0</v>
      </c>
      <c r="Q10" s="273">
        <f t="shared" si="5"/>
        <v>0</v>
      </c>
      <c r="R10" s="161"/>
      <c r="S10" s="161"/>
      <c r="T10" s="162">
        <v>7.335</v>
      </c>
      <c r="U10" s="161">
        <f t="shared" si="6"/>
        <v>36.68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125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1">
      <c r="A11" s="152">
        <v>3</v>
      </c>
      <c r="B11" s="158" t="s">
        <v>129</v>
      </c>
      <c r="C11" s="190" t="s">
        <v>130</v>
      </c>
      <c r="D11" s="160" t="s">
        <v>131</v>
      </c>
      <c r="E11" s="167">
        <v>50</v>
      </c>
      <c r="F11" s="170"/>
      <c r="G11" s="272">
        <f t="shared" si="0"/>
        <v>0</v>
      </c>
      <c r="H11" s="170"/>
      <c r="I11" s="272">
        <f t="shared" si="1"/>
        <v>0</v>
      </c>
      <c r="J11" s="170"/>
      <c r="K11" s="272">
        <f t="shared" si="2"/>
        <v>0</v>
      </c>
      <c r="L11" s="272">
        <v>21</v>
      </c>
      <c r="M11" s="272">
        <f t="shared" si="3"/>
        <v>0</v>
      </c>
      <c r="N11" s="273">
        <v>0.001</v>
      </c>
      <c r="O11" s="273">
        <f t="shared" si="4"/>
        <v>0.05</v>
      </c>
      <c r="P11" s="273">
        <v>0</v>
      </c>
      <c r="Q11" s="273">
        <f t="shared" si="5"/>
        <v>0</v>
      </c>
      <c r="R11" s="161"/>
      <c r="S11" s="161"/>
      <c r="T11" s="162">
        <v>0</v>
      </c>
      <c r="U11" s="161">
        <f t="shared" si="6"/>
        <v>0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1">
      <c r="A12" s="152">
        <v>4</v>
      </c>
      <c r="B12" s="158" t="s">
        <v>132</v>
      </c>
      <c r="C12" s="190" t="s">
        <v>133</v>
      </c>
      <c r="D12" s="160" t="s">
        <v>134</v>
      </c>
      <c r="E12" s="167">
        <v>5</v>
      </c>
      <c r="F12" s="170"/>
      <c r="G12" s="272">
        <f t="shared" si="0"/>
        <v>0</v>
      </c>
      <c r="H12" s="170"/>
      <c r="I12" s="272">
        <f t="shared" si="1"/>
        <v>0</v>
      </c>
      <c r="J12" s="170"/>
      <c r="K12" s="272">
        <f t="shared" si="2"/>
        <v>0</v>
      </c>
      <c r="L12" s="272">
        <v>21</v>
      </c>
      <c r="M12" s="272">
        <f t="shared" si="3"/>
        <v>0</v>
      </c>
      <c r="N12" s="273">
        <v>0.00351</v>
      </c>
      <c r="O12" s="273">
        <f t="shared" si="4"/>
        <v>0.01755</v>
      </c>
      <c r="P12" s="273">
        <v>0</v>
      </c>
      <c r="Q12" s="273">
        <f t="shared" si="5"/>
        <v>0</v>
      </c>
      <c r="R12" s="161"/>
      <c r="S12" s="161"/>
      <c r="T12" s="162">
        <v>0.651</v>
      </c>
      <c r="U12" s="161">
        <f t="shared" si="6"/>
        <v>3.26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125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1">
      <c r="A13" s="152">
        <v>5</v>
      </c>
      <c r="B13" s="158" t="s">
        <v>135</v>
      </c>
      <c r="C13" s="190" t="s">
        <v>136</v>
      </c>
      <c r="D13" s="160" t="s">
        <v>134</v>
      </c>
      <c r="E13" s="167">
        <v>10</v>
      </c>
      <c r="F13" s="170"/>
      <c r="G13" s="272">
        <f t="shared" si="0"/>
        <v>0</v>
      </c>
      <c r="H13" s="170"/>
      <c r="I13" s="272">
        <f t="shared" si="1"/>
        <v>0</v>
      </c>
      <c r="J13" s="170"/>
      <c r="K13" s="272">
        <f t="shared" si="2"/>
        <v>0</v>
      </c>
      <c r="L13" s="272">
        <v>21</v>
      </c>
      <c r="M13" s="272">
        <f t="shared" si="3"/>
        <v>0</v>
      </c>
      <c r="N13" s="273">
        <v>0.00377</v>
      </c>
      <c r="O13" s="273">
        <f t="shared" si="4"/>
        <v>0.0377</v>
      </c>
      <c r="P13" s="273">
        <v>0</v>
      </c>
      <c r="Q13" s="273">
        <f t="shared" si="5"/>
        <v>0</v>
      </c>
      <c r="R13" s="161"/>
      <c r="S13" s="161"/>
      <c r="T13" s="162">
        <v>0.481</v>
      </c>
      <c r="U13" s="161">
        <f t="shared" si="6"/>
        <v>4.81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125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52">
        <v>6</v>
      </c>
      <c r="B14" s="158" t="s">
        <v>137</v>
      </c>
      <c r="C14" s="190" t="s">
        <v>138</v>
      </c>
      <c r="D14" s="160" t="s">
        <v>139</v>
      </c>
      <c r="E14" s="167">
        <v>20.16</v>
      </c>
      <c r="F14" s="170"/>
      <c r="G14" s="272">
        <f t="shared" si="0"/>
        <v>0</v>
      </c>
      <c r="H14" s="170"/>
      <c r="I14" s="272">
        <f t="shared" si="1"/>
        <v>0</v>
      </c>
      <c r="J14" s="170"/>
      <c r="K14" s="272">
        <f t="shared" si="2"/>
        <v>0</v>
      </c>
      <c r="L14" s="272">
        <v>21</v>
      </c>
      <c r="M14" s="272">
        <f t="shared" si="3"/>
        <v>0</v>
      </c>
      <c r="N14" s="273">
        <v>0.00019</v>
      </c>
      <c r="O14" s="273">
        <f t="shared" si="4"/>
        <v>0.00383</v>
      </c>
      <c r="P14" s="273">
        <v>0.04</v>
      </c>
      <c r="Q14" s="273">
        <f t="shared" si="5"/>
        <v>0.8064</v>
      </c>
      <c r="R14" s="161"/>
      <c r="S14" s="161"/>
      <c r="T14" s="162">
        <v>2.449</v>
      </c>
      <c r="U14" s="161">
        <f t="shared" si="6"/>
        <v>49.37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125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52"/>
      <c r="B15" s="158"/>
      <c r="C15" s="191" t="s">
        <v>140</v>
      </c>
      <c r="D15" s="163"/>
      <c r="E15" s="168">
        <v>6.48</v>
      </c>
      <c r="F15" s="272"/>
      <c r="G15" s="272"/>
      <c r="H15" s="272"/>
      <c r="I15" s="272"/>
      <c r="J15" s="272"/>
      <c r="K15" s="272"/>
      <c r="L15" s="272"/>
      <c r="M15" s="272"/>
      <c r="N15" s="273"/>
      <c r="O15" s="273"/>
      <c r="P15" s="273"/>
      <c r="Q15" s="273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141</v>
      </c>
      <c r="AF15" s="151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52"/>
      <c r="B16" s="158"/>
      <c r="C16" s="191" t="s">
        <v>142</v>
      </c>
      <c r="D16" s="163"/>
      <c r="E16" s="168">
        <v>6.48</v>
      </c>
      <c r="F16" s="272"/>
      <c r="G16" s="272"/>
      <c r="H16" s="272"/>
      <c r="I16" s="272"/>
      <c r="J16" s="272"/>
      <c r="K16" s="272"/>
      <c r="L16" s="272"/>
      <c r="M16" s="272"/>
      <c r="N16" s="273"/>
      <c r="O16" s="273"/>
      <c r="P16" s="273"/>
      <c r="Q16" s="273"/>
      <c r="R16" s="161"/>
      <c r="S16" s="161"/>
      <c r="T16" s="162"/>
      <c r="U16" s="161"/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141</v>
      </c>
      <c r="AF16" s="151">
        <v>0</v>
      </c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12.75" outlineLevel="1">
      <c r="A17" s="152"/>
      <c r="B17" s="158"/>
      <c r="C17" s="191" t="s">
        <v>143</v>
      </c>
      <c r="D17" s="163"/>
      <c r="E17" s="168">
        <v>7.2</v>
      </c>
      <c r="F17" s="272"/>
      <c r="G17" s="272"/>
      <c r="H17" s="272"/>
      <c r="I17" s="272"/>
      <c r="J17" s="272"/>
      <c r="K17" s="272"/>
      <c r="L17" s="272"/>
      <c r="M17" s="272"/>
      <c r="N17" s="273"/>
      <c r="O17" s="273"/>
      <c r="P17" s="273"/>
      <c r="Q17" s="273"/>
      <c r="R17" s="161"/>
      <c r="S17" s="161"/>
      <c r="T17" s="162"/>
      <c r="U17" s="161"/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141</v>
      </c>
      <c r="AF17" s="151">
        <v>0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52">
        <v>7</v>
      </c>
      <c r="B18" s="158" t="s">
        <v>144</v>
      </c>
      <c r="C18" s="190" t="s">
        <v>145</v>
      </c>
      <c r="D18" s="160" t="s">
        <v>128</v>
      </c>
      <c r="E18" s="167">
        <v>96</v>
      </c>
      <c r="F18" s="170"/>
      <c r="G18" s="272">
        <f>ROUND(E18*F18,2)</f>
        <v>0</v>
      </c>
      <c r="H18" s="170"/>
      <c r="I18" s="272">
        <f>ROUND(E18*H18,2)</f>
        <v>0</v>
      </c>
      <c r="J18" s="170"/>
      <c r="K18" s="272">
        <f>ROUND(E18*J18,2)</f>
        <v>0</v>
      </c>
      <c r="L18" s="272">
        <v>21</v>
      </c>
      <c r="M18" s="272">
        <f>G18*(1+L18/100)</f>
        <v>0</v>
      </c>
      <c r="N18" s="273">
        <v>0.00083</v>
      </c>
      <c r="O18" s="273">
        <f>ROUND(E18*N18,5)</f>
        <v>0.07968</v>
      </c>
      <c r="P18" s="273">
        <v>0</v>
      </c>
      <c r="Q18" s="273">
        <f>ROUND(E18*P18,5)</f>
        <v>0</v>
      </c>
      <c r="R18" s="161"/>
      <c r="S18" s="161"/>
      <c r="T18" s="162">
        <v>0.19</v>
      </c>
      <c r="U18" s="161">
        <f>ROUND(E18*T18,2)</f>
        <v>18.24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125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52">
        <v>8</v>
      </c>
      <c r="B19" s="158" t="s">
        <v>146</v>
      </c>
      <c r="C19" s="190" t="s">
        <v>147</v>
      </c>
      <c r="D19" s="160" t="s">
        <v>134</v>
      </c>
      <c r="E19" s="167">
        <v>98</v>
      </c>
      <c r="F19" s="170"/>
      <c r="G19" s="272">
        <f>ROUND(E19*F19,2)</f>
        <v>0</v>
      </c>
      <c r="H19" s="170"/>
      <c r="I19" s="272">
        <f>ROUND(E19*H19,2)</f>
        <v>0</v>
      </c>
      <c r="J19" s="170"/>
      <c r="K19" s="272">
        <f>ROUND(E19*J19,2)</f>
        <v>0</v>
      </c>
      <c r="L19" s="272">
        <v>21</v>
      </c>
      <c r="M19" s="272">
        <f>G19*(1+L19/100)</f>
        <v>0</v>
      </c>
      <c r="N19" s="273">
        <v>0.02133</v>
      </c>
      <c r="O19" s="273">
        <f>ROUND(E19*N19,5)</f>
        <v>2.09034</v>
      </c>
      <c r="P19" s="273">
        <v>0</v>
      </c>
      <c r="Q19" s="273">
        <f>ROUND(E19*P19,5)</f>
        <v>0</v>
      </c>
      <c r="R19" s="161"/>
      <c r="S19" s="161"/>
      <c r="T19" s="162">
        <v>1.123</v>
      </c>
      <c r="U19" s="161">
        <f>ROUND(E19*T19,2)</f>
        <v>110.05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125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52"/>
      <c r="B20" s="158"/>
      <c r="C20" s="191" t="s">
        <v>148</v>
      </c>
      <c r="D20" s="163"/>
      <c r="E20" s="168">
        <v>38</v>
      </c>
      <c r="F20" s="272"/>
      <c r="G20" s="272"/>
      <c r="H20" s="272"/>
      <c r="I20" s="272"/>
      <c r="J20" s="272"/>
      <c r="K20" s="272"/>
      <c r="L20" s="272"/>
      <c r="M20" s="272"/>
      <c r="N20" s="273"/>
      <c r="O20" s="273"/>
      <c r="P20" s="273"/>
      <c r="Q20" s="273"/>
      <c r="R20" s="161"/>
      <c r="S20" s="161"/>
      <c r="T20" s="162"/>
      <c r="U20" s="16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141</v>
      </c>
      <c r="AF20" s="151">
        <v>0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1">
      <c r="A21" s="152"/>
      <c r="B21" s="158"/>
      <c r="C21" s="191" t="s">
        <v>149</v>
      </c>
      <c r="D21" s="163"/>
      <c r="E21" s="168">
        <v>46</v>
      </c>
      <c r="F21" s="272"/>
      <c r="G21" s="272"/>
      <c r="H21" s="272"/>
      <c r="I21" s="272"/>
      <c r="J21" s="272"/>
      <c r="K21" s="272"/>
      <c r="L21" s="272"/>
      <c r="M21" s="272"/>
      <c r="N21" s="273"/>
      <c r="O21" s="273"/>
      <c r="P21" s="273"/>
      <c r="Q21" s="273"/>
      <c r="R21" s="161"/>
      <c r="S21" s="161"/>
      <c r="T21" s="162"/>
      <c r="U21" s="161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141</v>
      </c>
      <c r="AF21" s="151">
        <v>0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12.75" outlineLevel="1">
      <c r="A22" s="152"/>
      <c r="B22" s="158"/>
      <c r="C22" s="191" t="s">
        <v>150</v>
      </c>
      <c r="D22" s="163"/>
      <c r="E22" s="168">
        <v>14</v>
      </c>
      <c r="F22" s="272"/>
      <c r="G22" s="272"/>
      <c r="H22" s="272"/>
      <c r="I22" s="272"/>
      <c r="J22" s="272"/>
      <c r="K22" s="272"/>
      <c r="L22" s="272"/>
      <c r="M22" s="272"/>
      <c r="N22" s="273"/>
      <c r="O22" s="273"/>
      <c r="P22" s="273"/>
      <c r="Q22" s="273"/>
      <c r="R22" s="161"/>
      <c r="S22" s="161"/>
      <c r="T22" s="162"/>
      <c r="U22" s="161"/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141</v>
      </c>
      <c r="AF22" s="151">
        <v>0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1">
      <c r="A23" s="152">
        <v>9</v>
      </c>
      <c r="B23" s="158" t="s">
        <v>151</v>
      </c>
      <c r="C23" s="190" t="s">
        <v>152</v>
      </c>
      <c r="D23" s="160" t="s">
        <v>134</v>
      </c>
      <c r="E23" s="167">
        <v>6</v>
      </c>
      <c r="F23" s="170"/>
      <c r="G23" s="272">
        <f>ROUND(E23*F23,2)</f>
        <v>0</v>
      </c>
      <c r="H23" s="170"/>
      <c r="I23" s="272">
        <f>ROUND(E23*H23,2)</f>
        <v>0</v>
      </c>
      <c r="J23" s="170"/>
      <c r="K23" s="272">
        <f>ROUND(E23*J23,2)</f>
        <v>0</v>
      </c>
      <c r="L23" s="272">
        <v>21</v>
      </c>
      <c r="M23" s="272">
        <f>G23*(1+L23/100)</f>
        <v>0</v>
      </c>
      <c r="N23" s="273">
        <v>0</v>
      </c>
      <c r="O23" s="273">
        <f>ROUND(E23*N23,5)</f>
        <v>0</v>
      </c>
      <c r="P23" s="273">
        <v>0.00127</v>
      </c>
      <c r="Q23" s="273">
        <f>ROUND(E23*P23,5)</f>
        <v>0.00762</v>
      </c>
      <c r="R23" s="161"/>
      <c r="S23" s="161"/>
      <c r="T23" s="162">
        <v>2.3</v>
      </c>
      <c r="U23" s="161">
        <f>ROUND(E23*T23,2)</f>
        <v>13.8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125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1">
      <c r="A24" s="152"/>
      <c r="B24" s="158"/>
      <c r="C24" s="191" t="s">
        <v>153</v>
      </c>
      <c r="D24" s="163"/>
      <c r="E24" s="168">
        <v>6</v>
      </c>
      <c r="F24" s="272"/>
      <c r="G24" s="272"/>
      <c r="H24" s="272"/>
      <c r="I24" s="272"/>
      <c r="J24" s="272"/>
      <c r="K24" s="272"/>
      <c r="L24" s="272"/>
      <c r="M24" s="272"/>
      <c r="N24" s="273"/>
      <c r="O24" s="273"/>
      <c r="P24" s="273"/>
      <c r="Q24" s="273"/>
      <c r="R24" s="161"/>
      <c r="S24" s="161"/>
      <c r="T24" s="162"/>
      <c r="U24" s="161"/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141</v>
      </c>
      <c r="AF24" s="151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1">
      <c r="A25" s="152">
        <v>10</v>
      </c>
      <c r="B25" s="158" t="s">
        <v>154</v>
      </c>
      <c r="C25" s="190" t="s">
        <v>155</v>
      </c>
      <c r="D25" s="160" t="s">
        <v>139</v>
      </c>
      <c r="E25" s="167">
        <v>20.16</v>
      </c>
      <c r="F25" s="170"/>
      <c r="G25" s="272">
        <f>ROUND(E25*F25,2)</f>
        <v>0</v>
      </c>
      <c r="H25" s="170"/>
      <c r="I25" s="272">
        <f>ROUND(E25*H25,2)</f>
        <v>0</v>
      </c>
      <c r="J25" s="170"/>
      <c r="K25" s="272">
        <f>ROUND(E25*J25,2)</f>
        <v>0</v>
      </c>
      <c r="L25" s="272">
        <v>21</v>
      </c>
      <c r="M25" s="272">
        <f>G25*(1+L25/100)</f>
        <v>0</v>
      </c>
      <c r="N25" s="273">
        <v>0.00616</v>
      </c>
      <c r="O25" s="273">
        <f>ROUND(E25*N25,5)</f>
        <v>0.12419</v>
      </c>
      <c r="P25" s="273">
        <v>0</v>
      </c>
      <c r="Q25" s="273">
        <f>ROUND(E25*P25,5)</f>
        <v>0</v>
      </c>
      <c r="R25" s="161"/>
      <c r="S25" s="161"/>
      <c r="T25" s="162">
        <v>0.747</v>
      </c>
      <c r="U25" s="161">
        <f>ROUND(E25*T25,2)</f>
        <v>15.06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125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1">
      <c r="A26" s="152">
        <v>11</v>
      </c>
      <c r="B26" s="158" t="s">
        <v>156</v>
      </c>
      <c r="C26" s="190" t="s">
        <v>157</v>
      </c>
      <c r="D26" s="160" t="s">
        <v>139</v>
      </c>
      <c r="E26" s="167">
        <v>20.16</v>
      </c>
      <c r="F26" s="170"/>
      <c r="G26" s="272">
        <f>ROUND(E26*F26,2)</f>
        <v>0</v>
      </c>
      <c r="H26" s="170"/>
      <c r="I26" s="272">
        <f>ROUND(E26*H26,2)</f>
        <v>0</v>
      </c>
      <c r="J26" s="170"/>
      <c r="K26" s="272">
        <f>ROUND(E26*J26,2)</f>
        <v>0</v>
      </c>
      <c r="L26" s="272">
        <v>21</v>
      </c>
      <c r="M26" s="272">
        <f>G26*(1+L26/100)</f>
        <v>0</v>
      </c>
      <c r="N26" s="273">
        <v>0.08685</v>
      </c>
      <c r="O26" s="273">
        <f>ROUND(E26*N26,5)</f>
        <v>1.7509</v>
      </c>
      <c r="P26" s="273">
        <v>0</v>
      </c>
      <c r="Q26" s="273">
        <f>ROUND(E26*P26,5)</f>
        <v>0</v>
      </c>
      <c r="R26" s="161"/>
      <c r="S26" s="161"/>
      <c r="T26" s="162">
        <v>1.593</v>
      </c>
      <c r="U26" s="161">
        <f>ROUND(E26*T26,2)</f>
        <v>32.11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125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>
      <c r="A27" s="152">
        <v>12</v>
      </c>
      <c r="B27" s="158" t="s">
        <v>158</v>
      </c>
      <c r="C27" s="190" t="s">
        <v>159</v>
      </c>
      <c r="D27" s="160" t="s">
        <v>131</v>
      </c>
      <c r="E27" s="167">
        <v>100</v>
      </c>
      <c r="F27" s="170"/>
      <c r="G27" s="272">
        <f>ROUND(E27*F27,2)</f>
        <v>0</v>
      </c>
      <c r="H27" s="170"/>
      <c r="I27" s="272">
        <f>ROUND(E27*H27,2)</f>
        <v>0</v>
      </c>
      <c r="J27" s="170"/>
      <c r="K27" s="272">
        <f>ROUND(E27*J27,2)</f>
        <v>0</v>
      </c>
      <c r="L27" s="272">
        <v>21</v>
      </c>
      <c r="M27" s="272">
        <f>G27*(1+L27/100)</f>
        <v>0</v>
      </c>
      <c r="N27" s="273">
        <v>0.001</v>
      </c>
      <c r="O27" s="273">
        <f>ROUND(E27*N27,5)</f>
        <v>0.1</v>
      </c>
      <c r="P27" s="273">
        <v>0</v>
      </c>
      <c r="Q27" s="273">
        <f>ROUND(E27*P27,5)</f>
        <v>0</v>
      </c>
      <c r="R27" s="161"/>
      <c r="S27" s="161"/>
      <c r="T27" s="162">
        <v>0</v>
      </c>
      <c r="U27" s="161">
        <f>ROUND(E27*T27,2)</f>
        <v>0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160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1">
      <c r="A28" s="152"/>
      <c r="B28" s="158"/>
      <c r="C28" s="191" t="s">
        <v>161</v>
      </c>
      <c r="D28" s="163"/>
      <c r="E28" s="168">
        <v>40</v>
      </c>
      <c r="F28" s="272"/>
      <c r="G28" s="272"/>
      <c r="H28" s="272"/>
      <c r="I28" s="272"/>
      <c r="J28" s="272"/>
      <c r="K28" s="272"/>
      <c r="L28" s="272"/>
      <c r="M28" s="272"/>
      <c r="N28" s="273"/>
      <c r="O28" s="273"/>
      <c r="P28" s="273"/>
      <c r="Q28" s="273"/>
      <c r="R28" s="161"/>
      <c r="S28" s="161"/>
      <c r="T28" s="162"/>
      <c r="U28" s="161"/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141</v>
      </c>
      <c r="AF28" s="151">
        <v>0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52"/>
      <c r="B29" s="158"/>
      <c r="C29" s="191" t="s">
        <v>162</v>
      </c>
      <c r="D29" s="163"/>
      <c r="E29" s="168">
        <v>40</v>
      </c>
      <c r="F29" s="272"/>
      <c r="G29" s="272"/>
      <c r="H29" s="272"/>
      <c r="I29" s="272"/>
      <c r="J29" s="272"/>
      <c r="K29" s="272"/>
      <c r="L29" s="272"/>
      <c r="M29" s="272"/>
      <c r="N29" s="273"/>
      <c r="O29" s="273"/>
      <c r="P29" s="273"/>
      <c r="Q29" s="273"/>
      <c r="R29" s="161"/>
      <c r="S29" s="161"/>
      <c r="T29" s="162"/>
      <c r="U29" s="161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141</v>
      </c>
      <c r="AF29" s="151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52"/>
      <c r="B30" s="158"/>
      <c r="C30" s="191" t="s">
        <v>163</v>
      </c>
      <c r="D30" s="163"/>
      <c r="E30" s="168">
        <v>20</v>
      </c>
      <c r="F30" s="272"/>
      <c r="G30" s="272"/>
      <c r="H30" s="272"/>
      <c r="I30" s="272"/>
      <c r="J30" s="272"/>
      <c r="K30" s="272"/>
      <c r="L30" s="272"/>
      <c r="M30" s="272"/>
      <c r="N30" s="273"/>
      <c r="O30" s="273"/>
      <c r="P30" s="273"/>
      <c r="Q30" s="273"/>
      <c r="R30" s="161"/>
      <c r="S30" s="161"/>
      <c r="T30" s="162"/>
      <c r="U30" s="161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141</v>
      </c>
      <c r="AF30" s="151">
        <v>0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31" ht="12.75">
      <c r="A31" s="153" t="s">
        <v>120</v>
      </c>
      <c r="B31" s="159" t="s">
        <v>59</v>
      </c>
      <c r="C31" s="192" t="s">
        <v>60</v>
      </c>
      <c r="D31" s="164"/>
      <c r="E31" s="169"/>
      <c r="F31" s="274"/>
      <c r="G31" s="274">
        <f>SUMIF(AE32:AE86,"&lt;&gt;NOR",G32:G86)</f>
        <v>0</v>
      </c>
      <c r="H31" s="274"/>
      <c r="I31" s="274">
        <f>SUM(I32:I86)</f>
        <v>0</v>
      </c>
      <c r="J31" s="274"/>
      <c r="K31" s="274">
        <f>SUM(K32:K86)</f>
        <v>0</v>
      </c>
      <c r="L31" s="274"/>
      <c r="M31" s="274">
        <f>SUM(M32:M86)</f>
        <v>0</v>
      </c>
      <c r="N31" s="275"/>
      <c r="O31" s="275">
        <f>SUM(O32:O86)</f>
        <v>5.74763</v>
      </c>
      <c r="P31" s="275"/>
      <c r="Q31" s="275">
        <f>SUM(Q32:Q86)</f>
        <v>0</v>
      </c>
      <c r="R31" s="165"/>
      <c r="S31" s="165"/>
      <c r="T31" s="166"/>
      <c r="U31" s="165">
        <f>SUM(U32:U86)</f>
        <v>721.7200000000001</v>
      </c>
      <c r="AE31" t="s">
        <v>121</v>
      </c>
    </row>
    <row r="32" spans="1:60" ht="22.5" outlineLevel="1">
      <c r="A32" s="152">
        <v>13</v>
      </c>
      <c r="B32" s="158" t="s">
        <v>164</v>
      </c>
      <c r="C32" s="190" t="s">
        <v>165</v>
      </c>
      <c r="D32" s="160" t="s">
        <v>134</v>
      </c>
      <c r="E32" s="167">
        <v>272.85</v>
      </c>
      <c r="F32" s="170"/>
      <c r="G32" s="272">
        <f>ROUND(E32*F32,2)</f>
        <v>0</v>
      </c>
      <c r="H32" s="170"/>
      <c r="I32" s="272">
        <f>ROUND(E32*H32,2)</f>
        <v>0</v>
      </c>
      <c r="J32" s="170"/>
      <c r="K32" s="272">
        <f>ROUND(E32*J32,2)</f>
        <v>0</v>
      </c>
      <c r="L32" s="272">
        <v>21</v>
      </c>
      <c r="M32" s="272">
        <f>G32*(1+L32/100)</f>
        <v>0</v>
      </c>
      <c r="N32" s="273">
        <v>0.01018</v>
      </c>
      <c r="O32" s="273">
        <f>ROUND(E32*N32,5)</f>
        <v>2.77761</v>
      </c>
      <c r="P32" s="273">
        <v>0</v>
      </c>
      <c r="Q32" s="273">
        <f>ROUND(E32*P32,5)</f>
        <v>0</v>
      </c>
      <c r="R32" s="161"/>
      <c r="S32" s="161"/>
      <c r="T32" s="162">
        <v>2.504</v>
      </c>
      <c r="U32" s="161">
        <f>ROUND(E32*T32,2)</f>
        <v>683.22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125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52"/>
      <c r="B33" s="158"/>
      <c r="C33" s="191" t="s">
        <v>166</v>
      </c>
      <c r="D33" s="163"/>
      <c r="E33" s="168">
        <v>18</v>
      </c>
      <c r="F33" s="272"/>
      <c r="G33" s="272"/>
      <c r="H33" s="272"/>
      <c r="I33" s="272"/>
      <c r="J33" s="272"/>
      <c r="K33" s="272"/>
      <c r="L33" s="272"/>
      <c r="M33" s="272"/>
      <c r="N33" s="273"/>
      <c r="O33" s="273"/>
      <c r="P33" s="273"/>
      <c r="Q33" s="273"/>
      <c r="R33" s="161"/>
      <c r="S33" s="161"/>
      <c r="T33" s="162"/>
      <c r="U33" s="161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141</v>
      </c>
      <c r="AF33" s="151">
        <v>0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52"/>
      <c r="B34" s="158"/>
      <c r="C34" s="191" t="s">
        <v>167</v>
      </c>
      <c r="D34" s="163"/>
      <c r="E34" s="168">
        <v>12</v>
      </c>
      <c r="F34" s="272"/>
      <c r="G34" s="272"/>
      <c r="H34" s="272"/>
      <c r="I34" s="272"/>
      <c r="J34" s="272"/>
      <c r="K34" s="272"/>
      <c r="L34" s="272"/>
      <c r="M34" s="272"/>
      <c r="N34" s="273"/>
      <c r="O34" s="273"/>
      <c r="P34" s="273"/>
      <c r="Q34" s="273"/>
      <c r="R34" s="161"/>
      <c r="S34" s="161"/>
      <c r="T34" s="162"/>
      <c r="U34" s="161"/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141</v>
      </c>
      <c r="AF34" s="151">
        <v>0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52"/>
      <c r="B35" s="158"/>
      <c r="C35" s="191" t="s">
        <v>168</v>
      </c>
      <c r="D35" s="163"/>
      <c r="E35" s="168">
        <v>5</v>
      </c>
      <c r="F35" s="272"/>
      <c r="G35" s="272"/>
      <c r="H35" s="272"/>
      <c r="I35" s="272"/>
      <c r="J35" s="272"/>
      <c r="K35" s="272"/>
      <c r="L35" s="272"/>
      <c r="M35" s="272"/>
      <c r="N35" s="273"/>
      <c r="O35" s="273"/>
      <c r="P35" s="273"/>
      <c r="Q35" s="273"/>
      <c r="R35" s="161"/>
      <c r="S35" s="161"/>
      <c r="T35" s="162"/>
      <c r="U35" s="16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141</v>
      </c>
      <c r="AF35" s="151">
        <v>0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1">
      <c r="A36" s="152"/>
      <c r="B36" s="158"/>
      <c r="C36" s="191" t="s">
        <v>169</v>
      </c>
      <c r="D36" s="163"/>
      <c r="E36" s="168">
        <v>9.5</v>
      </c>
      <c r="F36" s="272"/>
      <c r="G36" s="272"/>
      <c r="H36" s="272"/>
      <c r="I36" s="272"/>
      <c r="J36" s="272"/>
      <c r="K36" s="272"/>
      <c r="L36" s="272"/>
      <c r="M36" s="272"/>
      <c r="N36" s="273"/>
      <c r="O36" s="273"/>
      <c r="P36" s="273"/>
      <c r="Q36" s="273"/>
      <c r="R36" s="161"/>
      <c r="S36" s="161"/>
      <c r="T36" s="162"/>
      <c r="U36" s="161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141</v>
      </c>
      <c r="AF36" s="151">
        <v>0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52"/>
      <c r="B37" s="158"/>
      <c r="C37" s="191" t="s">
        <v>170</v>
      </c>
      <c r="D37" s="163"/>
      <c r="E37" s="168">
        <v>5.25</v>
      </c>
      <c r="F37" s="272"/>
      <c r="G37" s="272"/>
      <c r="H37" s="272"/>
      <c r="I37" s="272"/>
      <c r="J37" s="272"/>
      <c r="K37" s="272"/>
      <c r="L37" s="272"/>
      <c r="M37" s="272"/>
      <c r="N37" s="273"/>
      <c r="O37" s="273"/>
      <c r="P37" s="273"/>
      <c r="Q37" s="273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141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52"/>
      <c r="B38" s="158"/>
      <c r="C38" s="191" t="s">
        <v>171</v>
      </c>
      <c r="D38" s="163"/>
      <c r="E38" s="168">
        <v>12</v>
      </c>
      <c r="F38" s="272"/>
      <c r="G38" s="272"/>
      <c r="H38" s="272"/>
      <c r="I38" s="272"/>
      <c r="J38" s="272"/>
      <c r="K38" s="272"/>
      <c r="L38" s="272"/>
      <c r="M38" s="272"/>
      <c r="N38" s="273"/>
      <c r="O38" s="273"/>
      <c r="P38" s="273"/>
      <c r="Q38" s="273"/>
      <c r="R38" s="161"/>
      <c r="S38" s="161"/>
      <c r="T38" s="162"/>
      <c r="U38" s="161"/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141</v>
      </c>
      <c r="AF38" s="151">
        <v>0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1">
      <c r="A39" s="152"/>
      <c r="B39" s="158"/>
      <c r="C39" s="191" t="s">
        <v>172</v>
      </c>
      <c r="D39" s="163"/>
      <c r="E39" s="168">
        <v>3</v>
      </c>
      <c r="F39" s="272"/>
      <c r="G39" s="272"/>
      <c r="H39" s="272"/>
      <c r="I39" s="272"/>
      <c r="J39" s="272"/>
      <c r="K39" s="272"/>
      <c r="L39" s="272"/>
      <c r="M39" s="272"/>
      <c r="N39" s="273"/>
      <c r="O39" s="273"/>
      <c r="P39" s="273"/>
      <c r="Q39" s="273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141</v>
      </c>
      <c r="AF39" s="151">
        <v>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1">
      <c r="A40" s="152"/>
      <c r="B40" s="158"/>
      <c r="C40" s="191" t="s">
        <v>173</v>
      </c>
      <c r="D40" s="163"/>
      <c r="E40" s="168">
        <v>2.5</v>
      </c>
      <c r="F40" s="272"/>
      <c r="G40" s="272"/>
      <c r="H40" s="272"/>
      <c r="I40" s="272"/>
      <c r="J40" s="272"/>
      <c r="K40" s="272"/>
      <c r="L40" s="272"/>
      <c r="M40" s="272"/>
      <c r="N40" s="273"/>
      <c r="O40" s="273"/>
      <c r="P40" s="273"/>
      <c r="Q40" s="273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141</v>
      </c>
      <c r="AF40" s="151">
        <v>0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1">
      <c r="A41" s="152"/>
      <c r="B41" s="158"/>
      <c r="C41" s="191" t="s">
        <v>174</v>
      </c>
      <c r="D41" s="163"/>
      <c r="E41" s="168">
        <v>4.5</v>
      </c>
      <c r="F41" s="272"/>
      <c r="G41" s="272"/>
      <c r="H41" s="272"/>
      <c r="I41" s="272"/>
      <c r="J41" s="272"/>
      <c r="K41" s="272"/>
      <c r="L41" s="272"/>
      <c r="M41" s="272"/>
      <c r="N41" s="273"/>
      <c r="O41" s="273"/>
      <c r="P41" s="273"/>
      <c r="Q41" s="273"/>
      <c r="R41" s="161"/>
      <c r="S41" s="161"/>
      <c r="T41" s="162"/>
      <c r="U41" s="161"/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141</v>
      </c>
      <c r="AF41" s="151">
        <v>0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1">
      <c r="A42" s="152"/>
      <c r="B42" s="158"/>
      <c r="C42" s="191" t="s">
        <v>175</v>
      </c>
      <c r="D42" s="163"/>
      <c r="E42" s="168">
        <v>10.6</v>
      </c>
      <c r="F42" s="272"/>
      <c r="G42" s="272"/>
      <c r="H42" s="272"/>
      <c r="I42" s="272"/>
      <c r="J42" s="272"/>
      <c r="K42" s="272"/>
      <c r="L42" s="272"/>
      <c r="M42" s="272"/>
      <c r="N42" s="273"/>
      <c r="O42" s="273"/>
      <c r="P42" s="273"/>
      <c r="Q42" s="273"/>
      <c r="R42" s="161"/>
      <c r="S42" s="161"/>
      <c r="T42" s="162"/>
      <c r="U42" s="16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141</v>
      </c>
      <c r="AF42" s="151">
        <v>0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1">
      <c r="A43" s="152"/>
      <c r="B43" s="158"/>
      <c r="C43" s="191" t="s">
        <v>176</v>
      </c>
      <c r="D43" s="163"/>
      <c r="E43" s="168">
        <v>9</v>
      </c>
      <c r="F43" s="272"/>
      <c r="G43" s="272"/>
      <c r="H43" s="272"/>
      <c r="I43" s="272"/>
      <c r="J43" s="272"/>
      <c r="K43" s="272"/>
      <c r="L43" s="272"/>
      <c r="M43" s="272"/>
      <c r="N43" s="273"/>
      <c r="O43" s="273"/>
      <c r="P43" s="273"/>
      <c r="Q43" s="273"/>
      <c r="R43" s="161"/>
      <c r="S43" s="161"/>
      <c r="T43" s="162"/>
      <c r="U43" s="161"/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141</v>
      </c>
      <c r="AF43" s="151">
        <v>0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52"/>
      <c r="B44" s="158"/>
      <c r="C44" s="191" t="s">
        <v>177</v>
      </c>
      <c r="D44" s="163"/>
      <c r="E44" s="168">
        <v>9.5</v>
      </c>
      <c r="F44" s="272"/>
      <c r="G44" s="272"/>
      <c r="H44" s="272"/>
      <c r="I44" s="272"/>
      <c r="J44" s="272"/>
      <c r="K44" s="272"/>
      <c r="L44" s="272"/>
      <c r="M44" s="272"/>
      <c r="N44" s="273"/>
      <c r="O44" s="273"/>
      <c r="P44" s="273"/>
      <c r="Q44" s="273"/>
      <c r="R44" s="161"/>
      <c r="S44" s="161"/>
      <c r="T44" s="162"/>
      <c r="U44" s="161"/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141</v>
      </c>
      <c r="AF44" s="151">
        <v>0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1">
      <c r="A45" s="152"/>
      <c r="B45" s="158"/>
      <c r="C45" s="191" t="s">
        <v>178</v>
      </c>
      <c r="D45" s="163"/>
      <c r="E45" s="168">
        <v>5.25</v>
      </c>
      <c r="F45" s="272"/>
      <c r="G45" s="272"/>
      <c r="H45" s="272"/>
      <c r="I45" s="272"/>
      <c r="J45" s="272"/>
      <c r="K45" s="272"/>
      <c r="L45" s="272"/>
      <c r="M45" s="272"/>
      <c r="N45" s="273"/>
      <c r="O45" s="273"/>
      <c r="P45" s="273"/>
      <c r="Q45" s="273"/>
      <c r="R45" s="161"/>
      <c r="S45" s="161"/>
      <c r="T45" s="162"/>
      <c r="U45" s="161"/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141</v>
      </c>
      <c r="AF45" s="151">
        <v>0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52"/>
      <c r="B46" s="158"/>
      <c r="C46" s="191" t="s">
        <v>179</v>
      </c>
      <c r="D46" s="163"/>
      <c r="E46" s="168">
        <v>24</v>
      </c>
      <c r="F46" s="272"/>
      <c r="G46" s="272"/>
      <c r="H46" s="272"/>
      <c r="I46" s="272"/>
      <c r="J46" s="272"/>
      <c r="K46" s="272"/>
      <c r="L46" s="272"/>
      <c r="M46" s="272"/>
      <c r="N46" s="273"/>
      <c r="O46" s="273"/>
      <c r="P46" s="273"/>
      <c r="Q46" s="273"/>
      <c r="R46" s="161"/>
      <c r="S46" s="161"/>
      <c r="T46" s="162"/>
      <c r="U46" s="161"/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141</v>
      </c>
      <c r="AF46" s="151">
        <v>0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1">
      <c r="A47" s="152"/>
      <c r="B47" s="158"/>
      <c r="C47" s="191" t="s">
        <v>180</v>
      </c>
      <c r="D47" s="163"/>
      <c r="E47" s="168">
        <v>6</v>
      </c>
      <c r="F47" s="272"/>
      <c r="G47" s="272"/>
      <c r="H47" s="272"/>
      <c r="I47" s="272"/>
      <c r="J47" s="272"/>
      <c r="K47" s="272"/>
      <c r="L47" s="272"/>
      <c r="M47" s="272"/>
      <c r="N47" s="273"/>
      <c r="O47" s="273"/>
      <c r="P47" s="273"/>
      <c r="Q47" s="273"/>
      <c r="R47" s="161"/>
      <c r="S47" s="161"/>
      <c r="T47" s="162"/>
      <c r="U47" s="161"/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141</v>
      </c>
      <c r="AF47" s="151">
        <v>0</v>
      </c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12.75" outlineLevel="1">
      <c r="A48" s="152"/>
      <c r="B48" s="158"/>
      <c r="C48" s="191" t="s">
        <v>181</v>
      </c>
      <c r="D48" s="163"/>
      <c r="E48" s="168">
        <v>2.5</v>
      </c>
      <c r="F48" s="272"/>
      <c r="G48" s="272"/>
      <c r="H48" s="272"/>
      <c r="I48" s="272"/>
      <c r="J48" s="272"/>
      <c r="K48" s="272"/>
      <c r="L48" s="272"/>
      <c r="M48" s="272"/>
      <c r="N48" s="273"/>
      <c r="O48" s="273"/>
      <c r="P48" s="273"/>
      <c r="Q48" s="273"/>
      <c r="R48" s="161"/>
      <c r="S48" s="161"/>
      <c r="T48" s="162"/>
      <c r="U48" s="161"/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141</v>
      </c>
      <c r="AF48" s="151">
        <v>0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1">
      <c r="A49" s="152"/>
      <c r="B49" s="158"/>
      <c r="C49" s="191" t="s">
        <v>182</v>
      </c>
      <c r="D49" s="163"/>
      <c r="E49" s="168">
        <v>4.5</v>
      </c>
      <c r="F49" s="272"/>
      <c r="G49" s="272"/>
      <c r="H49" s="272"/>
      <c r="I49" s="272"/>
      <c r="J49" s="272"/>
      <c r="K49" s="272"/>
      <c r="L49" s="272"/>
      <c r="M49" s="272"/>
      <c r="N49" s="273"/>
      <c r="O49" s="273"/>
      <c r="P49" s="273"/>
      <c r="Q49" s="273"/>
      <c r="R49" s="161"/>
      <c r="S49" s="161"/>
      <c r="T49" s="162"/>
      <c r="U49" s="161"/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141</v>
      </c>
      <c r="AF49" s="151">
        <v>0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52"/>
      <c r="B50" s="158"/>
      <c r="C50" s="191" t="s">
        <v>183</v>
      </c>
      <c r="D50" s="163"/>
      <c r="E50" s="168">
        <v>9</v>
      </c>
      <c r="F50" s="272"/>
      <c r="G50" s="272"/>
      <c r="H50" s="272"/>
      <c r="I50" s="272"/>
      <c r="J50" s="272"/>
      <c r="K50" s="272"/>
      <c r="L50" s="272"/>
      <c r="M50" s="272"/>
      <c r="N50" s="273"/>
      <c r="O50" s="273"/>
      <c r="P50" s="273"/>
      <c r="Q50" s="273"/>
      <c r="R50" s="161"/>
      <c r="S50" s="161"/>
      <c r="T50" s="162"/>
      <c r="U50" s="161"/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141</v>
      </c>
      <c r="AF50" s="151">
        <v>0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1">
      <c r="A51" s="152"/>
      <c r="B51" s="158"/>
      <c r="C51" s="191" t="s">
        <v>184</v>
      </c>
      <c r="D51" s="163"/>
      <c r="E51" s="168">
        <v>12</v>
      </c>
      <c r="F51" s="272"/>
      <c r="G51" s="272"/>
      <c r="H51" s="272"/>
      <c r="I51" s="272"/>
      <c r="J51" s="272"/>
      <c r="K51" s="272"/>
      <c r="L51" s="272"/>
      <c r="M51" s="272"/>
      <c r="N51" s="273"/>
      <c r="O51" s="273"/>
      <c r="P51" s="273"/>
      <c r="Q51" s="273"/>
      <c r="R51" s="161"/>
      <c r="S51" s="161"/>
      <c r="T51" s="162"/>
      <c r="U51" s="161"/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141</v>
      </c>
      <c r="AF51" s="151">
        <v>0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12.75" outlineLevel="1">
      <c r="A52" s="152"/>
      <c r="B52" s="158"/>
      <c r="C52" s="191" t="s">
        <v>185</v>
      </c>
      <c r="D52" s="163"/>
      <c r="E52" s="168">
        <v>12</v>
      </c>
      <c r="F52" s="272"/>
      <c r="G52" s="272"/>
      <c r="H52" s="272"/>
      <c r="I52" s="272"/>
      <c r="J52" s="272"/>
      <c r="K52" s="272"/>
      <c r="L52" s="272"/>
      <c r="M52" s="272"/>
      <c r="N52" s="273"/>
      <c r="O52" s="273"/>
      <c r="P52" s="273"/>
      <c r="Q52" s="273"/>
      <c r="R52" s="161"/>
      <c r="S52" s="161"/>
      <c r="T52" s="162"/>
      <c r="U52" s="161"/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141</v>
      </c>
      <c r="AF52" s="151">
        <v>0</v>
      </c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12.75" outlineLevel="1">
      <c r="A53" s="152"/>
      <c r="B53" s="158"/>
      <c r="C53" s="191" t="s">
        <v>186</v>
      </c>
      <c r="D53" s="163"/>
      <c r="E53" s="168">
        <v>9.5</v>
      </c>
      <c r="F53" s="272"/>
      <c r="G53" s="272"/>
      <c r="H53" s="272"/>
      <c r="I53" s="272"/>
      <c r="J53" s="272"/>
      <c r="K53" s="272"/>
      <c r="L53" s="272"/>
      <c r="M53" s="272"/>
      <c r="N53" s="273"/>
      <c r="O53" s="273"/>
      <c r="P53" s="273"/>
      <c r="Q53" s="273"/>
      <c r="R53" s="161"/>
      <c r="S53" s="161"/>
      <c r="T53" s="162"/>
      <c r="U53" s="161"/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141</v>
      </c>
      <c r="AF53" s="151">
        <v>0</v>
      </c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1">
      <c r="A54" s="152"/>
      <c r="B54" s="158"/>
      <c r="C54" s="191" t="s">
        <v>187</v>
      </c>
      <c r="D54" s="163"/>
      <c r="E54" s="168">
        <v>5.25</v>
      </c>
      <c r="F54" s="272"/>
      <c r="G54" s="272"/>
      <c r="H54" s="272"/>
      <c r="I54" s="272"/>
      <c r="J54" s="272"/>
      <c r="K54" s="272"/>
      <c r="L54" s="272"/>
      <c r="M54" s="272"/>
      <c r="N54" s="273"/>
      <c r="O54" s="273"/>
      <c r="P54" s="273"/>
      <c r="Q54" s="273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141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1">
      <c r="A55" s="152"/>
      <c r="B55" s="158"/>
      <c r="C55" s="191" t="s">
        <v>188</v>
      </c>
      <c r="D55" s="163"/>
      <c r="E55" s="168">
        <v>24</v>
      </c>
      <c r="F55" s="272"/>
      <c r="G55" s="272"/>
      <c r="H55" s="272"/>
      <c r="I55" s="272"/>
      <c r="J55" s="272"/>
      <c r="K55" s="272"/>
      <c r="L55" s="272"/>
      <c r="M55" s="272"/>
      <c r="N55" s="273"/>
      <c r="O55" s="273"/>
      <c r="P55" s="273"/>
      <c r="Q55" s="273"/>
      <c r="R55" s="161"/>
      <c r="S55" s="161"/>
      <c r="T55" s="162"/>
      <c r="U55" s="161"/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141</v>
      </c>
      <c r="AF55" s="151">
        <v>0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1">
      <c r="A56" s="152"/>
      <c r="B56" s="158"/>
      <c r="C56" s="191" t="s">
        <v>189</v>
      </c>
      <c r="D56" s="163"/>
      <c r="E56" s="168">
        <v>6</v>
      </c>
      <c r="F56" s="272"/>
      <c r="G56" s="272"/>
      <c r="H56" s="272"/>
      <c r="I56" s="272"/>
      <c r="J56" s="272"/>
      <c r="K56" s="272"/>
      <c r="L56" s="272"/>
      <c r="M56" s="272"/>
      <c r="N56" s="273"/>
      <c r="O56" s="273"/>
      <c r="P56" s="273"/>
      <c r="Q56" s="273"/>
      <c r="R56" s="161"/>
      <c r="S56" s="161"/>
      <c r="T56" s="162"/>
      <c r="U56" s="161"/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141</v>
      </c>
      <c r="AF56" s="151">
        <v>0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1">
      <c r="A57" s="152"/>
      <c r="B57" s="158"/>
      <c r="C57" s="191" t="s">
        <v>190</v>
      </c>
      <c r="D57" s="163"/>
      <c r="E57" s="168">
        <v>2.5</v>
      </c>
      <c r="F57" s="272"/>
      <c r="G57" s="272"/>
      <c r="H57" s="272"/>
      <c r="I57" s="272"/>
      <c r="J57" s="272"/>
      <c r="K57" s="272"/>
      <c r="L57" s="272"/>
      <c r="M57" s="272"/>
      <c r="N57" s="273"/>
      <c r="O57" s="273"/>
      <c r="P57" s="273"/>
      <c r="Q57" s="273"/>
      <c r="R57" s="161"/>
      <c r="S57" s="161"/>
      <c r="T57" s="162"/>
      <c r="U57" s="161"/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141</v>
      </c>
      <c r="AF57" s="151">
        <v>0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1">
      <c r="A58" s="152"/>
      <c r="B58" s="158"/>
      <c r="C58" s="191" t="s">
        <v>191</v>
      </c>
      <c r="D58" s="163"/>
      <c r="E58" s="168">
        <v>9</v>
      </c>
      <c r="F58" s="272"/>
      <c r="G58" s="272"/>
      <c r="H58" s="272"/>
      <c r="I58" s="272"/>
      <c r="J58" s="272"/>
      <c r="K58" s="272"/>
      <c r="L58" s="272"/>
      <c r="M58" s="272"/>
      <c r="N58" s="273"/>
      <c r="O58" s="273"/>
      <c r="P58" s="273"/>
      <c r="Q58" s="273"/>
      <c r="R58" s="161"/>
      <c r="S58" s="161"/>
      <c r="T58" s="162"/>
      <c r="U58" s="161"/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141</v>
      </c>
      <c r="AF58" s="151">
        <v>0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12.75" outlineLevel="1">
      <c r="A59" s="152"/>
      <c r="B59" s="158"/>
      <c r="C59" s="191" t="s">
        <v>192</v>
      </c>
      <c r="D59" s="163"/>
      <c r="E59" s="168">
        <v>9</v>
      </c>
      <c r="F59" s="272"/>
      <c r="G59" s="272"/>
      <c r="H59" s="272"/>
      <c r="I59" s="272"/>
      <c r="J59" s="272"/>
      <c r="K59" s="272"/>
      <c r="L59" s="272"/>
      <c r="M59" s="272"/>
      <c r="N59" s="273"/>
      <c r="O59" s="273"/>
      <c r="P59" s="273"/>
      <c r="Q59" s="273"/>
      <c r="R59" s="161"/>
      <c r="S59" s="161"/>
      <c r="T59" s="162"/>
      <c r="U59" s="161"/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141</v>
      </c>
      <c r="AF59" s="151">
        <v>0</v>
      </c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1">
      <c r="A60" s="152"/>
      <c r="B60" s="158"/>
      <c r="C60" s="191" t="s">
        <v>193</v>
      </c>
      <c r="D60" s="163"/>
      <c r="E60" s="168">
        <v>12</v>
      </c>
      <c r="F60" s="272"/>
      <c r="G60" s="272"/>
      <c r="H60" s="272"/>
      <c r="I60" s="272"/>
      <c r="J60" s="272"/>
      <c r="K60" s="272"/>
      <c r="L60" s="272"/>
      <c r="M60" s="272"/>
      <c r="N60" s="273"/>
      <c r="O60" s="273"/>
      <c r="P60" s="273"/>
      <c r="Q60" s="273"/>
      <c r="R60" s="161"/>
      <c r="S60" s="161"/>
      <c r="T60" s="162"/>
      <c r="U60" s="161"/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141</v>
      </c>
      <c r="AF60" s="151">
        <v>0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12.75" outlineLevel="1">
      <c r="A61" s="152"/>
      <c r="B61" s="158"/>
      <c r="C61" s="191" t="s">
        <v>194</v>
      </c>
      <c r="D61" s="163"/>
      <c r="E61" s="168">
        <v>12</v>
      </c>
      <c r="F61" s="272"/>
      <c r="G61" s="272"/>
      <c r="H61" s="272"/>
      <c r="I61" s="272"/>
      <c r="J61" s="272"/>
      <c r="K61" s="272"/>
      <c r="L61" s="272"/>
      <c r="M61" s="272"/>
      <c r="N61" s="273"/>
      <c r="O61" s="273"/>
      <c r="P61" s="273"/>
      <c r="Q61" s="273"/>
      <c r="R61" s="161"/>
      <c r="S61" s="161"/>
      <c r="T61" s="162"/>
      <c r="U61" s="161"/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141</v>
      </c>
      <c r="AF61" s="151">
        <v>0</v>
      </c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1">
      <c r="A62" s="152"/>
      <c r="B62" s="158"/>
      <c r="C62" s="191" t="s">
        <v>195</v>
      </c>
      <c r="D62" s="163"/>
      <c r="E62" s="168">
        <v>7.5</v>
      </c>
      <c r="F62" s="272"/>
      <c r="G62" s="272"/>
      <c r="H62" s="272"/>
      <c r="I62" s="272"/>
      <c r="J62" s="272"/>
      <c r="K62" s="272"/>
      <c r="L62" s="272"/>
      <c r="M62" s="272"/>
      <c r="N62" s="273"/>
      <c r="O62" s="273"/>
      <c r="P62" s="273"/>
      <c r="Q62" s="273"/>
      <c r="R62" s="161"/>
      <c r="S62" s="161"/>
      <c r="T62" s="162"/>
      <c r="U62" s="161"/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141</v>
      </c>
      <c r="AF62" s="151">
        <v>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12.75" outlineLevel="1">
      <c r="A63" s="152">
        <v>14</v>
      </c>
      <c r="B63" s="158" t="s">
        <v>196</v>
      </c>
      <c r="C63" s="190" t="s">
        <v>197</v>
      </c>
      <c r="D63" s="160" t="s">
        <v>131</v>
      </c>
      <c r="E63" s="167">
        <v>88.32</v>
      </c>
      <c r="F63" s="170"/>
      <c r="G63" s="272">
        <f>ROUND(E63*F63,2)</f>
        <v>0</v>
      </c>
      <c r="H63" s="170"/>
      <c r="I63" s="272">
        <f>ROUND(E63*H63,2)</f>
        <v>0</v>
      </c>
      <c r="J63" s="170"/>
      <c r="K63" s="272">
        <f>ROUND(E63*J63,2)</f>
        <v>0</v>
      </c>
      <c r="L63" s="272">
        <v>21</v>
      </c>
      <c r="M63" s="272">
        <f>G63*(1+L63/100)</f>
        <v>0</v>
      </c>
      <c r="N63" s="273">
        <v>0.00118</v>
      </c>
      <c r="O63" s="273">
        <f>ROUND(E63*N63,5)</f>
        <v>0.10422</v>
      </c>
      <c r="P63" s="273">
        <v>0</v>
      </c>
      <c r="Q63" s="273">
        <f>ROUND(E63*P63,5)</f>
        <v>0</v>
      </c>
      <c r="R63" s="161"/>
      <c r="S63" s="161"/>
      <c r="T63" s="162">
        <v>0.206</v>
      </c>
      <c r="U63" s="161">
        <f>ROUND(E63*T63,2)</f>
        <v>18.19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125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12.75" outlineLevel="1">
      <c r="A64" s="152"/>
      <c r="B64" s="158"/>
      <c r="C64" s="191" t="s">
        <v>198</v>
      </c>
      <c r="D64" s="163"/>
      <c r="E64" s="168">
        <v>68.16</v>
      </c>
      <c r="F64" s="272"/>
      <c r="G64" s="272"/>
      <c r="H64" s="272"/>
      <c r="I64" s="272"/>
      <c r="J64" s="272"/>
      <c r="K64" s="272"/>
      <c r="L64" s="272"/>
      <c r="M64" s="272"/>
      <c r="N64" s="273"/>
      <c r="O64" s="273"/>
      <c r="P64" s="273"/>
      <c r="Q64" s="273"/>
      <c r="R64" s="161"/>
      <c r="S64" s="161"/>
      <c r="T64" s="162"/>
      <c r="U64" s="161"/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141</v>
      </c>
      <c r="AF64" s="151">
        <v>0</v>
      </c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12.75" outlineLevel="1">
      <c r="A65" s="152"/>
      <c r="B65" s="158"/>
      <c r="C65" s="191" t="s">
        <v>199</v>
      </c>
      <c r="D65" s="163"/>
      <c r="E65" s="168">
        <v>12.56</v>
      </c>
      <c r="F65" s="272"/>
      <c r="G65" s="272"/>
      <c r="H65" s="272"/>
      <c r="I65" s="272"/>
      <c r="J65" s="272"/>
      <c r="K65" s="272"/>
      <c r="L65" s="272"/>
      <c r="M65" s="272"/>
      <c r="N65" s="273"/>
      <c r="O65" s="273"/>
      <c r="P65" s="273"/>
      <c r="Q65" s="273"/>
      <c r="R65" s="161"/>
      <c r="S65" s="161"/>
      <c r="T65" s="162"/>
      <c r="U65" s="161"/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141</v>
      </c>
      <c r="AF65" s="151">
        <v>0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12.75" outlineLevel="1">
      <c r="A66" s="152"/>
      <c r="B66" s="158"/>
      <c r="C66" s="191" t="s">
        <v>200</v>
      </c>
      <c r="D66" s="163"/>
      <c r="E66" s="168">
        <v>7.6</v>
      </c>
      <c r="F66" s="272"/>
      <c r="G66" s="272"/>
      <c r="H66" s="272"/>
      <c r="I66" s="272"/>
      <c r="J66" s="272"/>
      <c r="K66" s="272"/>
      <c r="L66" s="272"/>
      <c r="M66" s="272"/>
      <c r="N66" s="273"/>
      <c r="O66" s="273"/>
      <c r="P66" s="273"/>
      <c r="Q66" s="273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141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>
      <c r="A67" s="152">
        <v>15</v>
      </c>
      <c r="B67" s="158" t="s">
        <v>201</v>
      </c>
      <c r="C67" s="190" t="s">
        <v>202</v>
      </c>
      <c r="D67" s="160" t="s">
        <v>203</v>
      </c>
      <c r="E67" s="167">
        <v>0.08832</v>
      </c>
      <c r="F67" s="170"/>
      <c r="G67" s="272">
        <f>ROUND(E67*F67,2)</f>
        <v>0</v>
      </c>
      <c r="H67" s="170"/>
      <c r="I67" s="272">
        <f>ROUND(E67*H67,2)</f>
        <v>0</v>
      </c>
      <c r="J67" s="170"/>
      <c r="K67" s="272">
        <f>ROUND(E67*J67,2)</f>
        <v>0</v>
      </c>
      <c r="L67" s="272">
        <v>21</v>
      </c>
      <c r="M67" s="272">
        <f>G67*(1+L67/100)</f>
        <v>0</v>
      </c>
      <c r="N67" s="273">
        <v>1.09709</v>
      </c>
      <c r="O67" s="273">
        <f>ROUND(E67*N67,5)</f>
        <v>0.09689</v>
      </c>
      <c r="P67" s="273">
        <v>0</v>
      </c>
      <c r="Q67" s="273">
        <f>ROUND(E67*P67,5)</f>
        <v>0</v>
      </c>
      <c r="R67" s="161"/>
      <c r="S67" s="161"/>
      <c r="T67" s="162">
        <v>16.583</v>
      </c>
      <c r="U67" s="161">
        <f>ROUND(E67*T67,2)</f>
        <v>1.46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125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outlineLevel="1">
      <c r="A68" s="152"/>
      <c r="B68" s="158"/>
      <c r="C68" s="191" t="s">
        <v>204</v>
      </c>
      <c r="D68" s="163"/>
      <c r="E68" s="168">
        <v>0.06816</v>
      </c>
      <c r="F68" s="272"/>
      <c r="G68" s="272"/>
      <c r="H68" s="272"/>
      <c r="I68" s="272"/>
      <c r="J68" s="272"/>
      <c r="K68" s="272"/>
      <c r="L68" s="272"/>
      <c r="M68" s="272"/>
      <c r="N68" s="273"/>
      <c r="O68" s="273"/>
      <c r="P68" s="273"/>
      <c r="Q68" s="273"/>
      <c r="R68" s="161"/>
      <c r="S68" s="161"/>
      <c r="T68" s="162"/>
      <c r="U68" s="161"/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141</v>
      </c>
      <c r="AF68" s="151">
        <v>0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12.75" outlineLevel="1">
      <c r="A69" s="152"/>
      <c r="B69" s="158"/>
      <c r="C69" s="191" t="s">
        <v>205</v>
      </c>
      <c r="D69" s="163"/>
      <c r="E69" s="168">
        <v>0.01256</v>
      </c>
      <c r="F69" s="272"/>
      <c r="G69" s="272"/>
      <c r="H69" s="272"/>
      <c r="I69" s="272"/>
      <c r="J69" s="272"/>
      <c r="K69" s="272"/>
      <c r="L69" s="272"/>
      <c r="M69" s="272"/>
      <c r="N69" s="273"/>
      <c r="O69" s="273"/>
      <c r="P69" s="273"/>
      <c r="Q69" s="273"/>
      <c r="R69" s="161"/>
      <c r="S69" s="161"/>
      <c r="T69" s="162"/>
      <c r="U69" s="161"/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141</v>
      </c>
      <c r="AF69" s="151">
        <v>0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12.75" outlineLevel="1">
      <c r="A70" s="152"/>
      <c r="B70" s="158"/>
      <c r="C70" s="191" t="s">
        <v>206</v>
      </c>
      <c r="D70" s="163"/>
      <c r="E70" s="168">
        <v>0.0076</v>
      </c>
      <c r="F70" s="272"/>
      <c r="G70" s="272"/>
      <c r="H70" s="272"/>
      <c r="I70" s="272"/>
      <c r="J70" s="272"/>
      <c r="K70" s="272"/>
      <c r="L70" s="272"/>
      <c r="M70" s="272"/>
      <c r="N70" s="273"/>
      <c r="O70" s="273"/>
      <c r="P70" s="273"/>
      <c r="Q70" s="273"/>
      <c r="R70" s="161"/>
      <c r="S70" s="161"/>
      <c r="T70" s="162"/>
      <c r="U70" s="161"/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141</v>
      </c>
      <c r="AF70" s="151">
        <v>0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12.75" outlineLevel="1">
      <c r="A71" s="152">
        <v>16</v>
      </c>
      <c r="B71" s="158" t="s">
        <v>207</v>
      </c>
      <c r="C71" s="190" t="s">
        <v>208</v>
      </c>
      <c r="D71" s="160" t="s">
        <v>134</v>
      </c>
      <c r="E71" s="167">
        <v>4.55</v>
      </c>
      <c r="F71" s="170"/>
      <c r="G71" s="272">
        <f>ROUND(E71*F71,2)</f>
        <v>0</v>
      </c>
      <c r="H71" s="170"/>
      <c r="I71" s="272">
        <f>ROUND(E71*H71,2)</f>
        <v>0</v>
      </c>
      <c r="J71" s="170"/>
      <c r="K71" s="272">
        <f>ROUND(E71*J71,2)</f>
        <v>0</v>
      </c>
      <c r="L71" s="272">
        <v>21</v>
      </c>
      <c r="M71" s="272">
        <f>G71*(1+L71/100)</f>
        <v>0</v>
      </c>
      <c r="N71" s="273">
        <v>0.00036</v>
      </c>
      <c r="O71" s="273">
        <f>ROUND(E71*N71,5)</f>
        <v>0.00164</v>
      </c>
      <c r="P71" s="273">
        <v>0</v>
      </c>
      <c r="Q71" s="273">
        <f>ROUND(E71*P71,5)</f>
        <v>0</v>
      </c>
      <c r="R71" s="161"/>
      <c r="S71" s="161"/>
      <c r="T71" s="162">
        <v>0.5</v>
      </c>
      <c r="U71" s="161">
        <f>ROUND(E71*T71,2)</f>
        <v>2.28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125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1">
      <c r="A72" s="152"/>
      <c r="B72" s="158"/>
      <c r="C72" s="191" t="s">
        <v>209</v>
      </c>
      <c r="D72" s="163"/>
      <c r="E72" s="168">
        <v>1.75</v>
      </c>
      <c r="F72" s="272"/>
      <c r="G72" s="272"/>
      <c r="H72" s="272"/>
      <c r="I72" s="272"/>
      <c r="J72" s="272"/>
      <c r="K72" s="272"/>
      <c r="L72" s="272"/>
      <c r="M72" s="272"/>
      <c r="N72" s="273"/>
      <c r="O72" s="273"/>
      <c r="P72" s="273"/>
      <c r="Q72" s="273"/>
      <c r="R72" s="161"/>
      <c r="S72" s="161"/>
      <c r="T72" s="162"/>
      <c r="U72" s="161"/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141</v>
      </c>
      <c r="AF72" s="151">
        <v>0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1">
      <c r="A73" s="152"/>
      <c r="B73" s="158"/>
      <c r="C73" s="191" t="s">
        <v>210</v>
      </c>
      <c r="D73" s="163"/>
      <c r="E73" s="168">
        <v>1.05</v>
      </c>
      <c r="F73" s="272"/>
      <c r="G73" s="272"/>
      <c r="H73" s="272"/>
      <c r="I73" s="272"/>
      <c r="J73" s="272"/>
      <c r="K73" s="272"/>
      <c r="L73" s="272"/>
      <c r="M73" s="272"/>
      <c r="N73" s="273"/>
      <c r="O73" s="273"/>
      <c r="P73" s="273"/>
      <c r="Q73" s="273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141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12.75" outlineLevel="1">
      <c r="A74" s="152"/>
      <c r="B74" s="158"/>
      <c r="C74" s="191" t="s">
        <v>211</v>
      </c>
      <c r="D74" s="163"/>
      <c r="E74" s="168">
        <v>1.05</v>
      </c>
      <c r="F74" s="272"/>
      <c r="G74" s="272"/>
      <c r="H74" s="272"/>
      <c r="I74" s="272"/>
      <c r="J74" s="272"/>
      <c r="K74" s="272"/>
      <c r="L74" s="272"/>
      <c r="M74" s="272"/>
      <c r="N74" s="273"/>
      <c r="O74" s="273"/>
      <c r="P74" s="273"/>
      <c r="Q74" s="273"/>
      <c r="R74" s="161"/>
      <c r="S74" s="161"/>
      <c r="T74" s="162"/>
      <c r="U74" s="16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141</v>
      </c>
      <c r="AF74" s="151">
        <v>0</v>
      </c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12.75" outlineLevel="1">
      <c r="A75" s="152"/>
      <c r="B75" s="158"/>
      <c r="C75" s="191" t="s">
        <v>212</v>
      </c>
      <c r="D75" s="163"/>
      <c r="E75" s="168">
        <v>0.7</v>
      </c>
      <c r="F75" s="272"/>
      <c r="G75" s="272"/>
      <c r="H75" s="272"/>
      <c r="I75" s="272"/>
      <c r="J75" s="272"/>
      <c r="K75" s="272"/>
      <c r="L75" s="272"/>
      <c r="M75" s="272"/>
      <c r="N75" s="273"/>
      <c r="O75" s="273"/>
      <c r="P75" s="273"/>
      <c r="Q75" s="273"/>
      <c r="R75" s="161"/>
      <c r="S75" s="161"/>
      <c r="T75" s="162"/>
      <c r="U75" s="16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141</v>
      </c>
      <c r="AF75" s="151">
        <v>0</v>
      </c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22.5" outlineLevel="1">
      <c r="A76" s="152">
        <v>17</v>
      </c>
      <c r="B76" s="158" t="s">
        <v>213</v>
      </c>
      <c r="C76" s="190" t="s">
        <v>214</v>
      </c>
      <c r="D76" s="160" t="s">
        <v>215</v>
      </c>
      <c r="E76" s="167">
        <v>0.72</v>
      </c>
      <c r="F76" s="170"/>
      <c r="G76" s="272">
        <f>ROUND(E76*F76,2)</f>
        <v>0</v>
      </c>
      <c r="H76" s="170"/>
      <c r="I76" s="272">
        <f>ROUND(E76*H76,2)</f>
        <v>0</v>
      </c>
      <c r="J76" s="170"/>
      <c r="K76" s="272">
        <f>ROUND(E76*J76,2)</f>
        <v>0</v>
      </c>
      <c r="L76" s="272">
        <v>21</v>
      </c>
      <c r="M76" s="272">
        <f>G76*(1+L76/100)</f>
        <v>0</v>
      </c>
      <c r="N76" s="273">
        <v>1.6854</v>
      </c>
      <c r="O76" s="273">
        <f>ROUND(E76*N76,5)</f>
        <v>1.21349</v>
      </c>
      <c r="P76" s="273">
        <v>0</v>
      </c>
      <c r="Q76" s="273">
        <f>ROUND(E76*P76,5)</f>
        <v>0</v>
      </c>
      <c r="R76" s="161"/>
      <c r="S76" s="161"/>
      <c r="T76" s="162">
        <v>4.9835</v>
      </c>
      <c r="U76" s="161">
        <f>ROUND(E76*T76,2)</f>
        <v>3.59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125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12.75" outlineLevel="1">
      <c r="A77" s="152"/>
      <c r="B77" s="158"/>
      <c r="C77" s="191" t="s">
        <v>216</v>
      </c>
      <c r="D77" s="163"/>
      <c r="E77" s="168">
        <v>0.72</v>
      </c>
      <c r="F77" s="272"/>
      <c r="G77" s="272"/>
      <c r="H77" s="272"/>
      <c r="I77" s="272"/>
      <c r="J77" s="272"/>
      <c r="K77" s="272"/>
      <c r="L77" s="272"/>
      <c r="M77" s="272"/>
      <c r="N77" s="273"/>
      <c r="O77" s="273"/>
      <c r="P77" s="273"/>
      <c r="Q77" s="273"/>
      <c r="R77" s="161"/>
      <c r="S77" s="161"/>
      <c r="T77" s="162"/>
      <c r="U77" s="161"/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141</v>
      </c>
      <c r="AF77" s="151">
        <v>0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12.75" outlineLevel="1">
      <c r="A78" s="152">
        <v>18</v>
      </c>
      <c r="B78" s="158" t="s">
        <v>217</v>
      </c>
      <c r="C78" s="190" t="s">
        <v>218</v>
      </c>
      <c r="D78" s="160" t="s">
        <v>139</v>
      </c>
      <c r="E78" s="167">
        <v>10</v>
      </c>
      <c r="F78" s="170"/>
      <c r="G78" s="272">
        <f>ROUND(E78*F78,2)</f>
        <v>0</v>
      </c>
      <c r="H78" s="170"/>
      <c r="I78" s="272">
        <f>ROUND(E78*H78,2)</f>
        <v>0</v>
      </c>
      <c r="J78" s="170"/>
      <c r="K78" s="272">
        <f>ROUND(E78*J78,2)</f>
        <v>0</v>
      </c>
      <c r="L78" s="272">
        <v>21</v>
      </c>
      <c r="M78" s="272">
        <f>G78*(1+L78/100)</f>
        <v>0</v>
      </c>
      <c r="N78" s="273">
        <v>0.0189</v>
      </c>
      <c r="O78" s="273">
        <f>ROUND(E78*N78,5)</f>
        <v>0.189</v>
      </c>
      <c r="P78" s="273">
        <v>0</v>
      </c>
      <c r="Q78" s="273">
        <f>ROUND(E78*P78,5)</f>
        <v>0</v>
      </c>
      <c r="R78" s="161"/>
      <c r="S78" s="161"/>
      <c r="T78" s="162">
        <v>0.29</v>
      </c>
      <c r="U78" s="161">
        <f>ROUND(E78*T78,2)</f>
        <v>2.9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125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12.75" outlineLevel="1">
      <c r="A79" s="152">
        <v>19</v>
      </c>
      <c r="B79" s="158" t="s">
        <v>219</v>
      </c>
      <c r="C79" s="190" t="s">
        <v>220</v>
      </c>
      <c r="D79" s="160" t="s">
        <v>139</v>
      </c>
      <c r="E79" s="167">
        <v>5</v>
      </c>
      <c r="F79" s="170"/>
      <c r="G79" s="272">
        <f>ROUND(E79*F79,2)</f>
        <v>0</v>
      </c>
      <c r="H79" s="170"/>
      <c r="I79" s="272">
        <f>ROUND(E79*H79,2)</f>
        <v>0</v>
      </c>
      <c r="J79" s="170"/>
      <c r="K79" s="272">
        <f>ROUND(E79*J79,2)</f>
        <v>0</v>
      </c>
      <c r="L79" s="272">
        <v>21</v>
      </c>
      <c r="M79" s="272">
        <f>G79*(1+L79/100)</f>
        <v>0</v>
      </c>
      <c r="N79" s="273">
        <v>0.27105</v>
      </c>
      <c r="O79" s="273">
        <f>ROUND(E79*N79,5)</f>
        <v>1.35525</v>
      </c>
      <c r="P79" s="273">
        <v>0</v>
      </c>
      <c r="Q79" s="273">
        <f>ROUND(E79*P79,5)</f>
        <v>0</v>
      </c>
      <c r="R79" s="161"/>
      <c r="S79" s="161"/>
      <c r="T79" s="162">
        <v>1.22</v>
      </c>
      <c r="U79" s="161">
        <f>ROUND(E79*T79,2)</f>
        <v>6.1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125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12.75" outlineLevel="1">
      <c r="A80" s="152">
        <v>20</v>
      </c>
      <c r="B80" s="158" t="s">
        <v>221</v>
      </c>
      <c r="C80" s="190" t="s">
        <v>222</v>
      </c>
      <c r="D80" s="160" t="s">
        <v>139</v>
      </c>
      <c r="E80" s="167">
        <v>27.2344</v>
      </c>
      <c r="F80" s="170"/>
      <c r="G80" s="272">
        <f>ROUND(E80*F80,2)</f>
        <v>0</v>
      </c>
      <c r="H80" s="170"/>
      <c r="I80" s="272">
        <f>ROUND(E80*H80,2)</f>
        <v>0</v>
      </c>
      <c r="J80" s="170"/>
      <c r="K80" s="272">
        <f>ROUND(E80*J80,2)</f>
        <v>0</v>
      </c>
      <c r="L80" s="272">
        <v>21</v>
      </c>
      <c r="M80" s="272">
        <f>G80*(1+L80/100)</f>
        <v>0</v>
      </c>
      <c r="N80" s="273">
        <v>0.00035</v>
      </c>
      <c r="O80" s="273">
        <f>ROUND(E80*N80,5)</f>
        <v>0.00953</v>
      </c>
      <c r="P80" s="273">
        <v>0</v>
      </c>
      <c r="Q80" s="273">
        <f>ROUND(E80*P80,5)</f>
        <v>0</v>
      </c>
      <c r="R80" s="161"/>
      <c r="S80" s="161"/>
      <c r="T80" s="162">
        <v>0.146</v>
      </c>
      <c r="U80" s="161">
        <f>ROUND(E80*T80,2)</f>
        <v>3.98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125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12.75" outlineLevel="1">
      <c r="A81" s="152"/>
      <c r="B81" s="158"/>
      <c r="C81" s="191" t="s">
        <v>223</v>
      </c>
      <c r="D81" s="163"/>
      <c r="E81" s="168">
        <v>20.48</v>
      </c>
      <c r="F81" s="272"/>
      <c r="G81" s="272"/>
      <c r="H81" s="272"/>
      <c r="I81" s="272"/>
      <c r="J81" s="272"/>
      <c r="K81" s="272"/>
      <c r="L81" s="272"/>
      <c r="M81" s="272"/>
      <c r="N81" s="273"/>
      <c r="O81" s="273"/>
      <c r="P81" s="273"/>
      <c r="Q81" s="273"/>
      <c r="R81" s="161"/>
      <c r="S81" s="161"/>
      <c r="T81" s="162"/>
      <c r="U81" s="161"/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141</v>
      </c>
      <c r="AF81" s="151">
        <v>0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1">
      <c r="A82" s="152"/>
      <c r="B82" s="158"/>
      <c r="C82" s="191" t="s">
        <v>224</v>
      </c>
      <c r="D82" s="163"/>
      <c r="E82" s="168">
        <v>0.4</v>
      </c>
      <c r="F82" s="272"/>
      <c r="G82" s="272"/>
      <c r="H82" s="272"/>
      <c r="I82" s="272"/>
      <c r="J82" s="272"/>
      <c r="K82" s="272"/>
      <c r="L82" s="272"/>
      <c r="M82" s="272"/>
      <c r="N82" s="273"/>
      <c r="O82" s="273"/>
      <c r="P82" s="273"/>
      <c r="Q82" s="273"/>
      <c r="R82" s="161"/>
      <c r="S82" s="161"/>
      <c r="T82" s="162"/>
      <c r="U82" s="161"/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141</v>
      </c>
      <c r="AF82" s="151">
        <v>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12.75" outlineLevel="1">
      <c r="A83" s="152"/>
      <c r="B83" s="158"/>
      <c r="C83" s="191" t="s">
        <v>225</v>
      </c>
      <c r="D83" s="163"/>
      <c r="E83" s="168">
        <v>0.2</v>
      </c>
      <c r="F83" s="272"/>
      <c r="G83" s="272"/>
      <c r="H83" s="272"/>
      <c r="I83" s="272"/>
      <c r="J83" s="272"/>
      <c r="K83" s="272"/>
      <c r="L83" s="272"/>
      <c r="M83" s="272"/>
      <c r="N83" s="273"/>
      <c r="O83" s="273"/>
      <c r="P83" s="273"/>
      <c r="Q83" s="273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141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12.75" outlineLevel="1">
      <c r="A84" s="152"/>
      <c r="B84" s="158"/>
      <c r="C84" s="191" t="s">
        <v>226</v>
      </c>
      <c r="D84" s="163"/>
      <c r="E84" s="168">
        <v>2.3864</v>
      </c>
      <c r="F84" s="272"/>
      <c r="G84" s="272"/>
      <c r="H84" s="272"/>
      <c r="I84" s="272"/>
      <c r="J84" s="272"/>
      <c r="K84" s="272"/>
      <c r="L84" s="272"/>
      <c r="M84" s="272"/>
      <c r="N84" s="273"/>
      <c r="O84" s="273"/>
      <c r="P84" s="273"/>
      <c r="Q84" s="273"/>
      <c r="R84" s="161"/>
      <c r="S84" s="161"/>
      <c r="T84" s="162"/>
      <c r="U84" s="161"/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141</v>
      </c>
      <c r="AF84" s="151">
        <v>0</v>
      </c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12.75" outlineLevel="1">
      <c r="A85" s="152"/>
      <c r="B85" s="158"/>
      <c r="C85" s="191" t="s">
        <v>227</v>
      </c>
      <c r="D85" s="163"/>
      <c r="E85" s="168">
        <v>2.8888</v>
      </c>
      <c r="F85" s="272"/>
      <c r="G85" s="272"/>
      <c r="H85" s="272"/>
      <c r="I85" s="272"/>
      <c r="J85" s="272"/>
      <c r="K85" s="272"/>
      <c r="L85" s="272"/>
      <c r="M85" s="272"/>
      <c r="N85" s="273"/>
      <c r="O85" s="273"/>
      <c r="P85" s="273"/>
      <c r="Q85" s="273"/>
      <c r="R85" s="161"/>
      <c r="S85" s="161"/>
      <c r="T85" s="162"/>
      <c r="U85" s="161"/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141</v>
      </c>
      <c r="AF85" s="151">
        <v>0</v>
      </c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12.75" outlineLevel="1">
      <c r="A86" s="152"/>
      <c r="B86" s="158"/>
      <c r="C86" s="191" t="s">
        <v>228</v>
      </c>
      <c r="D86" s="163"/>
      <c r="E86" s="168">
        <v>0.8792</v>
      </c>
      <c r="F86" s="272"/>
      <c r="G86" s="272"/>
      <c r="H86" s="272"/>
      <c r="I86" s="272"/>
      <c r="J86" s="272"/>
      <c r="K86" s="272"/>
      <c r="L86" s="272"/>
      <c r="M86" s="272"/>
      <c r="N86" s="273"/>
      <c r="O86" s="273"/>
      <c r="P86" s="273"/>
      <c r="Q86" s="273"/>
      <c r="R86" s="161"/>
      <c r="S86" s="161"/>
      <c r="T86" s="162"/>
      <c r="U86" s="161"/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141</v>
      </c>
      <c r="AF86" s="151">
        <v>0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31" ht="12.75">
      <c r="A87" s="153" t="s">
        <v>120</v>
      </c>
      <c r="B87" s="159" t="s">
        <v>61</v>
      </c>
      <c r="C87" s="192" t="s">
        <v>62</v>
      </c>
      <c r="D87" s="164"/>
      <c r="E87" s="169"/>
      <c r="F87" s="274"/>
      <c r="G87" s="274">
        <f>SUMIF(AE88:AE128,"&lt;&gt;NOR",G88:G128)</f>
        <v>0</v>
      </c>
      <c r="H87" s="274"/>
      <c r="I87" s="274">
        <f>SUM(I88:I128)</f>
        <v>0</v>
      </c>
      <c r="J87" s="274"/>
      <c r="K87" s="274">
        <f>SUM(K88:K128)</f>
        <v>0</v>
      </c>
      <c r="L87" s="274"/>
      <c r="M87" s="274">
        <f>SUM(M88:M128)</f>
        <v>0</v>
      </c>
      <c r="N87" s="275"/>
      <c r="O87" s="275">
        <f>SUM(O88:O128)</f>
        <v>43.67566</v>
      </c>
      <c r="P87" s="275"/>
      <c r="Q87" s="275">
        <f>SUM(Q88:Q128)</f>
        <v>0.78</v>
      </c>
      <c r="R87" s="165"/>
      <c r="S87" s="165"/>
      <c r="T87" s="166"/>
      <c r="U87" s="165">
        <f>SUM(U88:U128)</f>
        <v>760.94</v>
      </c>
      <c r="AE87" t="s">
        <v>121</v>
      </c>
    </row>
    <row r="88" spans="1:60" ht="12.75" outlineLevel="1">
      <c r="A88" s="152">
        <v>21</v>
      </c>
      <c r="B88" s="158" t="s">
        <v>229</v>
      </c>
      <c r="C88" s="190" t="s">
        <v>230</v>
      </c>
      <c r="D88" s="160" t="s">
        <v>139</v>
      </c>
      <c r="E88" s="167">
        <v>30</v>
      </c>
      <c r="F88" s="170"/>
      <c r="G88" s="272">
        <f>ROUND(E88*F88,2)</f>
        <v>0</v>
      </c>
      <c r="H88" s="170"/>
      <c r="I88" s="272">
        <f>ROUND(E88*H88,2)</f>
        <v>0</v>
      </c>
      <c r="J88" s="170"/>
      <c r="K88" s="272">
        <f>ROUND(E88*J88,2)</f>
        <v>0</v>
      </c>
      <c r="L88" s="272">
        <v>21</v>
      </c>
      <c r="M88" s="272">
        <f>G88*(1+L88/100)</f>
        <v>0</v>
      </c>
      <c r="N88" s="273">
        <v>0</v>
      </c>
      <c r="O88" s="273">
        <f>ROUND(E88*N88,5)</f>
        <v>0</v>
      </c>
      <c r="P88" s="273">
        <v>0.026</v>
      </c>
      <c r="Q88" s="273">
        <f>ROUND(E88*P88,5)</f>
        <v>0.78</v>
      </c>
      <c r="R88" s="161"/>
      <c r="S88" s="161"/>
      <c r="T88" s="162">
        <v>0.08</v>
      </c>
      <c r="U88" s="161">
        <f>ROUND(E88*T88,2)</f>
        <v>2.4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125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12.75" outlineLevel="1">
      <c r="A89" s="152"/>
      <c r="B89" s="158"/>
      <c r="C89" s="191" t="s">
        <v>231</v>
      </c>
      <c r="D89" s="163"/>
      <c r="E89" s="168">
        <v>24</v>
      </c>
      <c r="F89" s="272"/>
      <c r="G89" s="272"/>
      <c r="H89" s="272"/>
      <c r="I89" s="272"/>
      <c r="J89" s="272"/>
      <c r="K89" s="272"/>
      <c r="L89" s="272"/>
      <c r="M89" s="272"/>
      <c r="N89" s="273"/>
      <c r="O89" s="273"/>
      <c r="P89" s="273"/>
      <c r="Q89" s="273"/>
      <c r="R89" s="161"/>
      <c r="S89" s="161"/>
      <c r="T89" s="162"/>
      <c r="U89" s="16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141</v>
      </c>
      <c r="AF89" s="151">
        <v>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12.75" outlineLevel="1">
      <c r="A90" s="152"/>
      <c r="B90" s="158"/>
      <c r="C90" s="191" t="s">
        <v>232</v>
      </c>
      <c r="D90" s="163"/>
      <c r="E90" s="168">
        <v>6</v>
      </c>
      <c r="F90" s="272"/>
      <c r="G90" s="272"/>
      <c r="H90" s="272"/>
      <c r="I90" s="272"/>
      <c r="J90" s="272"/>
      <c r="K90" s="272"/>
      <c r="L90" s="272"/>
      <c r="M90" s="272"/>
      <c r="N90" s="273"/>
      <c r="O90" s="273"/>
      <c r="P90" s="273"/>
      <c r="Q90" s="273"/>
      <c r="R90" s="161"/>
      <c r="S90" s="161"/>
      <c r="T90" s="162"/>
      <c r="U90" s="161"/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141</v>
      </c>
      <c r="AF90" s="151">
        <v>0</v>
      </c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>
      <c r="A91" s="152">
        <v>22</v>
      </c>
      <c r="B91" s="158" t="s">
        <v>233</v>
      </c>
      <c r="C91" s="190" t="s">
        <v>234</v>
      </c>
      <c r="D91" s="160" t="s">
        <v>134</v>
      </c>
      <c r="E91" s="167">
        <v>100</v>
      </c>
      <c r="F91" s="170"/>
      <c r="G91" s="272">
        <f>ROUND(E91*F91,2)</f>
        <v>0</v>
      </c>
      <c r="H91" s="170"/>
      <c r="I91" s="272">
        <f>ROUND(E91*H91,2)</f>
        <v>0</v>
      </c>
      <c r="J91" s="170"/>
      <c r="K91" s="272">
        <f>ROUND(E91*J91,2)</f>
        <v>0</v>
      </c>
      <c r="L91" s="272">
        <v>21</v>
      </c>
      <c r="M91" s="272">
        <f>G91*(1+L91/100)</f>
        <v>0</v>
      </c>
      <c r="N91" s="273">
        <v>0.00063</v>
      </c>
      <c r="O91" s="273">
        <f>ROUND(E91*N91,5)</f>
        <v>0.063</v>
      </c>
      <c r="P91" s="273">
        <v>0</v>
      </c>
      <c r="Q91" s="273">
        <f>ROUND(E91*P91,5)</f>
        <v>0</v>
      </c>
      <c r="R91" s="161"/>
      <c r="S91" s="161"/>
      <c r="T91" s="162">
        <v>0.12</v>
      </c>
      <c r="U91" s="161">
        <f>ROUND(E91*T91,2)</f>
        <v>12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125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>
      <c r="A92" s="152">
        <v>23</v>
      </c>
      <c r="B92" s="158" t="s">
        <v>235</v>
      </c>
      <c r="C92" s="190" t="s">
        <v>236</v>
      </c>
      <c r="D92" s="160" t="s">
        <v>139</v>
      </c>
      <c r="E92" s="167">
        <v>69.9</v>
      </c>
      <c r="F92" s="170"/>
      <c r="G92" s="272">
        <f>ROUND(E92*F92,2)</f>
        <v>0</v>
      </c>
      <c r="H92" s="170"/>
      <c r="I92" s="272">
        <f>ROUND(E92*H92,2)</f>
        <v>0</v>
      </c>
      <c r="J92" s="170"/>
      <c r="K92" s="272">
        <f>ROUND(E92*J92,2)</f>
        <v>0</v>
      </c>
      <c r="L92" s="272">
        <v>21</v>
      </c>
      <c r="M92" s="272">
        <f>G92*(1+L92/100)</f>
        <v>0</v>
      </c>
      <c r="N92" s="273">
        <v>0.0189</v>
      </c>
      <c r="O92" s="273">
        <f>ROUND(E92*N92,5)</f>
        <v>1.32111</v>
      </c>
      <c r="P92" s="273">
        <v>0</v>
      </c>
      <c r="Q92" s="273">
        <f>ROUND(E92*P92,5)</f>
        <v>0</v>
      </c>
      <c r="R92" s="161"/>
      <c r="S92" s="161"/>
      <c r="T92" s="162">
        <v>0.29</v>
      </c>
      <c r="U92" s="161">
        <f>ROUND(E92*T92,2)</f>
        <v>20.27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125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2.75" outlineLevel="1">
      <c r="A93" s="152"/>
      <c r="B93" s="158"/>
      <c r="C93" s="191" t="s">
        <v>237</v>
      </c>
      <c r="D93" s="163"/>
      <c r="E93" s="168">
        <v>69.9</v>
      </c>
      <c r="F93" s="272"/>
      <c r="G93" s="272"/>
      <c r="H93" s="272"/>
      <c r="I93" s="272"/>
      <c r="J93" s="272"/>
      <c r="K93" s="272"/>
      <c r="L93" s="272"/>
      <c r="M93" s="272"/>
      <c r="N93" s="273"/>
      <c r="O93" s="273"/>
      <c r="P93" s="273"/>
      <c r="Q93" s="273"/>
      <c r="R93" s="161"/>
      <c r="S93" s="161"/>
      <c r="T93" s="162"/>
      <c r="U93" s="161"/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141</v>
      </c>
      <c r="AF93" s="151">
        <v>0</v>
      </c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12.75" outlineLevel="1">
      <c r="A94" s="152">
        <v>24</v>
      </c>
      <c r="B94" s="158" t="s">
        <v>238</v>
      </c>
      <c r="C94" s="190" t="s">
        <v>239</v>
      </c>
      <c r="D94" s="160" t="s">
        <v>139</v>
      </c>
      <c r="E94" s="167">
        <v>272.69</v>
      </c>
      <c r="F94" s="170"/>
      <c r="G94" s="272">
        <f>ROUND(E94*F94,2)</f>
        <v>0</v>
      </c>
      <c r="H94" s="170"/>
      <c r="I94" s="272">
        <f>ROUND(E94*H94,2)</f>
        <v>0</v>
      </c>
      <c r="J94" s="170"/>
      <c r="K94" s="272">
        <f>ROUND(E94*J94,2)</f>
        <v>0</v>
      </c>
      <c r="L94" s="272">
        <v>21</v>
      </c>
      <c r="M94" s="272">
        <f>G94*(1+L94/100)</f>
        <v>0</v>
      </c>
      <c r="N94" s="273">
        <v>0.00017</v>
      </c>
      <c r="O94" s="273">
        <f>ROUND(E94*N94,5)</f>
        <v>0.04636</v>
      </c>
      <c r="P94" s="273">
        <v>0</v>
      </c>
      <c r="Q94" s="273">
        <f>ROUND(E94*P94,5)</f>
        <v>0</v>
      </c>
      <c r="R94" s="161"/>
      <c r="S94" s="161"/>
      <c r="T94" s="162">
        <v>0.07</v>
      </c>
      <c r="U94" s="161">
        <f>ROUND(E94*T94,2)</f>
        <v>19.09</v>
      </c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125</v>
      </c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12.75" outlineLevel="1">
      <c r="A95" s="152"/>
      <c r="B95" s="158"/>
      <c r="C95" s="191" t="s">
        <v>240</v>
      </c>
      <c r="D95" s="163"/>
      <c r="E95" s="168">
        <v>116.74</v>
      </c>
      <c r="F95" s="272"/>
      <c r="G95" s="272"/>
      <c r="H95" s="272"/>
      <c r="I95" s="272"/>
      <c r="J95" s="272"/>
      <c r="K95" s="272"/>
      <c r="L95" s="272"/>
      <c r="M95" s="272"/>
      <c r="N95" s="273"/>
      <c r="O95" s="273"/>
      <c r="P95" s="273"/>
      <c r="Q95" s="273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141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12.75" outlineLevel="1">
      <c r="A96" s="152"/>
      <c r="B96" s="158"/>
      <c r="C96" s="191" t="s">
        <v>241</v>
      </c>
      <c r="D96" s="163"/>
      <c r="E96" s="168">
        <v>116.41</v>
      </c>
      <c r="F96" s="272"/>
      <c r="G96" s="272"/>
      <c r="H96" s="272"/>
      <c r="I96" s="272"/>
      <c r="J96" s="272"/>
      <c r="K96" s="272"/>
      <c r="L96" s="272"/>
      <c r="M96" s="272"/>
      <c r="N96" s="273"/>
      <c r="O96" s="273"/>
      <c r="P96" s="273"/>
      <c r="Q96" s="273"/>
      <c r="R96" s="161"/>
      <c r="S96" s="161"/>
      <c r="T96" s="162"/>
      <c r="U96" s="161"/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141</v>
      </c>
      <c r="AF96" s="151">
        <v>0</v>
      </c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12.75" outlineLevel="1">
      <c r="A97" s="152"/>
      <c r="B97" s="158"/>
      <c r="C97" s="191" t="s">
        <v>242</v>
      </c>
      <c r="D97" s="163"/>
      <c r="E97" s="168">
        <v>39.54</v>
      </c>
      <c r="F97" s="272"/>
      <c r="G97" s="272"/>
      <c r="H97" s="272"/>
      <c r="I97" s="272"/>
      <c r="J97" s="272"/>
      <c r="K97" s="272"/>
      <c r="L97" s="272"/>
      <c r="M97" s="272"/>
      <c r="N97" s="273"/>
      <c r="O97" s="273"/>
      <c r="P97" s="273"/>
      <c r="Q97" s="273"/>
      <c r="R97" s="161"/>
      <c r="S97" s="161"/>
      <c r="T97" s="162"/>
      <c r="U97" s="161"/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141</v>
      </c>
      <c r="AF97" s="151">
        <v>0</v>
      </c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12.75" outlineLevel="1">
      <c r="A98" s="152">
        <v>25</v>
      </c>
      <c r="B98" s="158" t="s">
        <v>243</v>
      </c>
      <c r="C98" s="190" t="s">
        <v>244</v>
      </c>
      <c r="D98" s="160" t="s">
        <v>139</v>
      </c>
      <c r="E98" s="167">
        <v>69.945</v>
      </c>
      <c r="F98" s="170"/>
      <c r="G98" s="272">
        <f>ROUND(E98*F98,2)</f>
        <v>0</v>
      </c>
      <c r="H98" s="170"/>
      <c r="I98" s="272">
        <f>ROUND(E98*H98,2)</f>
        <v>0</v>
      </c>
      <c r="J98" s="170"/>
      <c r="K98" s="272">
        <f>ROUND(E98*J98,2)</f>
        <v>0</v>
      </c>
      <c r="L98" s="272">
        <v>21</v>
      </c>
      <c r="M98" s="272">
        <f>G98*(1+L98/100)</f>
        <v>0</v>
      </c>
      <c r="N98" s="273">
        <v>0.021</v>
      </c>
      <c r="O98" s="273">
        <f>ROUND(E98*N98,5)</f>
        <v>1.46885</v>
      </c>
      <c r="P98" s="273">
        <v>0</v>
      </c>
      <c r="Q98" s="273">
        <f>ROUND(E98*P98,5)</f>
        <v>0</v>
      </c>
      <c r="R98" s="161"/>
      <c r="S98" s="161"/>
      <c r="T98" s="162">
        <v>0.36</v>
      </c>
      <c r="U98" s="161">
        <f>ROUND(E98*T98,2)</f>
        <v>25.18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125</v>
      </c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12.75" outlineLevel="1">
      <c r="A99" s="152"/>
      <c r="B99" s="158"/>
      <c r="C99" s="191" t="s">
        <v>245</v>
      </c>
      <c r="D99" s="163"/>
      <c r="E99" s="168">
        <v>69.945</v>
      </c>
      <c r="F99" s="272"/>
      <c r="G99" s="272"/>
      <c r="H99" s="272"/>
      <c r="I99" s="272"/>
      <c r="J99" s="272"/>
      <c r="K99" s="272"/>
      <c r="L99" s="272"/>
      <c r="M99" s="272"/>
      <c r="N99" s="273"/>
      <c r="O99" s="273"/>
      <c r="P99" s="273"/>
      <c r="Q99" s="273"/>
      <c r="R99" s="161"/>
      <c r="S99" s="161"/>
      <c r="T99" s="162"/>
      <c r="U99" s="161"/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141</v>
      </c>
      <c r="AF99" s="151">
        <v>0</v>
      </c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12.75" outlineLevel="1">
      <c r="A100" s="152">
        <v>26</v>
      </c>
      <c r="B100" s="158" t="s">
        <v>246</v>
      </c>
      <c r="C100" s="190" t="s">
        <v>247</v>
      </c>
      <c r="D100" s="160" t="s">
        <v>139</v>
      </c>
      <c r="E100" s="167">
        <v>116.74</v>
      </c>
      <c r="F100" s="170"/>
      <c r="G100" s="272">
        <f>ROUND(E100*F100,2)</f>
        <v>0</v>
      </c>
      <c r="H100" s="170"/>
      <c r="I100" s="272">
        <f>ROUND(E100*H100,2)</f>
        <v>0</v>
      </c>
      <c r="J100" s="170"/>
      <c r="K100" s="272">
        <f>ROUND(E100*J100,2)</f>
        <v>0</v>
      </c>
      <c r="L100" s="272">
        <v>21</v>
      </c>
      <c r="M100" s="272">
        <f>G100*(1+L100/100)</f>
        <v>0</v>
      </c>
      <c r="N100" s="273">
        <v>0.007</v>
      </c>
      <c r="O100" s="273">
        <f>ROUND(E100*N100,5)</f>
        <v>0.81718</v>
      </c>
      <c r="P100" s="273">
        <v>0</v>
      </c>
      <c r="Q100" s="273">
        <f>ROUND(E100*P100,5)</f>
        <v>0</v>
      </c>
      <c r="R100" s="161"/>
      <c r="S100" s="161"/>
      <c r="T100" s="162">
        <v>0.295</v>
      </c>
      <c r="U100" s="161">
        <f>ROUND(E100*T100,2)</f>
        <v>34.44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 t="s">
        <v>125</v>
      </c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12.75" outlineLevel="1">
      <c r="A101" s="152"/>
      <c r="B101" s="158"/>
      <c r="C101" s="191" t="s">
        <v>248</v>
      </c>
      <c r="D101" s="163"/>
      <c r="E101" s="168">
        <v>63.92</v>
      </c>
      <c r="F101" s="272"/>
      <c r="G101" s="272"/>
      <c r="H101" s="272"/>
      <c r="I101" s="272"/>
      <c r="J101" s="272"/>
      <c r="K101" s="272"/>
      <c r="L101" s="272"/>
      <c r="M101" s="272"/>
      <c r="N101" s="273"/>
      <c r="O101" s="273"/>
      <c r="P101" s="273"/>
      <c r="Q101" s="273"/>
      <c r="R101" s="161"/>
      <c r="S101" s="161"/>
      <c r="T101" s="162"/>
      <c r="U101" s="16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141</v>
      </c>
      <c r="AF101" s="151">
        <v>0</v>
      </c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12.75" outlineLevel="1">
      <c r="A102" s="152"/>
      <c r="B102" s="158"/>
      <c r="C102" s="191" t="s">
        <v>249</v>
      </c>
      <c r="D102" s="163"/>
      <c r="E102" s="168">
        <v>52.82</v>
      </c>
      <c r="F102" s="272"/>
      <c r="G102" s="272"/>
      <c r="H102" s="272"/>
      <c r="I102" s="272"/>
      <c r="J102" s="272"/>
      <c r="K102" s="272"/>
      <c r="L102" s="272"/>
      <c r="M102" s="272"/>
      <c r="N102" s="273"/>
      <c r="O102" s="273"/>
      <c r="P102" s="273"/>
      <c r="Q102" s="273"/>
      <c r="R102" s="161"/>
      <c r="S102" s="161"/>
      <c r="T102" s="162"/>
      <c r="U102" s="16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141</v>
      </c>
      <c r="AF102" s="151">
        <v>0</v>
      </c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12.75" outlineLevel="1">
      <c r="A103" s="152">
        <v>27</v>
      </c>
      <c r="B103" s="158" t="s">
        <v>250</v>
      </c>
      <c r="C103" s="190" t="s">
        <v>251</v>
      </c>
      <c r="D103" s="160" t="s">
        <v>139</v>
      </c>
      <c r="E103" s="167">
        <v>116.41</v>
      </c>
      <c r="F103" s="170"/>
      <c r="G103" s="272">
        <f>ROUND(E103*F103,2)</f>
        <v>0</v>
      </c>
      <c r="H103" s="170"/>
      <c r="I103" s="272">
        <f>ROUND(E103*H103,2)</f>
        <v>0</v>
      </c>
      <c r="J103" s="170"/>
      <c r="K103" s="272">
        <f>ROUND(E103*J103,2)</f>
        <v>0</v>
      </c>
      <c r="L103" s="272">
        <v>21</v>
      </c>
      <c r="M103" s="272">
        <f>G103*(1+L103/100)</f>
        <v>0</v>
      </c>
      <c r="N103" s="273">
        <v>0.0222</v>
      </c>
      <c r="O103" s="273">
        <f>ROUND(E103*N103,5)</f>
        <v>2.5843</v>
      </c>
      <c r="P103" s="273">
        <v>0</v>
      </c>
      <c r="Q103" s="273">
        <f>ROUND(E103*P103,5)</f>
        <v>0</v>
      </c>
      <c r="R103" s="161"/>
      <c r="S103" s="161"/>
      <c r="T103" s="162">
        <v>0.48</v>
      </c>
      <c r="U103" s="161">
        <f>ROUND(E103*T103,2)</f>
        <v>55.88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125</v>
      </c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12.75" outlineLevel="1">
      <c r="A104" s="152"/>
      <c r="B104" s="158"/>
      <c r="C104" s="191" t="s">
        <v>252</v>
      </c>
      <c r="D104" s="163"/>
      <c r="E104" s="168">
        <v>16.1</v>
      </c>
      <c r="F104" s="272"/>
      <c r="G104" s="272"/>
      <c r="H104" s="272"/>
      <c r="I104" s="272"/>
      <c r="J104" s="272"/>
      <c r="K104" s="272"/>
      <c r="L104" s="272"/>
      <c r="M104" s="272"/>
      <c r="N104" s="273"/>
      <c r="O104" s="273"/>
      <c r="P104" s="273"/>
      <c r="Q104" s="273"/>
      <c r="R104" s="161"/>
      <c r="S104" s="161"/>
      <c r="T104" s="162"/>
      <c r="U104" s="16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141</v>
      </c>
      <c r="AF104" s="151">
        <v>0</v>
      </c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12.75" outlineLevel="1">
      <c r="A105" s="152"/>
      <c r="B105" s="158"/>
      <c r="C105" s="191" t="s">
        <v>253</v>
      </c>
      <c r="D105" s="163"/>
      <c r="E105" s="168">
        <v>17.55</v>
      </c>
      <c r="F105" s="272"/>
      <c r="G105" s="272"/>
      <c r="H105" s="272"/>
      <c r="I105" s="272"/>
      <c r="J105" s="272"/>
      <c r="K105" s="272"/>
      <c r="L105" s="272"/>
      <c r="M105" s="272"/>
      <c r="N105" s="273"/>
      <c r="O105" s="273"/>
      <c r="P105" s="273"/>
      <c r="Q105" s="273"/>
      <c r="R105" s="161"/>
      <c r="S105" s="161"/>
      <c r="T105" s="162"/>
      <c r="U105" s="16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141</v>
      </c>
      <c r="AF105" s="151">
        <v>0</v>
      </c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12.75" outlineLevel="1">
      <c r="A106" s="152"/>
      <c r="B106" s="158"/>
      <c r="C106" s="191" t="s">
        <v>254</v>
      </c>
      <c r="D106" s="163"/>
      <c r="E106" s="168">
        <v>13.8</v>
      </c>
      <c r="F106" s="272"/>
      <c r="G106" s="272"/>
      <c r="H106" s="272"/>
      <c r="I106" s="272"/>
      <c r="J106" s="272"/>
      <c r="K106" s="272"/>
      <c r="L106" s="272"/>
      <c r="M106" s="272"/>
      <c r="N106" s="273"/>
      <c r="O106" s="273"/>
      <c r="P106" s="273"/>
      <c r="Q106" s="273"/>
      <c r="R106" s="161"/>
      <c r="S106" s="161"/>
      <c r="T106" s="162"/>
      <c r="U106" s="16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141</v>
      </c>
      <c r="AF106" s="151">
        <v>0</v>
      </c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12.75" outlineLevel="1">
      <c r="A107" s="152"/>
      <c r="B107" s="158"/>
      <c r="C107" s="191" t="s">
        <v>255</v>
      </c>
      <c r="D107" s="163"/>
      <c r="E107" s="168">
        <v>68.96</v>
      </c>
      <c r="F107" s="272"/>
      <c r="G107" s="272"/>
      <c r="H107" s="272"/>
      <c r="I107" s="272"/>
      <c r="J107" s="272"/>
      <c r="K107" s="272"/>
      <c r="L107" s="272"/>
      <c r="M107" s="272"/>
      <c r="N107" s="273"/>
      <c r="O107" s="273"/>
      <c r="P107" s="273"/>
      <c r="Q107" s="273"/>
      <c r="R107" s="161"/>
      <c r="S107" s="161"/>
      <c r="T107" s="162"/>
      <c r="U107" s="16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141</v>
      </c>
      <c r="AF107" s="151">
        <v>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12.75" outlineLevel="1">
      <c r="A108" s="152">
        <v>28</v>
      </c>
      <c r="B108" s="158" t="s">
        <v>256</v>
      </c>
      <c r="C108" s="190" t="s">
        <v>257</v>
      </c>
      <c r="D108" s="160" t="s">
        <v>139</v>
      </c>
      <c r="E108" s="167">
        <v>233.15</v>
      </c>
      <c r="F108" s="170"/>
      <c r="G108" s="272">
        <f>ROUND(E108*F108,2)</f>
        <v>0</v>
      </c>
      <c r="H108" s="170"/>
      <c r="I108" s="272">
        <f>ROUND(E108*H108,2)</f>
        <v>0</v>
      </c>
      <c r="J108" s="170"/>
      <c r="K108" s="272">
        <f>ROUND(E108*J108,2)</f>
        <v>0</v>
      </c>
      <c r="L108" s="272">
        <v>21</v>
      </c>
      <c r="M108" s="272">
        <f>G108*(1+L108/100)</f>
        <v>0</v>
      </c>
      <c r="N108" s="273">
        <v>0.003</v>
      </c>
      <c r="O108" s="273">
        <f>ROUND(E108*N108,5)</f>
        <v>0.69945</v>
      </c>
      <c r="P108" s="273">
        <v>0</v>
      </c>
      <c r="Q108" s="273">
        <f>ROUND(E108*P108,5)</f>
        <v>0</v>
      </c>
      <c r="R108" s="161"/>
      <c r="S108" s="161"/>
      <c r="T108" s="162">
        <v>0.24</v>
      </c>
      <c r="U108" s="161">
        <f>ROUND(E108*T108,2)</f>
        <v>55.96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125</v>
      </c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2.5" outlineLevel="1">
      <c r="A109" s="152">
        <v>29</v>
      </c>
      <c r="B109" s="158" t="s">
        <v>258</v>
      </c>
      <c r="C109" s="190" t="s">
        <v>259</v>
      </c>
      <c r="D109" s="160" t="s">
        <v>139</v>
      </c>
      <c r="E109" s="167">
        <v>39.54</v>
      </c>
      <c r="F109" s="170"/>
      <c r="G109" s="272">
        <f>ROUND(E109*F109,2)</f>
        <v>0</v>
      </c>
      <c r="H109" s="170"/>
      <c r="I109" s="272">
        <f>ROUND(E109*H109,2)</f>
        <v>0</v>
      </c>
      <c r="J109" s="170"/>
      <c r="K109" s="272">
        <f>ROUND(E109*J109,2)</f>
        <v>0</v>
      </c>
      <c r="L109" s="272">
        <v>21</v>
      </c>
      <c r="M109" s="272">
        <f>G109*(1+L109/100)</f>
        <v>0</v>
      </c>
      <c r="N109" s="273">
        <v>0.0294</v>
      </c>
      <c r="O109" s="273">
        <f>ROUND(E109*N109,5)</f>
        <v>1.16248</v>
      </c>
      <c r="P109" s="273">
        <v>0</v>
      </c>
      <c r="Q109" s="273">
        <f>ROUND(E109*P109,5)</f>
        <v>0</v>
      </c>
      <c r="R109" s="161"/>
      <c r="S109" s="161"/>
      <c r="T109" s="162">
        <v>0.48</v>
      </c>
      <c r="U109" s="161">
        <f>ROUND(E109*T109,2)</f>
        <v>18.98</v>
      </c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125</v>
      </c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12.75" outlineLevel="1">
      <c r="A110" s="152"/>
      <c r="B110" s="158"/>
      <c r="C110" s="191" t="s">
        <v>260</v>
      </c>
      <c r="D110" s="163"/>
      <c r="E110" s="168">
        <v>13.8</v>
      </c>
      <c r="F110" s="272"/>
      <c r="G110" s="272"/>
      <c r="H110" s="272"/>
      <c r="I110" s="272"/>
      <c r="J110" s="272"/>
      <c r="K110" s="272"/>
      <c r="L110" s="272"/>
      <c r="M110" s="272"/>
      <c r="N110" s="273"/>
      <c r="O110" s="273"/>
      <c r="P110" s="273"/>
      <c r="Q110" s="273"/>
      <c r="R110" s="161"/>
      <c r="S110" s="161"/>
      <c r="T110" s="162"/>
      <c r="U110" s="16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141</v>
      </c>
      <c r="AF110" s="151">
        <v>0</v>
      </c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12.75" outlineLevel="1">
      <c r="A111" s="152"/>
      <c r="B111" s="158"/>
      <c r="C111" s="191" t="s">
        <v>261</v>
      </c>
      <c r="D111" s="163"/>
      <c r="E111" s="168">
        <v>9.9</v>
      </c>
      <c r="F111" s="272"/>
      <c r="G111" s="272"/>
      <c r="H111" s="272"/>
      <c r="I111" s="272"/>
      <c r="J111" s="272"/>
      <c r="K111" s="272"/>
      <c r="L111" s="272"/>
      <c r="M111" s="272"/>
      <c r="N111" s="273"/>
      <c r="O111" s="273"/>
      <c r="P111" s="273"/>
      <c r="Q111" s="273"/>
      <c r="R111" s="161"/>
      <c r="S111" s="161"/>
      <c r="T111" s="162"/>
      <c r="U111" s="16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141</v>
      </c>
      <c r="AF111" s="151">
        <v>0</v>
      </c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12.75" outlineLevel="1">
      <c r="A112" s="152"/>
      <c r="B112" s="158"/>
      <c r="C112" s="191" t="s">
        <v>262</v>
      </c>
      <c r="D112" s="163"/>
      <c r="E112" s="168">
        <v>15.84</v>
      </c>
      <c r="F112" s="272"/>
      <c r="G112" s="272"/>
      <c r="H112" s="272"/>
      <c r="I112" s="272"/>
      <c r="J112" s="272"/>
      <c r="K112" s="272"/>
      <c r="L112" s="272"/>
      <c r="M112" s="272"/>
      <c r="N112" s="273"/>
      <c r="O112" s="273"/>
      <c r="P112" s="273"/>
      <c r="Q112" s="273"/>
      <c r="R112" s="161"/>
      <c r="S112" s="161"/>
      <c r="T112" s="162"/>
      <c r="U112" s="16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141</v>
      </c>
      <c r="AF112" s="151">
        <v>0</v>
      </c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22.5" outlineLevel="1">
      <c r="A113" s="152">
        <v>30</v>
      </c>
      <c r="B113" s="158" t="s">
        <v>263</v>
      </c>
      <c r="C113" s="190" t="s">
        <v>264</v>
      </c>
      <c r="D113" s="160" t="s">
        <v>139</v>
      </c>
      <c r="E113" s="167">
        <v>39.54</v>
      </c>
      <c r="F113" s="170"/>
      <c r="G113" s="272">
        <f>ROUND(E113*F113,2)</f>
        <v>0</v>
      </c>
      <c r="H113" s="170"/>
      <c r="I113" s="272">
        <f>ROUND(E113*H113,2)</f>
        <v>0</v>
      </c>
      <c r="J113" s="170"/>
      <c r="K113" s="272">
        <f>ROUND(E113*J113,2)</f>
        <v>0</v>
      </c>
      <c r="L113" s="272">
        <v>21</v>
      </c>
      <c r="M113" s="272">
        <f>G113*(1+L113/100)</f>
        <v>0</v>
      </c>
      <c r="N113" s="273">
        <v>0</v>
      </c>
      <c r="O113" s="273">
        <f>ROUND(E113*N113,5)</f>
        <v>0</v>
      </c>
      <c r="P113" s="273">
        <v>0</v>
      </c>
      <c r="Q113" s="273">
        <f>ROUND(E113*P113,5)</f>
        <v>0</v>
      </c>
      <c r="R113" s="161"/>
      <c r="S113" s="161"/>
      <c r="T113" s="162">
        <v>0.08</v>
      </c>
      <c r="U113" s="161">
        <f>ROUND(E113*T113,2)</f>
        <v>3.16</v>
      </c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125</v>
      </c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12.75" outlineLevel="1">
      <c r="A114" s="152"/>
      <c r="B114" s="158"/>
      <c r="C114" s="191" t="s">
        <v>260</v>
      </c>
      <c r="D114" s="163"/>
      <c r="E114" s="168">
        <v>13.8</v>
      </c>
      <c r="F114" s="272"/>
      <c r="G114" s="272"/>
      <c r="H114" s="272"/>
      <c r="I114" s="272"/>
      <c r="J114" s="272"/>
      <c r="K114" s="272"/>
      <c r="L114" s="272"/>
      <c r="M114" s="272"/>
      <c r="N114" s="273"/>
      <c r="O114" s="273"/>
      <c r="P114" s="273"/>
      <c r="Q114" s="273"/>
      <c r="R114" s="161"/>
      <c r="S114" s="161"/>
      <c r="T114" s="162"/>
      <c r="U114" s="16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141</v>
      </c>
      <c r="AF114" s="151">
        <v>0</v>
      </c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12.75" outlineLevel="1">
      <c r="A115" s="152"/>
      <c r="B115" s="158"/>
      <c r="C115" s="191" t="s">
        <v>261</v>
      </c>
      <c r="D115" s="163"/>
      <c r="E115" s="168">
        <v>9.9</v>
      </c>
      <c r="F115" s="272"/>
      <c r="G115" s="272"/>
      <c r="H115" s="272"/>
      <c r="I115" s="272"/>
      <c r="J115" s="272"/>
      <c r="K115" s="272"/>
      <c r="L115" s="272"/>
      <c r="M115" s="272"/>
      <c r="N115" s="273"/>
      <c r="O115" s="273"/>
      <c r="P115" s="273"/>
      <c r="Q115" s="273"/>
      <c r="R115" s="161"/>
      <c r="S115" s="161"/>
      <c r="T115" s="162"/>
      <c r="U115" s="16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141</v>
      </c>
      <c r="AF115" s="151">
        <v>0</v>
      </c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12.75" outlineLevel="1">
      <c r="A116" s="152"/>
      <c r="B116" s="158"/>
      <c r="C116" s="191" t="s">
        <v>262</v>
      </c>
      <c r="D116" s="163"/>
      <c r="E116" s="168">
        <v>15.84</v>
      </c>
      <c r="F116" s="272"/>
      <c r="G116" s="272"/>
      <c r="H116" s="272"/>
      <c r="I116" s="272"/>
      <c r="J116" s="272"/>
      <c r="K116" s="272"/>
      <c r="L116" s="272"/>
      <c r="M116" s="272"/>
      <c r="N116" s="273"/>
      <c r="O116" s="273"/>
      <c r="P116" s="273"/>
      <c r="Q116" s="273"/>
      <c r="R116" s="161"/>
      <c r="S116" s="161"/>
      <c r="T116" s="162"/>
      <c r="U116" s="16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141</v>
      </c>
      <c r="AF116" s="151">
        <v>0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>
      <c r="A117" s="152">
        <v>31</v>
      </c>
      <c r="B117" s="158" t="s">
        <v>265</v>
      </c>
      <c r="C117" s="190" t="s">
        <v>266</v>
      </c>
      <c r="D117" s="160" t="s">
        <v>139</v>
      </c>
      <c r="E117" s="167">
        <v>39.54</v>
      </c>
      <c r="F117" s="170"/>
      <c r="G117" s="272">
        <f>ROUND(E117*F117,2)</f>
        <v>0</v>
      </c>
      <c r="H117" s="170"/>
      <c r="I117" s="272">
        <f>ROUND(E117*H117,2)</f>
        <v>0</v>
      </c>
      <c r="J117" s="170"/>
      <c r="K117" s="272">
        <f>ROUND(E117*J117,2)</f>
        <v>0</v>
      </c>
      <c r="L117" s="272">
        <v>21</v>
      </c>
      <c r="M117" s="272">
        <f>G117*(1+L117/100)</f>
        <v>0</v>
      </c>
      <c r="N117" s="273">
        <v>0.008</v>
      </c>
      <c r="O117" s="273">
        <f>ROUND(E117*N117,5)</f>
        <v>0.31632</v>
      </c>
      <c r="P117" s="273">
        <v>0</v>
      </c>
      <c r="Q117" s="273">
        <f>ROUND(E117*P117,5)</f>
        <v>0</v>
      </c>
      <c r="R117" s="161"/>
      <c r="S117" s="161"/>
      <c r="T117" s="162">
        <v>0.25001</v>
      </c>
      <c r="U117" s="161">
        <f>ROUND(E117*T117,2)</f>
        <v>9.89</v>
      </c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125</v>
      </c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12.75" outlineLevel="1">
      <c r="A118" s="152"/>
      <c r="B118" s="158"/>
      <c r="C118" s="191" t="s">
        <v>260</v>
      </c>
      <c r="D118" s="163"/>
      <c r="E118" s="168">
        <v>13.8</v>
      </c>
      <c r="F118" s="272"/>
      <c r="G118" s="272"/>
      <c r="H118" s="272"/>
      <c r="I118" s="272"/>
      <c r="J118" s="272"/>
      <c r="K118" s="272"/>
      <c r="L118" s="272"/>
      <c r="M118" s="272"/>
      <c r="N118" s="273"/>
      <c r="O118" s="273"/>
      <c r="P118" s="273"/>
      <c r="Q118" s="273"/>
      <c r="R118" s="161"/>
      <c r="S118" s="161"/>
      <c r="T118" s="162"/>
      <c r="U118" s="16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141</v>
      </c>
      <c r="AF118" s="151">
        <v>0</v>
      </c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12.75" outlineLevel="1">
      <c r="A119" s="152"/>
      <c r="B119" s="158"/>
      <c r="C119" s="191" t="s">
        <v>261</v>
      </c>
      <c r="D119" s="163"/>
      <c r="E119" s="168">
        <v>9.9</v>
      </c>
      <c r="F119" s="272"/>
      <c r="G119" s="272"/>
      <c r="H119" s="272"/>
      <c r="I119" s="272"/>
      <c r="J119" s="272"/>
      <c r="K119" s="272"/>
      <c r="L119" s="272"/>
      <c r="M119" s="272"/>
      <c r="N119" s="273"/>
      <c r="O119" s="273"/>
      <c r="P119" s="273"/>
      <c r="Q119" s="273"/>
      <c r="R119" s="161"/>
      <c r="S119" s="161"/>
      <c r="T119" s="162"/>
      <c r="U119" s="16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141</v>
      </c>
      <c r="AF119" s="151">
        <v>0</v>
      </c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12.75" outlineLevel="1">
      <c r="A120" s="152"/>
      <c r="B120" s="158"/>
      <c r="C120" s="191" t="s">
        <v>262</v>
      </c>
      <c r="D120" s="163"/>
      <c r="E120" s="168">
        <v>15.84</v>
      </c>
      <c r="F120" s="272"/>
      <c r="G120" s="272"/>
      <c r="H120" s="272"/>
      <c r="I120" s="272"/>
      <c r="J120" s="272"/>
      <c r="K120" s="272"/>
      <c r="L120" s="272"/>
      <c r="M120" s="272"/>
      <c r="N120" s="273"/>
      <c r="O120" s="273"/>
      <c r="P120" s="273"/>
      <c r="Q120" s="273"/>
      <c r="R120" s="161"/>
      <c r="S120" s="161"/>
      <c r="T120" s="162"/>
      <c r="U120" s="16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141</v>
      </c>
      <c r="AF120" s="151">
        <v>0</v>
      </c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12.75" outlineLevel="1">
      <c r="A121" s="152">
        <v>32</v>
      </c>
      <c r="B121" s="158" t="s">
        <v>267</v>
      </c>
      <c r="C121" s="190" t="s">
        <v>268</v>
      </c>
      <c r="D121" s="160" t="s">
        <v>139</v>
      </c>
      <c r="E121" s="167">
        <v>874.45</v>
      </c>
      <c r="F121" s="170"/>
      <c r="G121" s="272">
        <f>ROUND(E121*F121,2)</f>
        <v>0</v>
      </c>
      <c r="H121" s="170"/>
      <c r="I121" s="272">
        <f>ROUND(E121*H121,2)</f>
        <v>0</v>
      </c>
      <c r="J121" s="170"/>
      <c r="K121" s="272">
        <f>ROUND(E121*J121,2)</f>
        <v>0</v>
      </c>
      <c r="L121" s="272">
        <v>21</v>
      </c>
      <c r="M121" s="272">
        <f>G121*(1+L121/100)</f>
        <v>0</v>
      </c>
      <c r="N121" s="273">
        <v>0.00525</v>
      </c>
      <c r="O121" s="273">
        <f>ROUND(E121*N121,5)</f>
        <v>4.59086</v>
      </c>
      <c r="P121" s="273">
        <v>0</v>
      </c>
      <c r="Q121" s="273">
        <f>ROUND(E121*P121,5)</f>
        <v>0</v>
      </c>
      <c r="R121" s="161"/>
      <c r="S121" s="161"/>
      <c r="T121" s="162">
        <v>0.096</v>
      </c>
      <c r="U121" s="161">
        <f>ROUND(E121*T121,2)</f>
        <v>83.95</v>
      </c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125</v>
      </c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12.75" outlineLevel="1">
      <c r="A122" s="152"/>
      <c r="B122" s="158"/>
      <c r="C122" s="191" t="s">
        <v>269</v>
      </c>
      <c r="D122" s="163"/>
      <c r="E122" s="168">
        <v>395.8</v>
      </c>
      <c r="F122" s="272"/>
      <c r="G122" s="272"/>
      <c r="H122" s="272"/>
      <c r="I122" s="272"/>
      <c r="J122" s="272"/>
      <c r="K122" s="272"/>
      <c r="L122" s="272"/>
      <c r="M122" s="272"/>
      <c r="N122" s="273"/>
      <c r="O122" s="273"/>
      <c r="P122" s="273"/>
      <c r="Q122" s="273"/>
      <c r="R122" s="161"/>
      <c r="S122" s="161"/>
      <c r="T122" s="162"/>
      <c r="U122" s="16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141</v>
      </c>
      <c r="AF122" s="151">
        <v>0</v>
      </c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12.75" outlineLevel="1">
      <c r="A123" s="152"/>
      <c r="B123" s="158"/>
      <c r="C123" s="191" t="s">
        <v>270</v>
      </c>
      <c r="D123" s="163"/>
      <c r="E123" s="168">
        <v>189.5</v>
      </c>
      <c r="F123" s="272"/>
      <c r="G123" s="272"/>
      <c r="H123" s="272"/>
      <c r="I123" s="272"/>
      <c r="J123" s="272"/>
      <c r="K123" s="272"/>
      <c r="L123" s="272"/>
      <c r="M123" s="272"/>
      <c r="N123" s="273"/>
      <c r="O123" s="273"/>
      <c r="P123" s="273"/>
      <c r="Q123" s="273"/>
      <c r="R123" s="161"/>
      <c r="S123" s="161"/>
      <c r="T123" s="162"/>
      <c r="U123" s="16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141</v>
      </c>
      <c r="AF123" s="151">
        <v>0</v>
      </c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12.75" outlineLevel="1">
      <c r="A124" s="152"/>
      <c r="B124" s="158"/>
      <c r="C124" s="191" t="s">
        <v>271</v>
      </c>
      <c r="D124" s="163"/>
      <c r="E124" s="168">
        <v>289.15</v>
      </c>
      <c r="F124" s="272"/>
      <c r="G124" s="272"/>
      <c r="H124" s="272"/>
      <c r="I124" s="272"/>
      <c r="J124" s="272"/>
      <c r="K124" s="272"/>
      <c r="L124" s="272"/>
      <c r="M124" s="272"/>
      <c r="N124" s="273"/>
      <c r="O124" s="273"/>
      <c r="P124" s="273"/>
      <c r="Q124" s="273"/>
      <c r="R124" s="161"/>
      <c r="S124" s="161"/>
      <c r="T124" s="162"/>
      <c r="U124" s="16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 t="s">
        <v>141</v>
      </c>
      <c r="AF124" s="151">
        <v>0</v>
      </c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22.5" outlineLevel="1">
      <c r="A125" s="152">
        <v>33</v>
      </c>
      <c r="B125" s="158" t="s">
        <v>272</v>
      </c>
      <c r="C125" s="190" t="s">
        <v>273</v>
      </c>
      <c r="D125" s="160" t="s">
        <v>139</v>
      </c>
      <c r="E125" s="167">
        <v>874.45</v>
      </c>
      <c r="F125" s="170"/>
      <c r="G125" s="272">
        <f>ROUND(E125*F125,2)</f>
        <v>0</v>
      </c>
      <c r="H125" s="170"/>
      <c r="I125" s="272">
        <f>ROUND(E125*H125,2)</f>
        <v>0</v>
      </c>
      <c r="J125" s="170"/>
      <c r="K125" s="272">
        <f>ROUND(E125*J125,2)</f>
        <v>0</v>
      </c>
      <c r="L125" s="272">
        <v>21</v>
      </c>
      <c r="M125" s="272">
        <f>G125*(1+L125/100)</f>
        <v>0</v>
      </c>
      <c r="N125" s="273">
        <v>0.035</v>
      </c>
      <c r="O125" s="273">
        <f>ROUND(E125*N125,5)</f>
        <v>30.60575</v>
      </c>
      <c r="P125" s="273">
        <v>0</v>
      </c>
      <c r="Q125" s="273">
        <f>ROUND(E125*P125,5)</f>
        <v>0</v>
      </c>
      <c r="R125" s="161"/>
      <c r="S125" s="161"/>
      <c r="T125" s="162">
        <v>0.48</v>
      </c>
      <c r="U125" s="161">
        <f>ROUND(E125*T125,2)</f>
        <v>419.74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125</v>
      </c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12.75" outlineLevel="1">
      <c r="A126" s="152"/>
      <c r="B126" s="158"/>
      <c r="C126" s="191" t="s">
        <v>269</v>
      </c>
      <c r="D126" s="163"/>
      <c r="E126" s="168">
        <v>395.8</v>
      </c>
      <c r="F126" s="272"/>
      <c r="G126" s="272"/>
      <c r="H126" s="272"/>
      <c r="I126" s="272"/>
      <c r="J126" s="272"/>
      <c r="K126" s="272"/>
      <c r="L126" s="272"/>
      <c r="M126" s="272"/>
      <c r="N126" s="273"/>
      <c r="O126" s="273"/>
      <c r="P126" s="273"/>
      <c r="Q126" s="273"/>
      <c r="R126" s="161"/>
      <c r="S126" s="161"/>
      <c r="T126" s="162"/>
      <c r="U126" s="16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141</v>
      </c>
      <c r="AF126" s="151">
        <v>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12.75" outlineLevel="1">
      <c r="A127" s="152"/>
      <c r="B127" s="158"/>
      <c r="C127" s="191" t="s">
        <v>270</v>
      </c>
      <c r="D127" s="163"/>
      <c r="E127" s="168">
        <v>189.5</v>
      </c>
      <c r="F127" s="272"/>
      <c r="G127" s="272"/>
      <c r="H127" s="272"/>
      <c r="I127" s="272"/>
      <c r="J127" s="272"/>
      <c r="K127" s="272"/>
      <c r="L127" s="272"/>
      <c r="M127" s="272"/>
      <c r="N127" s="273"/>
      <c r="O127" s="273"/>
      <c r="P127" s="273"/>
      <c r="Q127" s="273"/>
      <c r="R127" s="161"/>
      <c r="S127" s="161"/>
      <c r="T127" s="162"/>
      <c r="U127" s="16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141</v>
      </c>
      <c r="AF127" s="151">
        <v>0</v>
      </c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12.75" outlineLevel="1">
      <c r="A128" s="152"/>
      <c r="B128" s="158"/>
      <c r="C128" s="191" t="s">
        <v>271</v>
      </c>
      <c r="D128" s="163"/>
      <c r="E128" s="168">
        <v>289.15</v>
      </c>
      <c r="F128" s="272"/>
      <c r="G128" s="272"/>
      <c r="H128" s="272"/>
      <c r="I128" s="272"/>
      <c r="J128" s="272"/>
      <c r="K128" s="272"/>
      <c r="L128" s="272"/>
      <c r="M128" s="272"/>
      <c r="N128" s="273"/>
      <c r="O128" s="273"/>
      <c r="P128" s="273"/>
      <c r="Q128" s="273"/>
      <c r="R128" s="161"/>
      <c r="S128" s="161"/>
      <c r="T128" s="162"/>
      <c r="U128" s="16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141</v>
      </c>
      <c r="AF128" s="151">
        <v>0</v>
      </c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31" ht="12.75">
      <c r="A129" s="153" t="s">
        <v>120</v>
      </c>
      <c r="B129" s="159" t="s">
        <v>63</v>
      </c>
      <c r="C129" s="192" t="s">
        <v>64</v>
      </c>
      <c r="D129" s="164"/>
      <c r="E129" s="169"/>
      <c r="F129" s="274"/>
      <c r="G129" s="274">
        <f>SUMIF(AE130:AE179,"&lt;&gt;NOR",G130:G179)</f>
        <v>0</v>
      </c>
      <c r="H129" s="274"/>
      <c r="I129" s="274">
        <f>SUM(I130:I179)</f>
        <v>0</v>
      </c>
      <c r="J129" s="274"/>
      <c r="K129" s="274">
        <f>SUM(K130:K179)</f>
        <v>0</v>
      </c>
      <c r="L129" s="274"/>
      <c r="M129" s="274">
        <f>SUM(M130:M179)</f>
        <v>0</v>
      </c>
      <c r="N129" s="275"/>
      <c r="O129" s="275">
        <f>SUM(O130:O179)</f>
        <v>37.92864</v>
      </c>
      <c r="P129" s="275"/>
      <c r="Q129" s="275">
        <f>SUM(Q130:Q179)</f>
        <v>0</v>
      </c>
      <c r="R129" s="165"/>
      <c r="S129" s="165"/>
      <c r="T129" s="166"/>
      <c r="U129" s="165">
        <f>SUM(U130:U179)</f>
        <v>1583.5500000000002</v>
      </c>
      <c r="AE129" t="s">
        <v>121</v>
      </c>
    </row>
    <row r="130" spans="1:60" ht="12.75" outlineLevel="1">
      <c r="A130" s="152">
        <v>34</v>
      </c>
      <c r="B130" s="158" t="s">
        <v>274</v>
      </c>
      <c r="C130" s="190" t="s">
        <v>275</v>
      </c>
      <c r="D130" s="160" t="s">
        <v>139</v>
      </c>
      <c r="E130" s="167">
        <v>198.06</v>
      </c>
      <c r="F130" s="170"/>
      <c r="G130" s="272">
        <f>ROUND(E130*F130,2)</f>
        <v>0</v>
      </c>
      <c r="H130" s="170"/>
      <c r="I130" s="272">
        <f>ROUND(E130*H130,2)</f>
        <v>0</v>
      </c>
      <c r="J130" s="170"/>
      <c r="K130" s="272">
        <f>ROUND(E130*J130,2)</f>
        <v>0</v>
      </c>
      <c r="L130" s="272">
        <v>21</v>
      </c>
      <c r="M130" s="272">
        <f>G130*(1+L130/100)</f>
        <v>0</v>
      </c>
      <c r="N130" s="273">
        <v>4E-05</v>
      </c>
      <c r="O130" s="273">
        <f>ROUND(E130*N130,5)</f>
        <v>0.00792</v>
      </c>
      <c r="P130" s="273">
        <v>0</v>
      </c>
      <c r="Q130" s="273">
        <f>ROUND(E130*P130,5)</f>
        <v>0</v>
      </c>
      <c r="R130" s="161"/>
      <c r="S130" s="161"/>
      <c r="T130" s="162">
        <v>0.078</v>
      </c>
      <c r="U130" s="161">
        <f>ROUND(E130*T130,2)</f>
        <v>15.45</v>
      </c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 t="s">
        <v>125</v>
      </c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12.75" outlineLevel="1">
      <c r="A131" s="152"/>
      <c r="B131" s="158"/>
      <c r="C131" s="191" t="s">
        <v>276</v>
      </c>
      <c r="D131" s="163"/>
      <c r="E131" s="168">
        <v>17.82</v>
      </c>
      <c r="F131" s="272"/>
      <c r="G131" s="272"/>
      <c r="H131" s="272"/>
      <c r="I131" s="272"/>
      <c r="J131" s="272"/>
      <c r="K131" s="272"/>
      <c r="L131" s="272"/>
      <c r="M131" s="272"/>
      <c r="N131" s="273"/>
      <c r="O131" s="273"/>
      <c r="P131" s="273"/>
      <c r="Q131" s="273"/>
      <c r="R131" s="161"/>
      <c r="S131" s="161"/>
      <c r="T131" s="162"/>
      <c r="U131" s="16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 t="s">
        <v>141</v>
      </c>
      <c r="AF131" s="151">
        <v>0</v>
      </c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12.75" outlineLevel="1">
      <c r="A132" s="152"/>
      <c r="B132" s="158"/>
      <c r="C132" s="191" t="s">
        <v>277</v>
      </c>
      <c r="D132" s="163"/>
      <c r="E132" s="168">
        <v>15.84</v>
      </c>
      <c r="F132" s="272"/>
      <c r="G132" s="272"/>
      <c r="H132" s="272"/>
      <c r="I132" s="272"/>
      <c r="J132" s="272"/>
      <c r="K132" s="272"/>
      <c r="L132" s="272"/>
      <c r="M132" s="272"/>
      <c r="N132" s="273"/>
      <c r="O132" s="273"/>
      <c r="P132" s="273"/>
      <c r="Q132" s="273"/>
      <c r="R132" s="161"/>
      <c r="S132" s="161"/>
      <c r="T132" s="162"/>
      <c r="U132" s="16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 t="s">
        <v>141</v>
      </c>
      <c r="AF132" s="151">
        <v>0</v>
      </c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12.75" outlineLevel="1">
      <c r="A133" s="152"/>
      <c r="B133" s="158"/>
      <c r="C133" s="191" t="s">
        <v>278</v>
      </c>
      <c r="D133" s="163"/>
      <c r="E133" s="168">
        <v>87.52</v>
      </c>
      <c r="F133" s="272"/>
      <c r="G133" s="272"/>
      <c r="H133" s="272"/>
      <c r="I133" s="272"/>
      <c r="J133" s="272"/>
      <c r="K133" s="272"/>
      <c r="L133" s="272"/>
      <c r="M133" s="272"/>
      <c r="N133" s="273"/>
      <c r="O133" s="273"/>
      <c r="P133" s="273"/>
      <c r="Q133" s="273"/>
      <c r="R133" s="161"/>
      <c r="S133" s="161"/>
      <c r="T133" s="162"/>
      <c r="U133" s="16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 t="s">
        <v>141</v>
      </c>
      <c r="AF133" s="151">
        <v>0</v>
      </c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5" outlineLevel="1">
      <c r="A134" s="152"/>
      <c r="B134" s="158"/>
      <c r="C134" s="191" t="s">
        <v>279</v>
      </c>
      <c r="D134" s="163"/>
      <c r="E134" s="168">
        <v>76.88</v>
      </c>
      <c r="F134" s="272"/>
      <c r="G134" s="272"/>
      <c r="H134" s="272"/>
      <c r="I134" s="272"/>
      <c r="J134" s="272"/>
      <c r="K134" s="272"/>
      <c r="L134" s="272"/>
      <c r="M134" s="272"/>
      <c r="N134" s="273"/>
      <c r="O134" s="273"/>
      <c r="P134" s="273"/>
      <c r="Q134" s="273"/>
      <c r="R134" s="161"/>
      <c r="S134" s="161"/>
      <c r="T134" s="162"/>
      <c r="U134" s="16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 t="s">
        <v>141</v>
      </c>
      <c r="AF134" s="151">
        <v>0</v>
      </c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12.75" outlineLevel="1">
      <c r="A135" s="152">
        <v>35</v>
      </c>
      <c r="B135" s="158" t="s">
        <v>280</v>
      </c>
      <c r="C135" s="190" t="s">
        <v>281</v>
      </c>
      <c r="D135" s="160" t="s">
        <v>128</v>
      </c>
      <c r="E135" s="167">
        <v>700</v>
      </c>
      <c r="F135" s="170"/>
      <c r="G135" s="272">
        <f>ROUND(E135*F135,2)</f>
        <v>0</v>
      </c>
      <c r="H135" s="170"/>
      <c r="I135" s="272">
        <f>ROUND(E135*H135,2)</f>
        <v>0</v>
      </c>
      <c r="J135" s="170"/>
      <c r="K135" s="272">
        <f>ROUND(E135*J135,2)</f>
        <v>0</v>
      </c>
      <c r="L135" s="272">
        <v>21</v>
      </c>
      <c r="M135" s="272">
        <f>G135*(1+L135/100)</f>
        <v>0</v>
      </c>
      <c r="N135" s="273">
        <v>0</v>
      </c>
      <c r="O135" s="273">
        <f>ROUND(E135*N135,5)</f>
        <v>0</v>
      </c>
      <c r="P135" s="273">
        <v>0</v>
      </c>
      <c r="Q135" s="273">
        <f>ROUND(E135*P135,5)</f>
        <v>0</v>
      </c>
      <c r="R135" s="161"/>
      <c r="S135" s="161"/>
      <c r="T135" s="162">
        <v>0</v>
      </c>
      <c r="U135" s="161">
        <f>ROUND(E135*T135,2)</f>
        <v>0</v>
      </c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 t="s">
        <v>160</v>
      </c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22.5" outlineLevel="1">
      <c r="A136" s="152">
        <v>36</v>
      </c>
      <c r="B136" s="158" t="s">
        <v>282</v>
      </c>
      <c r="C136" s="190" t="s">
        <v>283</v>
      </c>
      <c r="D136" s="160" t="s">
        <v>139</v>
      </c>
      <c r="E136" s="167">
        <v>737.33</v>
      </c>
      <c r="F136" s="170"/>
      <c r="G136" s="272">
        <f>ROUND(E136*F136,2)</f>
        <v>0</v>
      </c>
      <c r="H136" s="170"/>
      <c r="I136" s="272">
        <f>ROUND(E136*H136,2)</f>
        <v>0</v>
      </c>
      <c r="J136" s="170"/>
      <c r="K136" s="272">
        <f>ROUND(E136*J136,2)</f>
        <v>0</v>
      </c>
      <c r="L136" s="272">
        <v>21</v>
      </c>
      <c r="M136" s="272">
        <f>G136*(1+L136/100)</f>
        <v>0</v>
      </c>
      <c r="N136" s="273">
        <v>0.04292</v>
      </c>
      <c r="O136" s="273">
        <f>ROUND(E136*N136,5)</f>
        <v>31.6462</v>
      </c>
      <c r="P136" s="273">
        <v>0</v>
      </c>
      <c r="Q136" s="273">
        <f>ROUND(E136*P136,5)</f>
        <v>0</v>
      </c>
      <c r="R136" s="161"/>
      <c r="S136" s="161"/>
      <c r="T136" s="162">
        <v>1.4158</v>
      </c>
      <c r="U136" s="161">
        <f>ROUND(E136*T136,2)</f>
        <v>1043.91</v>
      </c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 t="s">
        <v>125</v>
      </c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12.75" outlineLevel="1">
      <c r="A137" s="152"/>
      <c r="B137" s="158"/>
      <c r="C137" s="191" t="s">
        <v>284</v>
      </c>
      <c r="D137" s="163"/>
      <c r="E137" s="168">
        <v>277.68</v>
      </c>
      <c r="F137" s="272"/>
      <c r="G137" s="272"/>
      <c r="H137" s="272"/>
      <c r="I137" s="272"/>
      <c r="J137" s="272"/>
      <c r="K137" s="272"/>
      <c r="L137" s="272"/>
      <c r="M137" s="272"/>
      <c r="N137" s="273"/>
      <c r="O137" s="273"/>
      <c r="P137" s="273"/>
      <c r="Q137" s="273"/>
      <c r="R137" s="161"/>
      <c r="S137" s="161"/>
      <c r="T137" s="162"/>
      <c r="U137" s="16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 t="s">
        <v>141</v>
      </c>
      <c r="AF137" s="151">
        <v>0</v>
      </c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12.75" outlineLevel="1">
      <c r="A138" s="152"/>
      <c r="B138" s="158"/>
      <c r="C138" s="191" t="s">
        <v>285</v>
      </c>
      <c r="D138" s="163"/>
      <c r="E138" s="168">
        <v>131.21</v>
      </c>
      <c r="F138" s="272"/>
      <c r="G138" s="272"/>
      <c r="H138" s="272"/>
      <c r="I138" s="272"/>
      <c r="J138" s="272"/>
      <c r="K138" s="272"/>
      <c r="L138" s="272"/>
      <c r="M138" s="272"/>
      <c r="N138" s="273"/>
      <c r="O138" s="273"/>
      <c r="P138" s="273"/>
      <c r="Q138" s="273"/>
      <c r="R138" s="161"/>
      <c r="S138" s="161"/>
      <c r="T138" s="162"/>
      <c r="U138" s="16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 t="s">
        <v>141</v>
      </c>
      <c r="AF138" s="151">
        <v>0</v>
      </c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ht="22.5" outlineLevel="1">
      <c r="A139" s="152"/>
      <c r="B139" s="158"/>
      <c r="C139" s="191" t="s">
        <v>286</v>
      </c>
      <c r="D139" s="163"/>
      <c r="E139" s="168">
        <v>328.44</v>
      </c>
      <c r="F139" s="272"/>
      <c r="G139" s="272"/>
      <c r="H139" s="272"/>
      <c r="I139" s="272"/>
      <c r="J139" s="272"/>
      <c r="K139" s="272"/>
      <c r="L139" s="272"/>
      <c r="M139" s="272"/>
      <c r="N139" s="273"/>
      <c r="O139" s="273"/>
      <c r="P139" s="273"/>
      <c r="Q139" s="273"/>
      <c r="R139" s="161"/>
      <c r="S139" s="161"/>
      <c r="T139" s="162"/>
      <c r="U139" s="16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 t="s">
        <v>141</v>
      </c>
      <c r="AF139" s="151">
        <v>0</v>
      </c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1">
      <c r="A140" s="152">
        <v>37</v>
      </c>
      <c r="B140" s="158" t="s">
        <v>287</v>
      </c>
      <c r="C140" s="190" t="s">
        <v>288</v>
      </c>
      <c r="D140" s="160" t="s">
        <v>139</v>
      </c>
      <c r="E140" s="167">
        <v>101.96</v>
      </c>
      <c r="F140" s="170"/>
      <c r="G140" s="272">
        <f>ROUND(E140*F140,2)</f>
        <v>0</v>
      </c>
      <c r="H140" s="170"/>
      <c r="I140" s="272">
        <f>ROUND(E140*H140,2)</f>
        <v>0</v>
      </c>
      <c r="J140" s="170"/>
      <c r="K140" s="272">
        <f>ROUND(E140*J140,2)</f>
        <v>0</v>
      </c>
      <c r="L140" s="272">
        <v>21</v>
      </c>
      <c r="M140" s="272">
        <f>G140*(1+L140/100)</f>
        <v>0</v>
      </c>
      <c r="N140" s="273">
        <v>0.0332</v>
      </c>
      <c r="O140" s="273">
        <f>ROUND(E140*N140,5)</f>
        <v>3.38507</v>
      </c>
      <c r="P140" s="273">
        <v>0</v>
      </c>
      <c r="Q140" s="273">
        <f>ROUND(E140*P140,5)</f>
        <v>0</v>
      </c>
      <c r="R140" s="161"/>
      <c r="S140" s="161"/>
      <c r="T140" s="162">
        <v>1.4158</v>
      </c>
      <c r="U140" s="161">
        <f>ROUND(E140*T140,2)</f>
        <v>144.35</v>
      </c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 t="s">
        <v>125</v>
      </c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12.75" outlineLevel="1">
      <c r="A141" s="152"/>
      <c r="B141" s="158"/>
      <c r="C141" s="191" t="s">
        <v>289</v>
      </c>
      <c r="D141" s="163"/>
      <c r="E141" s="168">
        <v>67.2</v>
      </c>
      <c r="F141" s="272"/>
      <c r="G141" s="272"/>
      <c r="H141" s="272"/>
      <c r="I141" s="272"/>
      <c r="J141" s="272"/>
      <c r="K141" s="272"/>
      <c r="L141" s="272"/>
      <c r="M141" s="272"/>
      <c r="N141" s="273"/>
      <c r="O141" s="273"/>
      <c r="P141" s="273"/>
      <c r="Q141" s="273"/>
      <c r="R141" s="161"/>
      <c r="S141" s="161"/>
      <c r="T141" s="162"/>
      <c r="U141" s="16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 t="s">
        <v>141</v>
      </c>
      <c r="AF141" s="151">
        <v>0</v>
      </c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12.75" outlineLevel="1">
      <c r="A142" s="152"/>
      <c r="B142" s="158"/>
      <c r="C142" s="191" t="s">
        <v>290</v>
      </c>
      <c r="D142" s="163"/>
      <c r="E142" s="168">
        <v>34.76</v>
      </c>
      <c r="F142" s="272"/>
      <c r="G142" s="272"/>
      <c r="H142" s="272"/>
      <c r="I142" s="272"/>
      <c r="J142" s="272"/>
      <c r="K142" s="272"/>
      <c r="L142" s="272"/>
      <c r="M142" s="272"/>
      <c r="N142" s="273"/>
      <c r="O142" s="273"/>
      <c r="P142" s="273"/>
      <c r="Q142" s="273"/>
      <c r="R142" s="161"/>
      <c r="S142" s="161"/>
      <c r="T142" s="162"/>
      <c r="U142" s="16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 t="s">
        <v>141</v>
      </c>
      <c r="AF142" s="151">
        <v>0</v>
      </c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2.5" outlineLevel="1">
      <c r="A143" s="152">
        <v>38</v>
      </c>
      <c r="B143" s="158" t="s">
        <v>291</v>
      </c>
      <c r="C143" s="190" t="s">
        <v>292</v>
      </c>
      <c r="D143" s="160" t="s">
        <v>139</v>
      </c>
      <c r="E143" s="167">
        <v>77.46</v>
      </c>
      <c r="F143" s="170"/>
      <c r="G143" s="272">
        <f>ROUND(E143*F143,2)</f>
        <v>0</v>
      </c>
      <c r="H143" s="170"/>
      <c r="I143" s="272">
        <f>ROUND(E143*H143,2)</f>
        <v>0</v>
      </c>
      <c r="J143" s="170"/>
      <c r="K143" s="272">
        <f>ROUND(E143*J143,2)</f>
        <v>0</v>
      </c>
      <c r="L143" s="272">
        <v>21</v>
      </c>
      <c r="M143" s="272">
        <f>G143*(1+L143/100)</f>
        <v>0</v>
      </c>
      <c r="N143" s="273">
        <v>0.02018</v>
      </c>
      <c r="O143" s="273">
        <f>ROUND(E143*N143,5)</f>
        <v>1.56314</v>
      </c>
      <c r="P143" s="273">
        <v>0</v>
      </c>
      <c r="Q143" s="273">
        <f>ROUND(E143*P143,5)</f>
        <v>0</v>
      </c>
      <c r="R143" s="161"/>
      <c r="S143" s="161"/>
      <c r="T143" s="162">
        <v>3.042</v>
      </c>
      <c r="U143" s="161">
        <f>ROUND(E143*T143,2)</f>
        <v>235.63</v>
      </c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 t="s">
        <v>125</v>
      </c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12.75" outlineLevel="1">
      <c r="A144" s="152"/>
      <c r="B144" s="158"/>
      <c r="C144" s="191" t="s">
        <v>293</v>
      </c>
      <c r="D144" s="163"/>
      <c r="E144" s="168">
        <v>3.6</v>
      </c>
      <c r="F144" s="272"/>
      <c r="G144" s="272"/>
      <c r="H144" s="272"/>
      <c r="I144" s="272"/>
      <c r="J144" s="272"/>
      <c r="K144" s="272"/>
      <c r="L144" s="272"/>
      <c r="M144" s="272"/>
      <c r="N144" s="273"/>
      <c r="O144" s="273"/>
      <c r="P144" s="273"/>
      <c r="Q144" s="273"/>
      <c r="R144" s="161"/>
      <c r="S144" s="161"/>
      <c r="T144" s="162"/>
      <c r="U144" s="16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 t="s">
        <v>141</v>
      </c>
      <c r="AF144" s="151">
        <v>0</v>
      </c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12.75" outlineLevel="1">
      <c r="A145" s="152"/>
      <c r="B145" s="158"/>
      <c r="C145" s="191" t="s">
        <v>294</v>
      </c>
      <c r="D145" s="163"/>
      <c r="E145" s="168">
        <v>12.84</v>
      </c>
      <c r="F145" s="272"/>
      <c r="G145" s="272"/>
      <c r="H145" s="272"/>
      <c r="I145" s="272"/>
      <c r="J145" s="272"/>
      <c r="K145" s="272"/>
      <c r="L145" s="272"/>
      <c r="M145" s="272"/>
      <c r="N145" s="273"/>
      <c r="O145" s="273"/>
      <c r="P145" s="273"/>
      <c r="Q145" s="273"/>
      <c r="R145" s="161"/>
      <c r="S145" s="161"/>
      <c r="T145" s="162"/>
      <c r="U145" s="16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 t="s">
        <v>141</v>
      </c>
      <c r="AF145" s="151">
        <v>0</v>
      </c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12.75" outlineLevel="1">
      <c r="A146" s="152"/>
      <c r="B146" s="158"/>
      <c r="C146" s="191" t="s">
        <v>295</v>
      </c>
      <c r="D146" s="163"/>
      <c r="E146" s="168">
        <v>31.2</v>
      </c>
      <c r="F146" s="272"/>
      <c r="G146" s="272"/>
      <c r="H146" s="272"/>
      <c r="I146" s="272"/>
      <c r="J146" s="272"/>
      <c r="K146" s="272"/>
      <c r="L146" s="272"/>
      <c r="M146" s="272"/>
      <c r="N146" s="273"/>
      <c r="O146" s="273"/>
      <c r="P146" s="273"/>
      <c r="Q146" s="273"/>
      <c r="R146" s="161"/>
      <c r="S146" s="161"/>
      <c r="T146" s="162"/>
      <c r="U146" s="16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 t="s">
        <v>141</v>
      </c>
      <c r="AF146" s="151">
        <v>0</v>
      </c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12.75" outlineLevel="1">
      <c r="A147" s="152"/>
      <c r="B147" s="158"/>
      <c r="C147" s="191" t="s">
        <v>296</v>
      </c>
      <c r="D147" s="163"/>
      <c r="E147" s="168">
        <v>29.82</v>
      </c>
      <c r="F147" s="272"/>
      <c r="G147" s="272"/>
      <c r="H147" s="272"/>
      <c r="I147" s="272"/>
      <c r="J147" s="272"/>
      <c r="K147" s="272"/>
      <c r="L147" s="272"/>
      <c r="M147" s="272"/>
      <c r="N147" s="273"/>
      <c r="O147" s="273"/>
      <c r="P147" s="273"/>
      <c r="Q147" s="273"/>
      <c r="R147" s="161"/>
      <c r="S147" s="161"/>
      <c r="T147" s="162"/>
      <c r="U147" s="16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 t="s">
        <v>141</v>
      </c>
      <c r="AF147" s="151">
        <v>0</v>
      </c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22.5" outlineLevel="1">
      <c r="A148" s="152">
        <v>39</v>
      </c>
      <c r="B148" s="158" t="s">
        <v>297</v>
      </c>
      <c r="C148" s="190" t="s">
        <v>298</v>
      </c>
      <c r="D148" s="160" t="s">
        <v>139</v>
      </c>
      <c r="E148" s="167">
        <v>30.25</v>
      </c>
      <c r="F148" s="170"/>
      <c r="G148" s="272">
        <f>ROUND(E148*F148,2)</f>
        <v>0</v>
      </c>
      <c r="H148" s="170"/>
      <c r="I148" s="272">
        <f>ROUND(E148*H148,2)</f>
        <v>0</v>
      </c>
      <c r="J148" s="170"/>
      <c r="K148" s="272">
        <f>ROUND(E148*J148,2)</f>
        <v>0</v>
      </c>
      <c r="L148" s="272">
        <v>21</v>
      </c>
      <c r="M148" s="272">
        <f>G148*(1+L148/100)</f>
        <v>0</v>
      </c>
      <c r="N148" s="273">
        <v>0.01895</v>
      </c>
      <c r="O148" s="273">
        <f>ROUND(E148*N148,5)</f>
        <v>0.57324</v>
      </c>
      <c r="P148" s="273">
        <v>0</v>
      </c>
      <c r="Q148" s="273">
        <f>ROUND(E148*P148,5)</f>
        <v>0</v>
      </c>
      <c r="R148" s="161"/>
      <c r="S148" s="161"/>
      <c r="T148" s="162">
        <v>1.2558</v>
      </c>
      <c r="U148" s="161">
        <f>ROUND(E148*T148,2)</f>
        <v>37.99</v>
      </c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 t="s">
        <v>125</v>
      </c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12.75" outlineLevel="1">
      <c r="A149" s="152"/>
      <c r="B149" s="158"/>
      <c r="C149" s="191" t="s">
        <v>299</v>
      </c>
      <c r="D149" s="163"/>
      <c r="E149" s="168">
        <v>3.3</v>
      </c>
      <c r="F149" s="272"/>
      <c r="G149" s="272"/>
      <c r="H149" s="272"/>
      <c r="I149" s="272"/>
      <c r="J149" s="272"/>
      <c r="K149" s="272"/>
      <c r="L149" s="272"/>
      <c r="M149" s="272"/>
      <c r="N149" s="273"/>
      <c r="O149" s="273"/>
      <c r="P149" s="273"/>
      <c r="Q149" s="273"/>
      <c r="R149" s="161"/>
      <c r="S149" s="161"/>
      <c r="T149" s="162"/>
      <c r="U149" s="16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 t="s">
        <v>141</v>
      </c>
      <c r="AF149" s="151">
        <v>0</v>
      </c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12.75" outlineLevel="1">
      <c r="A150" s="152"/>
      <c r="B150" s="158"/>
      <c r="C150" s="191" t="s">
        <v>300</v>
      </c>
      <c r="D150" s="163"/>
      <c r="E150" s="168">
        <v>9</v>
      </c>
      <c r="F150" s="272"/>
      <c r="G150" s="272"/>
      <c r="H150" s="272"/>
      <c r="I150" s="272"/>
      <c r="J150" s="272"/>
      <c r="K150" s="272"/>
      <c r="L150" s="272"/>
      <c r="M150" s="272"/>
      <c r="N150" s="273"/>
      <c r="O150" s="273"/>
      <c r="P150" s="273"/>
      <c r="Q150" s="273"/>
      <c r="R150" s="161"/>
      <c r="S150" s="161"/>
      <c r="T150" s="162"/>
      <c r="U150" s="16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 t="s">
        <v>141</v>
      </c>
      <c r="AF150" s="151">
        <v>0</v>
      </c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12.75" outlineLevel="1">
      <c r="A151" s="152"/>
      <c r="B151" s="158"/>
      <c r="C151" s="191" t="s">
        <v>301</v>
      </c>
      <c r="D151" s="163"/>
      <c r="E151" s="168">
        <v>17.95</v>
      </c>
      <c r="F151" s="272"/>
      <c r="G151" s="272"/>
      <c r="H151" s="272"/>
      <c r="I151" s="272"/>
      <c r="J151" s="272"/>
      <c r="K151" s="272"/>
      <c r="L151" s="272"/>
      <c r="M151" s="272"/>
      <c r="N151" s="273"/>
      <c r="O151" s="273"/>
      <c r="P151" s="273"/>
      <c r="Q151" s="273"/>
      <c r="R151" s="161"/>
      <c r="S151" s="161"/>
      <c r="T151" s="162"/>
      <c r="U151" s="16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 t="s">
        <v>141</v>
      </c>
      <c r="AF151" s="151">
        <v>0</v>
      </c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12.75" outlineLevel="1">
      <c r="A152" s="152">
        <v>40</v>
      </c>
      <c r="B152" s="158" t="s">
        <v>302</v>
      </c>
      <c r="C152" s="190" t="s">
        <v>303</v>
      </c>
      <c r="D152" s="160" t="s">
        <v>139</v>
      </c>
      <c r="E152" s="167">
        <v>23.31</v>
      </c>
      <c r="F152" s="170"/>
      <c r="G152" s="272">
        <f>ROUND(E152*F152,2)</f>
        <v>0</v>
      </c>
      <c r="H152" s="170"/>
      <c r="I152" s="272">
        <f>ROUND(E152*H152,2)</f>
        <v>0</v>
      </c>
      <c r="J152" s="170"/>
      <c r="K152" s="272">
        <f>ROUND(E152*J152,2)</f>
        <v>0</v>
      </c>
      <c r="L152" s="272">
        <v>21</v>
      </c>
      <c r="M152" s="272">
        <f>G152*(1+L152/100)</f>
        <v>0</v>
      </c>
      <c r="N152" s="273">
        <v>0.01838</v>
      </c>
      <c r="O152" s="273">
        <f>ROUND(E152*N152,5)</f>
        <v>0.42844</v>
      </c>
      <c r="P152" s="273">
        <v>0</v>
      </c>
      <c r="Q152" s="273">
        <f>ROUND(E152*P152,5)</f>
        <v>0</v>
      </c>
      <c r="R152" s="161"/>
      <c r="S152" s="161"/>
      <c r="T152" s="162">
        <v>1.582</v>
      </c>
      <c r="U152" s="161">
        <f>ROUND(E152*T152,2)</f>
        <v>36.88</v>
      </c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 t="s">
        <v>125</v>
      </c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12.75" outlineLevel="1">
      <c r="A153" s="152"/>
      <c r="B153" s="158"/>
      <c r="C153" s="191" t="s">
        <v>304</v>
      </c>
      <c r="D153" s="163"/>
      <c r="E153" s="168">
        <v>1.08</v>
      </c>
      <c r="F153" s="272"/>
      <c r="G153" s="272"/>
      <c r="H153" s="272"/>
      <c r="I153" s="272"/>
      <c r="J153" s="272"/>
      <c r="K153" s="272"/>
      <c r="L153" s="272"/>
      <c r="M153" s="272"/>
      <c r="N153" s="273"/>
      <c r="O153" s="273"/>
      <c r="P153" s="273"/>
      <c r="Q153" s="273"/>
      <c r="R153" s="161"/>
      <c r="S153" s="161"/>
      <c r="T153" s="162"/>
      <c r="U153" s="16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 t="s">
        <v>141</v>
      </c>
      <c r="AF153" s="151">
        <v>0</v>
      </c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ht="12.75" outlineLevel="1">
      <c r="A154" s="152"/>
      <c r="B154" s="158"/>
      <c r="C154" s="191" t="s">
        <v>305</v>
      </c>
      <c r="D154" s="163"/>
      <c r="E154" s="168">
        <v>1.98</v>
      </c>
      <c r="F154" s="272"/>
      <c r="G154" s="272"/>
      <c r="H154" s="272"/>
      <c r="I154" s="272"/>
      <c r="J154" s="272"/>
      <c r="K154" s="272"/>
      <c r="L154" s="272"/>
      <c r="M154" s="272"/>
      <c r="N154" s="273"/>
      <c r="O154" s="273"/>
      <c r="P154" s="273"/>
      <c r="Q154" s="273"/>
      <c r="R154" s="161"/>
      <c r="S154" s="161"/>
      <c r="T154" s="162"/>
      <c r="U154" s="16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 t="s">
        <v>141</v>
      </c>
      <c r="AF154" s="151">
        <v>0</v>
      </c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12.75" outlineLevel="1">
      <c r="A155" s="152"/>
      <c r="B155" s="158"/>
      <c r="C155" s="191" t="s">
        <v>306</v>
      </c>
      <c r="D155" s="163"/>
      <c r="E155" s="168">
        <v>10.44</v>
      </c>
      <c r="F155" s="272"/>
      <c r="G155" s="272"/>
      <c r="H155" s="272"/>
      <c r="I155" s="272"/>
      <c r="J155" s="272"/>
      <c r="K155" s="272"/>
      <c r="L155" s="272"/>
      <c r="M155" s="272"/>
      <c r="N155" s="273"/>
      <c r="O155" s="273"/>
      <c r="P155" s="273"/>
      <c r="Q155" s="273"/>
      <c r="R155" s="161"/>
      <c r="S155" s="161"/>
      <c r="T155" s="162"/>
      <c r="U155" s="16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 t="s">
        <v>141</v>
      </c>
      <c r="AF155" s="151">
        <v>0</v>
      </c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12.75" outlineLevel="1">
      <c r="A156" s="152"/>
      <c r="B156" s="158"/>
      <c r="C156" s="191" t="s">
        <v>307</v>
      </c>
      <c r="D156" s="163"/>
      <c r="E156" s="168">
        <v>9.81</v>
      </c>
      <c r="F156" s="272"/>
      <c r="G156" s="272"/>
      <c r="H156" s="272"/>
      <c r="I156" s="272"/>
      <c r="J156" s="272"/>
      <c r="K156" s="272"/>
      <c r="L156" s="272"/>
      <c r="M156" s="272"/>
      <c r="N156" s="273"/>
      <c r="O156" s="273"/>
      <c r="P156" s="273"/>
      <c r="Q156" s="273"/>
      <c r="R156" s="161"/>
      <c r="S156" s="161"/>
      <c r="T156" s="162"/>
      <c r="U156" s="16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 t="s">
        <v>141</v>
      </c>
      <c r="AF156" s="151">
        <v>0</v>
      </c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12.75" outlineLevel="1">
      <c r="A157" s="152">
        <v>41</v>
      </c>
      <c r="B157" s="158" t="s">
        <v>308</v>
      </c>
      <c r="C157" s="190" t="s">
        <v>309</v>
      </c>
      <c r="D157" s="160" t="s">
        <v>139</v>
      </c>
      <c r="E157" s="167">
        <v>23.31</v>
      </c>
      <c r="F157" s="170"/>
      <c r="G157" s="272">
        <f>ROUND(E157*F157,2)</f>
        <v>0</v>
      </c>
      <c r="H157" s="170"/>
      <c r="I157" s="272">
        <f>ROUND(E157*H157,2)</f>
        <v>0</v>
      </c>
      <c r="J157" s="170"/>
      <c r="K157" s="272">
        <f>ROUND(E157*J157,2)</f>
        <v>0</v>
      </c>
      <c r="L157" s="272">
        <v>21</v>
      </c>
      <c r="M157" s="272">
        <f>G157*(1+L157/100)</f>
        <v>0</v>
      </c>
      <c r="N157" s="273">
        <v>0.00867</v>
      </c>
      <c r="O157" s="273">
        <f>ROUND(E157*N157,5)</f>
        <v>0.2021</v>
      </c>
      <c r="P157" s="273">
        <v>0</v>
      </c>
      <c r="Q157" s="273">
        <f>ROUND(E157*P157,5)</f>
        <v>0</v>
      </c>
      <c r="R157" s="161"/>
      <c r="S157" s="161"/>
      <c r="T157" s="162">
        <v>0.882</v>
      </c>
      <c r="U157" s="161">
        <f>ROUND(E157*T157,2)</f>
        <v>20.56</v>
      </c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 t="s">
        <v>125</v>
      </c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12.75" outlineLevel="1">
      <c r="A158" s="152"/>
      <c r="B158" s="158"/>
      <c r="C158" s="191" t="s">
        <v>304</v>
      </c>
      <c r="D158" s="163"/>
      <c r="E158" s="168">
        <v>1.08</v>
      </c>
      <c r="F158" s="272"/>
      <c r="G158" s="272"/>
      <c r="H158" s="272"/>
      <c r="I158" s="272"/>
      <c r="J158" s="272"/>
      <c r="K158" s="272"/>
      <c r="L158" s="272"/>
      <c r="M158" s="272"/>
      <c r="N158" s="273"/>
      <c r="O158" s="273"/>
      <c r="P158" s="273"/>
      <c r="Q158" s="273"/>
      <c r="R158" s="161"/>
      <c r="S158" s="161"/>
      <c r="T158" s="162"/>
      <c r="U158" s="16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 t="s">
        <v>141</v>
      </c>
      <c r="AF158" s="151">
        <v>0</v>
      </c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12.75" outlineLevel="1">
      <c r="A159" s="152"/>
      <c r="B159" s="158"/>
      <c r="C159" s="191" t="s">
        <v>305</v>
      </c>
      <c r="D159" s="163"/>
      <c r="E159" s="168">
        <v>1.98</v>
      </c>
      <c r="F159" s="272"/>
      <c r="G159" s="272"/>
      <c r="H159" s="272"/>
      <c r="I159" s="272"/>
      <c r="J159" s="272"/>
      <c r="K159" s="272"/>
      <c r="L159" s="272"/>
      <c r="M159" s="272"/>
      <c r="N159" s="273"/>
      <c r="O159" s="273"/>
      <c r="P159" s="273"/>
      <c r="Q159" s="273"/>
      <c r="R159" s="161"/>
      <c r="S159" s="161"/>
      <c r="T159" s="162"/>
      <c r="U159" s="16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 t="s">
        <v>141</v>
      </c>
      <c r="AF159" s="151">
        <v>0</v>
      </c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12.75" outlineLevel="1">
      <c r="A160" s="152"/>
      <c r="B160" s="158"/>
      <c r="C160" s="191" t="s">
        <v>306</v>
      </c>
      <c r="D160" s="163"/>
      <c r="E160" s="168">
        <v>10.44</v>
      </c>
      <c r="F160" s="272"/>
      <c r="G160" s="272"/>
      <c r="H160" s="272"/>
      <c r="I160" s="272"/>
      <c r="J160" s="272"/>
      <c r="K160" s="272"/>
      <c r="L160" s="272"/>
      <c r="M160" s="272"/>
      <c r="N160" s="273"/>
      <c r="O160" s="273"/>
      <c r="P160" s="273"/>
      <c r="Q160" s="273"/>
      <c r="R160" s="161"/>
      <c r="S160" s="161"/>
      <c r="T160" s="162"/>
      <c r="U160" s="16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 t="s">
        <v>141</v>
      </c>
      <c r="AF160" s="151">
        <v>0</v>
      </c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12.75" outlineLevel="1">
      <c r="A161" s="152"/>
      <c r="B161" s="158"/>
      <c r="C161" s="191" t="s">
        <v>307</v>
      </c>
      <c r="D161" s="163"/>
      <c r="E161" s="168">
        <v>9.81</v>
      </c>
      <c r="F161" s="272"/>
      <c r="G161" s="272"/>
      <c r="H161" s="272"/>
      <c r="I161" s="272"/>
      <c r="J161" s="272"/>
      <c r="K161" s="272"/>
      <c r="L161" s="272"/>
      <c r="M161" s="272"/>
      <c r="N161" s="273"/>
      <c r="O161" s="273"/>
      <c r="P161" s="273"/>
      <c r="Q161" s="273"/>
      <c r="R161" s="161"/>
      <c r="S161" s="161"/>
      <c r="T161" s="162"/>
      <c r="U161" s="16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 t="s">
        <v>141</v>
      </c>
      <c r="AF161" s="151">
        <v>0</v>
      </c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22.5" outlineLevel="1">
      <c r="A162" s="152">
        <v>42</v>
      </c>
      <c r="B162" s="158" t="s">
        <v>310</v>
      </c>
      <c r="C162" s="190" t="s">
        <v>311</v>
      </c>
      <c r="D162" s="160" t="s">
        <v>134</v>
      </c>
      <c r="E162" s="167">
        <v>416.9</v>
      </c>
      <c r="F162" s="170"/>
      <c r="G162" s="272">
        <f>ROUND(E162*F162,2)</f>
        <v>0</v>
      </c>
      <c r="H162" s="170"/>
      <c r="I162" s="272">
        <f>ROUND(E162*H162,2)</f>
        <v>0</v>
      </c>
      <c r="J162" s="170"/>
      <c r="K162" s="272">
        <f>ROUND(E162*J162,2)</f>
        <v>0</v>
      </c>
      <c r="L162" s="272">
        <v>21</v>
      </c>
      <c r="M162" s="272">
        <f>G162*(1+L162/100)</f>
        <v>0</v>
      </c>
      <c r="N162" s="273">
        <v>0.0001</v>
      </c>
      <c r="O162" s="273">
        <f>ROUND(E162*N162,5)</f>
        <v>0.04169</v>
      </c>
      <c r="P162" s="273">
        <v>0</v>
      </c>
      <c r="Q162" s="273">
        <f>ROUND(E162*P162,5)</f>
        <v>0</v>
      </c>
      <c r="R162" s="161"/>
      <c r="S162" s="161"/>
      <c r="T162" s="162">
        <v>0</v>
      </c>
      <c r="U162" s="161">
        <f>ROUND(E162*T162,2)</f>
        <v>0</v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 t="s">
        <v>160</v>
      </c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12.75" outlineLevel="1">
      <c r="A163" s="152"/>
      <c r="B163" s="158"/>
      <c r="C163" s="191" t="s">
        <v>312</v>
      </c>
      <c r="D163" s="163"/>
      <c r="E163" s="168">
        <v>18</v>
      </c>
      <c r="F163" s="272"/>
      <c r="G163" s="272"/>
      <c r="H163" s="272"/>
      <c r="I163" s="272"/>
      <c r="J163" s="272"/>
      <c r="K163" s="272"/>
      <c r="L163" s="272"/>
      <c r="M163" s="272"/>
      <c r="N163" s="273"/>
      <c r="O163" s="273"/>
      <c r="P163" s="273"/>
      <c r="Q163" s="273"/>
      <c r="R163" s="161"/>
      <c r="S163" s="161"/>
      <c r="T163" s="162"/>
      <c r="U163" s="16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 t="s">
        <v>141</v>
      </c>
      <c r="AF163" s="151">
        <v>0</v>
      </c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12.75" outlineLevel="1">
      <c r="A164" s="152"/>
      <c r="B164" s="158"/>
      <c r="C164" s="191" t="s">
        <v>313</v>
      </c>
      <c r="D164" s="163"/>
      <c r="E164" s="168">
        <v>64.2</v>
      </c>
      <c r="F164" s="272"/>
      <c r="G164" s="272"/>
      <c r="H164" s="272"/>
      <c r="I164" s="272"/>
      <c r="J164" s="272"/>
      <c r="K164" s="272"/>
      <c r="L164" s="272"/>
      <c r="M164" s="272"/>
      <c r="N164" s="273"/>
      <c r="O164" s="273"/>
      <c r="P164" s="273"/>
      <c r="Q164" s="273"/>
      <c r="R164" s="161"/>
      <c r="S164" s="161"/>
      <c r="T164" s="162"/>
      <c r="U164" s="16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 t="s">
        <v>141</v>
      </c>
      <c r="AF164" s="151">
        <v>0</v>
      </c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12.75" outlineLevel="1">
      <c r="A165" s="152"/>
      <c r="B165" s="158"/>
      <c r="C165" s="191" t="s">
        <v>314</v>
      </c>
      <c r="D165" s="163"/>
      <c r="E165" s="168">
        <v>170.8</v>
      </c>
      <c r="F165" s="272"/>
      <c r="G165" s="272"/>
      <c r="H165" s="272"/>
      <c r="I165" s="272"/>
      <c r="J165" s="272"/>
      <c r="K165" s="272"/>
      <c r="L165" s="272"/>
      <c r="M165" s="272"/>
      <c r="N165" s="273"/>
      <c r="O165" s="273"/>
      <c r="P165" s="273"/>
      <c r="Q165" s="273"/>
      <c r="R165" s="161"/>
      <c r="S165" s="161"/>
      <c r="T165" s="162"/>
      <c r="U165" s="16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 t="s">
        <v>141</v>
      </c>
      <c r="AF165" s="151">
        <v>0</v>
      </c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22.5" outlineLevel="1">
      <c r="A166" s="152"/>
      <c r="B166" s="158"/>
      <c r="C166" s="191" t="s">
        <v>315</v>
      </c>
      <c r="D166" s="163"/>
      <c r="E166" s="168">
        <v>163.9</v>
      </c>
      <c r="F166" s="272"/>
      <c r="G166" s="272"/>
      <c r="H166" s="272"/>
      <c r="I166" s="272"/>
      <c r="J166" s="272"/>
      <c r="K166" s="272"/>
      <c r="L166" s="272"/>
      <c r="M166" s="272"/>
      <c r="N166" s="273"/>
      <c r="O166" s="273"/>
      <c r="P166" s="273"/>
      <c r="Q166" s="273"/>
      <c r="R166" s="161"/>
      <c r="S166" s="161"/>
      <c r="T166" s="162"/>
      <c r="U166" s="16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 t="s">
        <v>141</v>
      </c>
      <c r="AF166" s="151">
        <v>0</v>
      </c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22.5" outlineLevel="1">
      <c r="A167" s="152">
        <v>43</v>
      </c>
      <c r="B167" s="158" t="s">
        <v>316</v>
      </c>
      <c r="C167" s="190" t="s">
        <v>317</v>
      </c>
      <c r="D167" s="160" t="s">
        <v>134</v>
      </c>
      <c r="E167" s="167">
        <v>29.6</v>
      </c>
      <c r="F167" s="170"/>
      <c r="G167" s="272">
        <f>ROUND(E167*F167,2)</f>
        <v>0</v>
      </c>
      <c r="H167" s="170"/>
      <c r="I167" s="272">
        <f>ROUND(E167*H167,2)</f>
        <v>0</v>
      </c>
      <c r="J167" s="170"/>
      <c r="K167" s="272">
        <f>ROUND(E167*J167,2)</f>
        <v>0</v>
      </c>
      <c r="L167" s="272">
        <v>21</v>
      </c>
      <c r="M167" s="272">
        <f>G167*(1+L167/100)</f>
        <v>0</v>
      </c>
      <c r="N167" s="273">
        <v>0.00031</v>
      </c>
      <c r="O167" s="273">
        <f>ROUND(E167*N167,5)</f>
        <v>0.00918</v>
      </c>
      <c r="P167" s="273">
        <v>0</v>
      </c>
      <c r="Q167" s="273">
        <f>ROUND(E167*P167,5)</f>
        <v>0</v>
      </c>
      <c r="R167" s="161"/>
      <c r="S167" s="161"/>
      <c r="T167" s="162">
        <v>0.06</v>
      </c>
      <c r="U167" s="161">
        <f>ROUND(E167*T167,2)</f>
        <v>1.78</v>
      </c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 t="s">
        <v>125</v>
      </c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12.75" outlineLevel="1">
      <c r="A168" s="152"/>
      <c r="B168" s="158"/>
      <c r="C168" s="191" t="s">
        <v>318</v>
      </c>
      <c r="D168" s="163"/>
      <c r="E168" s="168">
        <v>1.2</v>
      </c>
      <c r="F168" s="272"/>
      <c r="G168" s="272"/>
      <c r="H168" s="272"/>
      <c r="I168" s="272"/>
      <c r="J168" s="272"/>
      <c r="K168" s="272"/>
      <c r="L168" s="272"/>
      <c r="M168" s="272"/>
      <c r="N168" s="273"/>
      <c r="O168" s="273"/>
      <c r="P168" s="273"/>
      <c r="Q168" s="273"/>
      <c r="R168" s="161"/>
      <c r="S168" s="161"/>
      <c r="T168" s="162"/>
      <c r="U168" s="16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 t="s">
        <v>141</v>
      </c>
      <c r="AF168" s="151">
        <v>0</v>
      </c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12.75" outlineLevel="1">
      <c r="A169" s="152"/>
      <c r="B169" s="158"/>
      <c r="C169" s="191" t="s">
        <v>319</v>
      </c>
      <c r="D169" s="163"/>
      <c r="E169" s="168">
        <v>4.8</v>
      </c>
      <c r="F169" s="272"/>
      <c r="G169" s="272"/>
      <c r="H169" s="272"/>
      <c r="I169" s="272"/>
      <c r="J169" s="272"/>
      <c r="K169" s="272"/>
      <c r="L169" s="272"/>
      <c r="M169" s="272"/>
      <c r="N169" s="273"/>
      <c r="O169" s="273"/>
      <c r="P169" s="273"/>
      <c r="Q169" s="273"/>
      <c r="R169" s="161"/>
      <c r="S169" s="161"/>
      <c r="T169" s="162"/>
      <c r="U169" s="16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 t="s">
        <v>141</v>
      </c>
      <c r="AF169" s="151">
        <v>0</v>
      </c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12.75" outlineLevel="1">
      <c r="A170" s="152"/>
      <c r="B170" s="158"/>
      <c r="C170" s="191" t="s">
        <v>320</v>
      </c>
      <c r="D170" s="163"/>
      <c r="E170" s="168">
        <v>12</v>
      </c>
      <c r="F170" s="272"/>
      <c r="G170" s="272"/>
      <c r="H170" s="272"/>
      <c r="I170" s="272"/>
      <c r="J170" s="272"/>
      <c r="K170" s="272"/>
      <c r="L170" s="272"/>
      <c r="M170" s="272"/>
      <c r="N170" s="273"/>
      <c r="O170" s="273"/>
      <c r="P170" s="273"/>
      <c r="Q170" s="273"/>
      <c r="R170" s="161"/>
      <c r="S170" s="161"/>
      <c r="T170" s="162"/>
      <c r="U170" s="16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 t="s">
        <v>141</v>
      </c>
      <c r="AF170" s="151">
        <v>0</v>
      </c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12.75" outlineLevel="1">
      <c r="A171" s="152"/>
      <c r="B171" s="158"/>
      <c r="C171" s="191" t="s">
        <v>321</v>
      </c>
      <c r="D171" s="163"/>
      <c r="E171" s="168">
        <v>11.6</v>
      </c>
      <c r="F171" s="272"/>
      <c r="G171" s="272"/>
      <c r="H171" s="272"/>
      <c r="I171" s="272"/>
      <c r="J171" s="272"/>
      <c r="K171" s="272"/>
      <c r="L171" s="272"/>
      <c r="M171" s="272"/>
      <c r="N171" s="273"/>
      <c r="O171" s="273"/>
      <c r="P171" s="273"/>
      <c r="Q171" s="273"/>
      <c r="R171" s="161"/>
      <c r="S171" s="161"/>
      <c r="T171" s="162"/>
      <c r="U171" s="16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 t="s">
        <v>141</v>
      </c>
      <c r="AF171" s="151">
        <v>0</v>
      </c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12.75" outlineLevel="1">
      <c r="A172" s="152">
        <v>44</v>
      </c>
      <c r="B172" s="158" t="s">
        <v>322</v>
      </c>
      <c r="C172" s="190" t="s">
        <v>323</v>
      </c>
      <c r="D172" s="160" t="s">
        <v>134</v>
      </c>
      <c r="E172" s="167">
        <v>53</v>
      </c>
      <c r="F172" s="170"/>
      <c r="G172" s="272">
        <f>ROUND(E172*F172,2)</f>
        <v>0</v>
      </c>
      <c r="H172" s="170"/>
      <c r="I172" s="272">
        <f>ROUND(E172*H172,2)</f>
        <v>0</v>
      </c>
      <c r="J172" s="170"/>
      <c r="K172" s="272">
        <f>ROUND(E172*J172,2)</f>
        <v>0</v>
      </c>
      <c r="L172" s="272">
        <v>21</v>
      </c>
      <c r="M172" s="272">
        <f>G172*(1+L172/100)</f>
        <v>0</v>
      </c>
      <c r="N172" s="273">
        <v>0.00044</v>
      </c>
      <c r="O172" s="273">
        <f>ROUND(E172*N172,5)</f>
        <v>0.02332</v>
      </c>
      <c r="P172" s="273">
        <v>0</v>
      </c>
      <c r="Q172" s="273">
        <f>ROUND(E172*P172,5)</f>
        <v>0</v>
      </c>
      <c r="R172" s="161"/>
      <c r="S172" s="161"/>
      <c r="T172" s="162">
        <v>0.32</v>
      </c>
      <c r="U172" s="161">
        <f>ROUND(E172*T172,2)</f>
        <v>16.96</v>
      </c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 t="s">
        <v>125</v>
      </c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12.75" outlineLevel="1">
      <c r="A173" s="152"/>
      <c r="B173" s="158"/>
      <c r="C173" s="191" t="s">
        <v>324</v>
      </c>
      <c r="D173" s="163"/>
      <c r="E173" s="168">
        <v>19</v>
      </c>
      <c r="F173" s="272"/>
      <c r="G173" s="272"/>
      <c r="H173" s="272"/>
      <c r="I173" s="272"/>
      <c r="J173" s="272"/>
      <c r="K173" s="272"/>
      <c r="L173" s="272"/>
      <c r="M173" s="272"/>
      <c r="N173" s="273"/>
      <c r="O173" s="273"/>
      <c r="P173" s="273"/>
      <c r="Q173" s="273"/>
      <c r="R173" s="161"/>
      <c r="S173" s="161"/>
      <c r="T173" s="162"/>
      <c r="U173" s="16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 t="s">
        <v>141</v>
      </c>
      <c r="AF173" s="151">
        <v>0</v>
      </c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12.75" outlineLevel="1">
      <c r="A174" s="152"/>
      <c r="B174" s="158"/>
      <c r="C174" s="191" t="s">
        <v>325</v>
      </c>
      <c r="D174" s="163"/>
      <c r="E174" s="168">
        <v>10.5</v>
      </c>
      <c r="F174" s="272"/>
      <c r="G174" s="272"/>
      <c r="H174" s="272"/>
      <c r="I174" s="272"/>
      <c r="J174" s="272"/>
      <c r="K174" s="272"/>
      <c r="L174" s="272"/>
      <c r="M174" s="272"/>
      <c r="N174" s="273"/>
      <c r="O174" s="273"/>
      <c r="P174" s="273"/>
      <c r="Q174" s="273"/>
      <c r="R174" s="161"/>
      <c r="S174" s="161"/>
      <c r="T174" s="162"/>
      <c r="U174" s="16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 t="s">
        <v>141</v>
      </c>
      <c r="AF174" s="151">
        <v>0</v>
      </c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12.75" outlineLevel="1">
      <c r="A175" s="152"/>
      <c r="B175" s="158"/>
      <c r="C175" s="191" t="s">
        <v>326</v>
      </c>
      <c r="D175" s="163"/>
      <c r="E175" s="168">
        <v>23.5</v>
      </c>
      <c r="F175" s="272"/>
      <c r="G175" s="272"/>
      <c r="H175" s="272"/>
      <c r="I175" s="272"/>
      <c r="J175" s="272"/>
      <c r="K175" s="272"/>
      <c r="L175" s="272"/>
      <c r="M175" s="272"/>
      <c r="N175" s="273"/>
      <c r="O175" s="273"/>
      <c r="P175" s="273"/>
      <c r="Q175" s="273"/>
      <c r="R175" s="161"/>
      <c r="S175" s="161"/>
      <c r="T175" s="162"/>
      <c r="U175" s="16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 t="s">
        <v>141</v>
      </c>
      <c r="AF175" s="151">
        <v>0</v>
      </c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12.75" outlineLevel="1">
      <c r="A176" s="152">
        <v>45</v>
      </c>
      <c r="B176" s="158" t="s">
        <v>327</v>
      </c>
      <c r="C176" s="190" t="s">
        <v>328</v>
      </c>
      <c r="D176" s="160" t="s">
        <v>134</v>
      </c>
      <c r="E176" s="167">
        <v>53</v>
      </c>
      <c r="F176" s="170"/>
      <c r="G176" s="272">
        <f>ROUND(E176*F176,2)</f>
        <v>0</v>
      </c>
      <c r="H176" s="170"/>
      <c r="I176" s="272">
        <f>ROUND(E176*H176,2)</f>
        <v>0</v>
      </c>
      <c r="J176" s="170"/>
      <c r="K176" s="272">
        <f>ROUND(E176*J176,2)</f>
        <v>0</v>
      </c>
      <c r="L176" s="272">
        <v>21</v>
      </c>
      <c r="M176" s="272">
        <f>G176*(1+L176/100)</f>
        <v>0</v>
      </c>
      <c r="N176" s="273">
        <v>3E-05</v>
      </c>
      <c r="O176" s="273">
        <f>ROUND(E176*N176,5)</f>
        <v>0.00159</v>
      </c>
      <c r="P176" s="273">
        <v>0</v>
      </c>
      <c r="Q176" s="273">
        <f>ROUND(E176*P176,5)</f>
        <v>0</v>
      </c>
      <c r="R176" s="161"/>
      <c r="S176" s="161"/>
      <c r="T176" s="162">
        <v>0.32</v>
      </c>
      <c r="U176" s="161">
        <f>ROUND(E176*T176,2)</f>
        <v>16.96</v>
      </c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 t="s">
        <v>125</v>
      </c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12.75" outlineLevel="1">
      <c r="A177" s="152">
        <v>46</v>
      </c>
      <c r="B177" s="158" t="s">
        <v>329</v>
      </c>
      <c r="C177" s="190" t="s">
        <v>330</v>
      </c>
      <c r="D177" s="160" t="s">
        <v>134</v>
      </c>
      <c r="E177" s="167">
        <v>53</v>
      </c>
      <c r="F177" s="170"/>
      <c r="G177" s="272">
        <f>ROUND(E177*F177,2)</f>
        <v>0</v>
      </c>
      <c r="H177" s="170"/>
      <c r="I177" s="272">
        <f>ROUND(E177*H177,2)</f>
        <v>0</v>
      </c>
      <c r="J177" s="170"/>
      <c r="K177" s="272">
        <f>ROUND(E177*J177,2)</f>
        <v>0</v>
      </c>
      <c r="L177" s="272">
        <v>21</v>
      </c>
      <c r="M177" s="272">
        <f>G177*(1+L177/100)</f>
        <v>0</v>
      </c>
      <c r="N177" s="273">
        <v>0.00085</v>
      </c>
      <c r="O177" s="273">
        <f>ROUND(E177*N177,5)</f>
        <v>0.04505</v>
      </c>
      <c r="P177" s="273">
        <v>0</v>
      </c>
      <c r="Q177" s="273">
        <f>ROUND(E177*P177,5)</f>
        <v>0</v>
      </c>
      <c r="R177" s="161"/>
      <c r="S177" s="161"/>
      <c r="T177" s="162">
        <v>0.2136</v>
      </c>
      <c r="U177" s="161">
        <f>ROUND(E177*T177,2)</f>
        <v>11.32</v>
      </c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 t="s">
        <v>125</v>
      </c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22.5" outlineLevel="1">
      <c r="A178" s="152">
        <v>47</v>
      </c>
      <c r="B178" s="158" t="s">
        <v>331</v>
      </c>
      <c r="C178" s="190" t="s">
        <v>332</v>
      </c>
      <c r="D178" s="160" t="s">
        <v>134</v>
      </c>
      <c r="E178" s="167">
        <v>53</v>
      </c>
      <c r="F178" s="170"/>
      <c r="G178" s="272">
        <f>ROUND(E178*F178,2)</f>
        <v>0</v>
      </c>
      <c r="H178" s="170"/>
      <c r="I178" s="272">
        <f>ROUND(E178*H178,2)</f>
        <v>0</v>
      </c>
      <c r="J178" s="170"/>
      <c r="K178" s="272">
        <f>ROUND(E178*J178,2)</f>
        <v>0</v>
      </c>
      <c r="L178" s="272">
        <v>21</v>
      </c>
      <c r="M178" s="272">
        <f>G178*(1+L178/100)</f>
        <v>0</v>
      </c>
      <c r="N178" s="273">
        <v>0</v>
      </c>
      <c r="O178" s="273">
        <f>ROUND(E178*N178,5)</f>
        <v>0</v>
      </c>
      <c r="P178" s="273">
        <v>0</v>
      </c>
      <c r="Q178" s="273">
        <f>ROUND(E178*P178,5)</f>
        <v>0</v>
      </c>
      <c r="R178" s="161"/>
      <c r="S178" s="161"/>
      <c r="T178" s="162">
        <v>0.0333</v>
      </c>
      <c r="U178" s="161">
        <f>ROUND(E178*T178,2)</f>
        <v>1.76</v>
      </c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 t="s">
        <v>125</v>
      </c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12.75" outlineLevel="1">
      <c r="A179" s="152">
        <v>48</v>
      </c>
      <c r="B179" s="158" t="s">
        <v>333</v>
      </c>
      <c r="C179" s="190" t="s">
        <v>334</v>
      </c>
      <c r="D179" s="160" t="s">
        <v>128</v>
      </c>
      <c r="E179" s="167">
        <v>17</v>
      </c>
      <c r="F179" s="170"/>
      <c r="G179" s="272">
        <f>ROUND(E179*F179,2)</f>
        <v>0</v>
      </c>
      <c r="H179" s="170"/>
      <c r="I179" s="272">
        <f>ROUND(E179*H179,2)</f>
        <v>0</v>
      </c>
      <c r="J179" s="170"/>
      <c r="K179" s="272">
        <f>ROUND(E179*J179,2)</f>
        <v>0</v>
      </c>
      <c r="L179" s="272">
        <v>21</v>
      </c>
      <c r="M179" s="272">
        <f>G179*(1+L179/100)</f>
        <v>0</v>
      </c>
      <c r="N179" s="273">
        <v>0.0001</v>
      </c>
      <c r="O179" s="273">
        <f>ROUND(E179*N179,5)</f>
        <v>0.0017</v>
      </c>
      <c r="P179" s="273">
        <v>0</v>
      </c>
      <c r="Q179" s="273">
        <f>ROUND(E179*P179,5)</f>
        <v>0</v>
      </c>
      <c r="R179" s="161"/>
      <c r="S179" s="161"/>
      <c r="T179" s="162">
        <v>0</v>
      </c>
      <c r="U179" s="161">
        <f>ROUND(E179*T179,2)</f>
        <v>0</v>
      </c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 t="s">
        <v>160</v>
      </c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31" ht="12.75">
      <c r="A180" s="153" t="s">
        <v>120</v>
      </c>
      <c r="B180" s="159" t="s">
        <v>65</v>
      </c>
      <c r="C180" s="192" t="s">
        <v>66</v>
      </c>
      <c r="D180" s="164"/>
      <c r="E180" s="169"/>
      <c r="F180" s="274"/>
      <c r="G180" s="274">
        <f>SUMIF(AE181:AE202,"&lt;&gt;NOR",G181:G202)</f>
        <v>0</v>
      </c>
      <c r="H180" s="274"/>
      <c r="I180" s="274">
        <f>SUM(I181:I202)</f>
        <v>0</v>
      </c>
      <c r="J180" s="274"/>
      <c r="K180" s="274">
        <f>SUM(K181:K202)</f>
        <v>0</v>
      </c>
      <c r="L180" s="274"/>
      <c r="M180" s="274">
        <f>SUM(M181:M202)</f>
        <v>0</v>
      </c>
      <c r="N180" s="275"/>
      <c r="O180" s="275">
        <f>SUM(O181:O202)</f>
        <v>22.41972</v>
      </c>
      <c r="P180" s="275"/>
      <c r="Q180" s="275">
        <f>SUM(Q181:Q202)</f>
        <v>18.1152</v>
      </c>
      <c r="R180" s="165"/>
      <c r="S180" s="165"/>
      <c r="T180" s="166"/>
      <c r="U180" s="165">
        <f>SUM(U181:U202)</f>
        <v>865.5699999999999</v>
      </c>
      <c r="AE180" t="s">
        <v>121</v>
      </c>
    </row>
    <row r="181" spans="1:60" ht="12.75" outlineLevel="1">
      <c r="A181" s="152">
        <v>49</v>
      </c>
      <c r="B181" s="158" t="s">
        <v>335</v>
      </c>
      <c r="C181" s="190" t="s">
        <v>336</v>
      </c>
      <c r="D181" s="160" t="s">
        <v>134</v>
      </c>
      <c r="E181" s="167">
        <v>494.6</v>
      </c>
      <c r="F181" s="170"/>
      <c r="G181" s="272">
        <f>ROUND(E181*F181,2)</f>
        <v>0</v>
      </c>
      <c r="H181" s="170"/>
      <c r="I181" s="272">
        <f>ROUND(E181*H181,2)</f>
        <v>0</v>
      </c>
      <c r="J181" s="170"/>
      <c r="K181" s="272">
        <f>ROUND(E181*J181,2)</f>
        <v>0</v>
      </c>
      <c r="L181" s="272">
        <v>21</v>
      </c>
      <c r="M181" s="272">
        <f>G181*(1+L181/100)</f>
        <v>0</v>
      </c>
      <c r="N181" s="273">
        <v>0</v>
      </c>
      <c r="O181" s="273">
        <f>ROUND(E181*N181,5)</f>
        <v>0</v>
      </c>
      <c r="P181" s="273">
        <v>0</v>
      </c>
      <c r="Q181" s="273">
        <f>ROUND(E181*P181,5)</f>
        <v>0</v>
      </c>
      <c r="R181" s="161"/>
      <c r="S181" s="161"/>
      <c r="T181" s="162">
        <v>0.2</v>
      </c>
      <c r="U181" s="161">
        <f>ROUND(E181*T181,2)</f>
        <v>98.92</v>
      </c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 t="s">
        <v>125</v>
      </c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12.75" outlineLevel="1">
      <c r="A182" s="152"/>
      <c r="B182" s="158"/>
      <c r="C182" s="191" t="s">
        <v>337</v>
      </c>
      <c r="D182" s="163"/>
      <c r="E182" s="168">
        <v>21.6</v>
      </c>
      <c r="F182" s="272"/>
      <c r="G182" s="272"/>
      <c r="H182" s="272"/>
      <c r="I182" s="272"/>
      <c r="J182" s="272"/>
      <c r="K182" s="272"/>
      <c r="L182" s="272"/>
      <c r="M182" s="272"/>
      <c r="N182" s="273"/>
      <c r="O182" s="273"/>
      <c r="P182" s="273"/>
      <c r="Q182" s="273"/>
      <c r="R182" s="161"/>
      <c r="S182" s="161"/>
      <c r="T182" s="162"/>
      <c r="U182" s="16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 t="s">
        <v>141</v>
      </c>
      <c r="AF182" s="151">
        <v>0</v>
      </c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12.75" outlineLevel="1">
      <c r="A183" s="152"/>
      <c r="B183" s="158"/>
      <c r="C183" s="191" t="s">
        <v>338</v>
      </c>
      <c r="D183" s="163"/>
      <c r="E183" s="168">
        <v>70.8</v>
      </c>
      <c r="F183" s="272"/>
      <c r="G183" s="272"/>
      <c r="H183" s="272"/>
      <c r="I183" s="272"/>
      <c r="J183" s="272"/>
      <c r="K183" s="272"/>
      <c r="L183" s="272"/>
      <c r="M183" s="272"/>
      <c r="N183" s="273"/>
      <c r="O183" s="273"/>
      <c r="P183" s="273"/>
      <c r="Q183" s="273"/>
      <c r="R183" s="161"/>
      <c r="S183" s="161"/>
      <c r="T183" s="162"/>
      <c r="U183" s="16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 t="s">
        <v>141</v>
      </c>
      <c r="AF183" s="151">
        <v>0</v>
      </c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12.75" outlineLevel="1">
      <c r="A184" s="152"/>
      <c r="B184" s="158"/>
      <c r="C184" s="191" t="s">
        <v>339</v>
      </c>
      <c r="D184" s="163"/>
      <c r="E184" s="168">
        <v>205.6</v>
      </c>
      <c r="F184" s="272"/>
      <c r="G184" s="272"/>
      <c r="H184" s="272"/>
      <c r="I184" s="272"/>
      <c r="J184" s="272"/>
      <c r="K184" s="272"/>
      <c r="L184" s="272"/>
      <c r="M184" s="272"/>
      <c r="N184" s="273"/>
      <c r="O184" s="273"/>
      <c r="P184" s="273"/>
      <c r="Q184" s="273"/>
      <c r="R184" s="161"/>
      <c r="S184" s="161"/>
      <c r="T184" s="162"/>
      <c r="U184" s="16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 t="s">
        <v>141</v>
      </c>
      <c r="AF184" s="151">
        <v>0</v>
      </c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22.5" outlineLevel="1">
      <c r="A185" s="152"/>
      <c r="B185" s="158"/>
      <c r="C185" s="191" t="s">
        <v>340</v>
      </c>
      <c r="D185" s="163"/>
      <c r="E185" s="168">
        <v>196.6</v>
      </c>
      <c r="F185" s="272"/>
      <c r="G185" s="272"/>
      <c r="H185" s="272"/>
      <c r="I185" s="272"/>
      <c r="J185" s="272"/>
      <c r="K185" s="272"/>
      <c r="L185" s="272"/>
      <c r="M185" s="272"/>
      <c r="N185" s="273"/>
      <c r="O185" s="273"/>
      <c r="P185" s="273"/>
      <c r="Q185" s="273"/>
      <c r="R185" s="161"/>
      <c r="S185" s="161"/>
      <c r="T185" s="162"/>
      <c r="U185" s="16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 t="s">
        <v>141</v>
      </c>
      <c r="AF185" s="151">
        <v>0</v>
      </c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22.5" outlineLevel="1">
      <c r="A186" s="152">
        <v>50</v>
      </c>
      <c r="B186" s="158" t="s">
        <v>341</v>
      </c>
      <c r="C186" s="190" t="s">
        <v>342</v>
      </c>
      <c r="D186" s="160" t="s">
        <v>128</v>
      </c>
      <c r="E186" s="167">
        <v>74</v>
      </c>
      <c r="F186" s="170"/>
      <c r="G186" s="272">
        <f>ROUND(E186*F186,2)</f>
        <v>0</v>
      </c>
      <c r="H186" s="170"/>
      <c r="I186" s="272">
        <f>ROUND(E186*H186,2)</f>
        <v>0</v>
      </c>
      <c r="J186" s="170"/>
      <c r="K186" s="272">
        <f>ROUND(E186*J186,2)</f>
        <v>0</v>
      </c>
      <c r="L186" s="272">
        <v>21</v>
      </c>
      <c r="M186" s="272">
        <f>G186*(1+L186/100)</f>
        <v>0</v>
      </c>
      <c r="N186" s="273">
        <v>0.25803</v>
      </c>
      <c r="O186" s="273">
        <f>ROUND(E186*N186,5)</f>
        <v>19.09422</v>
      </c>
      <c r="P186" s="273">
        <v>0.2448</v>
      </c>
      <c r="Q186" s="273">
        <f>ROUND(E186*P186,5)</f>
        <v>18.1152</v>
      </c>
      <c r="R186" s="161"/>
      <c r="S186" s="161"/>
      <c r="T186" s="162">
        <v>10.36008</v>
      </c>
      <c r="U186" s="161">
        <f>ROUND(E186*T186,2)</f>
        <v>766.65</v>
      </c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 t="s">
        <v>343</v>
      </c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12.75" outlineLevel="1">
      <c r="A187" s="152"/>
      <c r="B187" s="158"/>
      <c r="C187" s="191" t="s">
        <v>344</v>
      </c>
      <c r="D187" s="163"/>
      <c r="E187" s="168">
        <v>3</v>
      </c>
      <c r="F187" s="272"/>
      <c r="G187" s="272"/>
      <c r="H187" s="272"/>
      <c r="I187" s="272"/>
      <c r="J187" s="272"/>
      <c r="K187" s="272"/>
      <c r="L187" s="272"/>
      <c r="M187" s="272"/>
      <c r="N187" s="273"/>
      <c r="O187" s="273"/>
      <c r="P187" s="273"/>
      <c r="Q187" s="273"/>
      <c r="R187" s="161"/>
      <c r="S187" s="161"/>
      <c r="T187" s="162"/>
      <c r="U187" s="16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 t="s">
        <v>141</v>
      </c>
      <c r="AF187" s="151">
        <v>0</v>
      </c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12.75" outlineLevel="1">
      <c r="A188" s="152"/>
      <c r="B188" s="158"/>
      <c r="C188" s="191" t="s">
        <v>345</v>
      </c>
      <c r="D188" s="163"/>
      <c r="E188" s="168">
        <v>12</v>
      </c>
      <c r="F188" s="272"/>
      <c r="G188" s="272"/>
      <c r="H188" s="272"/>
      <c r="I188" s="272"/>
      <c r="J188" s="272"/>
      <c r="K188" s="272"/>
      <c r="L188" s="272"/>
      <c r="M188" s="272"/>
      <c r="N188" s="273"/>
      <c r="O188" s="273"/>
      <c r="P188" s="273"/>
      <c r="Q188" s="273"/>
      <c r="R188" s="161"/>
      <c r="S188" s="161"/>
      <c r="T188" s="162"/>
      <c r="U188" s="16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 t="s">
        <v>141</v>
      </c>
      <c r="AF188" s="151">
        <v>0</v>
      </c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12.75" outlineLevel="1">
      <c r="A189" s="152"/>
      <c r="B189" s="158"/>
      <c r="C189" s="191" t="s">
        <v>346</v>
      </c>
      <c r="D189" s="163"/>
      <c r="E189" s="168">
        <v>30</v>
      </c>
      <c r="F189" s="272"/>
      <c r="G189" s="272"/>
      <c r="H189" s="272"/>
      <c r="I189" s="272"/>
      <c r="J189" s="272"/>
      <c r="K189" s="272"/>
      <c r="L189" s="272"/>
      <c r="M189" s="272"/>
      <c r="N189" s="273"/>
      <c r="O189" s="273"/>
      <c r="P189" s="273"/>
      <c r="Q189" s="273"/>
      <c r="R189" s="161"/>
      <c r="S189" s="161"/>
      <c r="T189" s="162"/>
      <c r="U189" s="16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 t="s">
        <v>141</v>
      </c>
      <c r="AF189" s="151">
        <v>0</v>
      </c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12.75" outlineLevel="1">
      <c r="A190" s="152"/>
      <c r="B190" s="158"/>
      <c r="C190" s="191" t="s">
        <v>347</v>
      </c>
      <c r="D190" s="163"/>
      <c r="E190" s="168">
        <v>29</v>
      </c>
      <c r="F190" s="272"/>
      <c r="G190" s="272"/>
      <c r="H190" s="272"/>
      <c r="I190" s="272"/>
      <c r="J190" s="272"/>
      <c r="K190" s="272"/>
      <c r="L190" s="272"/>
      <c r="M190" s="272"/>
      <c r="N190" s="273"/>
      <c r="O190" s="273"/>
      <c r="P190" s="273"/>
      <c r="Q190" s="273"/>
      <c r="R190" s="161"/>
      <c r="S190" s="161"/>
      <c r="T190" s="162"/>
      <c r="U190" s="16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 t="s">
        <v>141</v>
      </c>
      <c r="AF190" s="151">
        <v>0</v>
      </c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12.75" outlineLevel="1">
      <c r="A191" s="152">
        <v>51</v>
      </c>
      <c r="B191" s="158" t="s">
        <v>348</v>
      </c>
      <c r="C191" s="190" t="s">
        <v>349</v>
      </c>
      <c r="D191" s="160" t="s">
        <v>128</v>
      </c>
      <c r="E191" s="167">
        <v>8</v>
      </c>
      <c r="F191" s="170"/>
      <c r="G191" s="272">
        <f>ROUND(E191*F191,2)</f>
        <v>0</v>
      </c>
      <c r="H191" s="170"/>
      <c r="I191" s="272">
        <f>ROUND(E191*H191,2)</f>
        <v>0</v>
      </c>
      <c r="J191" s="170"/>
      <c r="K191" s="272">
        <f>ROUND(E191*J191,2)</f>
        <v>0</v>
      </c>
      <c r="L191" s="272">
        <v>21</v>
      </c>
      <c r="M191" s="272">
        <f>G191*(1+L191/100)</f>
        <v>0</v>
      </c>
      <c r="N191" s="273">
        <v>0.036</v>
      </c>
      <c r="O191" s="273">
        <f>ROUND(E191*N191,5)</f>
        <v>0.288</v>
      </c>
      <c r="P191" s="273">
        <v>0</v>
      </c>
      <c r="Q191" s="273">
        <f>ROUND(E191*P191,5)</f>
        <v>0</v>
      </c>
      <c r="R191" s="161"/>
      <c r="S191" s="161"/>
      <c r="T191" s="162">
        <v>0</v>
      </c>
      <c r="U191" s="161">
        <f>ROUND(E191*T191,2)</f>
        <v>0</v>
      </c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 t="s">
        <v>160</v>
      </c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22.5" outlineLevel="1">
      <c r="A192" s="152">
        <v>52</v>
      </c>
      <c r="B192" s="158" t="s">
        <v>350</v>
      </c>
      <c r="C192" s="190" t="s">
        <v>351</v>
      </c>
      <c r="D192" s="160" t="s">
        <v>128</v>
      </c>
      <c r="E192" s="167">
        <v>48</v>
      </c>
      <c r="F192" s="170"/>
      <c r="G192" s="272">
        <f>ROUND(E192*F192,2)</f>
        <v>0</v>
      </c>
      <c r="H192" s="170"/>
      <c r="I192" s="272">
        <f>ROUND(E192*H192,2)</f>
        <v>0</v>
      </c>
      <c r="J192" s="170"/>
      <c r="K192" s="272">
        <f>ROUND(E192*J192,2)</f>
        <v>0</v>
      </c>
      <c r="L192" s="272">
        <v>21</v>
      </c>
      <c r="M192" s="272">
        <f>G192*(1+L192/100)</f>
        <v>0</v>
      </c>
      <c r="N192" s="273">
        <v>0.0495</v>
      </c>
      <c r="O192" s="273">
        <f>ROUND(E192*N192,5)</f>
        <v>2.376</v>
      </c>
      <c r="P192" s="273">
        <v>0</v>
      </c>
      <c r="Q192" s="273">
        <f>ROUND(E192*P192,5)</f>
        <v>0</v>
      </c>
      <c r="R192" s="161"/>
      <c r="S192" s="161"/>
      <c r="T192" s="162">
        <v>0</v>
      </c>
      <c r="U192" s="161">
        <f>ROUND(E192*T192,2)</f>
        <v>0</v>
      </c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 t="s">
        <v>160</v>
      </c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12.75" outlineLevel="1">
      <c r="A193" s="152"/>
      <c r="B193" s="158"/>
      <c r="C193" s="191" t="s">
        <v>344</v>
      </c>
      <c r="D193" s="163"/>
      <c r="E193" s="168">
        <v>3</v>
      </c>
      <c r="F193" s="272"/>
      <c r="G193" s="272"/>
      <c r="H193" s="272"/>
      <c r="I193" s="272"/>
      <c r="J193" s="272"/>
      <c r="K193" s="272"/>
      <c r="L193" s="272"/>
      <c r="M193" s="272"/>
      <c r="N193" s="273"/>
      <c r="O193" s="273"/>
      <c r="P193" s="273"/>
      <c r="Q193" s="273"/>
      <c r="R193" s="161"/>
      <c r="S193" s="161"/>
      <c r="T193" s="162"/>
      <c r="U193" s="16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 t="s">
        <v>141</v>
      </c>
      <c r="AF193" s="151">
        <v>0</v>
      </c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ht="12.75" outlineLevel="1">
      <c r="A194" s="152"/>
      <c r="B194" s="158"/>
      <c r="C194" s="191" t="s">
        <v>352</v>
      </c>
      <c r="D194" s="163"/>
      <c r="E194" s="168"/>
      <c r="F194" s="272"/>
      <c r="G194" s="272"/>
      <c r="H194" s="272"/>
      <c r="I194" s="272"/>
      <c r="J194" s="272"/>
      <c r="K194" s="272"/>
      <c r="L194" s="272"/>
      <c r="M194" s="272"/>
      <c r="N194" s="273"/>
      <c r="O194" s="273"/>
      <c r="P194" s="273"/>
      <c r="Q194" s="273"/>
      <c r="R194" s="161"/>
      <c r="S194" s="161"/>
      <c r="T194" s="162"/>
      <c r="U194" s="16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 t="s">
        <v>141</v>
      </c>
      <c r="AF194" s="151">
        <v>0</v>
      </c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12.75" outlineLevel="1">
      <c r="A195" s="152"/>
      <c r="B195" s="158"/>
      <c r="C195" s="191" t="s">
        <v>353</v>
      </c>
      <c r="D195" s="163"/>
      <c r="E195" s="168">
        <v>19</v>
      </c>
      <c r="F195" s="272"/>
      <c r="G195" s="272"/>
      <c r="H195" s="272"/>
      <c r="I195" s="272"/>
      <c r="J195" s="272"/>
      <c r="K195" s="272"/>
      <c r="L195" s="272"/>
      <c r="M195" s="272"/>
      <c r="N195" s="273"/>
      <c r="O195" s="273"/>
      <c r="P195" s="273"/>
      <c r="Q195" s="273"/>
      <c r="R195" s="161"/>
      <c r="S195" s="161"/>
      <c r="T195" s="162"/>
      <c r="U195" s="16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 t="s">
        <v>141</v>
      </c>
      <c r="AF195" s="151">
        <v>0</v>
      </c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ht="12.75" outlineLevel="1">
      <c r="A196" s="152"/>
      <c r="B196" s="158"/>
      <c r="C196" s="191" t="s">
        <v>354</v>
      </c>
      <c r="D196" s="163"/>
      <c r="E196" s="168">
        <v>26</v>
      </c>
      <c r="F196" s="272"/>
      <c r="G196" s="272"/>
      <c r="H196" s="272"/>
      <c r="I196" s="272"/>
      <c r="J196" s="272"/>
      <c r="K196" s="272"/>
      <c r="L196" s="272"/>
      <c r="M196" s="272"/>
      <c r="N196" s="273"/>
      <c r="O196" s="273"/>
      <c r="P196" s="273"/>
      <c r="Q196" s="273"/>
      <c r="R196" s="161"/>
      <c r="S196" s="161"/>
      <c r="T196" s="162"/>
      <c r="U196" s="16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 t="s">
        <v>141</v>
      </c>
      <c r="AF196" s="151">
        <v>0</v>
      </c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ht="22.5" outlineLevel="1">
      <c r="A197" s="152">
        <v>53</v>
      </c>
      <c r="B197" s="158" t="s">
        <v>355</v>
      </c>
      <c r="C197" s="190" t="s">
        <v>356</v>
      </c>
      <c r="D197" s="160" t="s">
        <v>128</v>
      </c>
      <c r="E197" s="167">
        <v>6</v>
      </c>
      <c r="F197" s="170"/>
      <c r="G197" s="272">
        <f>ROUND(E197*F197,2)</f>
        <v>0</v>
      </c>
      <c r="H197" s="170"/>
      <c r="I197" s="272">
        <f>ROUND(E197*H197,2)</f>
        <v>0</v>
      </c>
      <c r="J197" s="170"/>
      <c r="K197" s="272">
        <f>ROUND(E197*J197,2)</f>
        <v>0</v>
      </c>
      <c r="L197" s="272">
        <v>21</v>
      </c>
      <c r="M197" s="272">
        <f>G197*(1+L197/100)</f>
        <v>0</v>
      </c>
      <c r="N197" s="273">
        <v>0.045</v>
      </c>
      <c r="O197" s="273">
        <f>ROUND(E197*N197,5)</f>
        <v>0.27</v>
      </c>
      <c r="P197" s="273">
        <v>0</v>
      </c>
      <c r="Q197" s="273">
        <f>ROUND(E197*P197,5)</f>
        <v>0</v>
      </c>
      <c r="R197" s="161"/>
      <c r="S197" s="161"/>
      <c r="T197" s="162">
        <v>0</v>
      </c>
      <c r="U197" s="161">
        <f>ROUND(E197*T197,2)</f>
        <v>0</v>
      </c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 t="s">
        <v>160</v>
      </c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12.75" outlineLevel="1">
      <c r="A198" s="152"/>
      <c r="B198" s="158"/>
      <c r="C198" s="191" t="s">
        <v>357</v>
      </c>
      <c r="D198" s="163"/>
      <c r="E198" s="168">
        <v>6</v>
      </c>
      <c r="F198" s="272"/>
      <c r="G198" s="272"/>
      <c r="H198" s="272"/>
      <c r="I198" s="272"/>
      <c r="J198" s="272"/>
      <c r="K198" s="272"/>
      <c r="L198" s="272"/>
      <c r="M198" s="272"/>
      <c r="N198" s="273"/>
      <c r="O198" s="273"/>
      <c r="P198" s="273"/>
      <c r="Q198" s="273"/>
      <c r="R198" s="161"/>
      <c r="S198" s="161"/>
      <c r="T198" s="162"/>
      <c r="U198" s="16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 t="s">
        <v>141</v>
      </c>
      <c r="AF198" s="151">
        <v>0</v>
      </c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2.5" outlineLevel="1">
      <c r="A199" s="152">
        <v>54</v>
      </c>
      <c r="B199" s="158" t="s">
        <v>358</v>
      </c>
      <c r="C199" s="190" t="s">
        <v>359</v>
      </c>
      <c r="D199" s="160" t="s">
        <v>128</v>
      </c>
      <c r="E199" s="167">
        <v>3</v>
      </c>
      <c r="F199" s="170"/>
      <c r="G199" s="272">
        <f>ROUND(E199*F199,2)</f>
        <v>0</v>
      </c>
      <c r="H199" s="170"/>
      <c r="I199" s="272">
        <f>ROUND(E199*H199,2)</f>
        <v>0</v>
      </c>
      <c r="J199" s="170"/>
      <c r="K199" s="272">
        <f>ROUND(E199*J199,2)</f>
        <v>0</v>
      </c>
      <c r="L199" s="272">
        <v>21</v>
      </c>
      <c r="M199" s="272">
        <f>G199*(1+L199/100)</f>
        <v>0</v>
      </c>
      <c r="N199" s="273">
        <v>0.036</v>
      </c>
      <c r="O199" s="273">
        <f>ROUND(E199*N199,5)</f>
        <v>0.108</v>
      </c>
      <c r="P199" s="273">
        <v>0</v>
      </c>
      <c r="Q199" s="273">
        <f>ROUND(E199*P199,5)</f>
        <v>0</v>
      </c>
      <c r="R199" s="161"/>
      <c r="S199" s="161"/>
      <c r="T199" s="162">
        <v>0</v>
      </c>
      <c r="U199" s="161">
        <f>ROUND(E199*T199,2)</f>
        <v>0</v>
      </c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 t="s">
        <v>160</v>
      </c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12.75" outlineLevel="1">
      <c r="A200" s="152"/>
      <c r="B200" s="158"/>
      <c r="C200" s="191" t="s">
        <v>360</v>
      </c>
      <c r="D200" s="163"/>
      <c r="E200" s="168">
        <v>3</v>
      </c>
      <c r="F200" s="272"/>
      <c r="G200" s="272"/>
      <c r="H200" s="272"/>
      <c r="I200" s="272"/>
      <c r="J200" s="272"/>
      <c r="K200" s="272"/>
      <c r="L200" s="272"/>
      <c r="M200" s="272"/>
      <c r="N200" s="273"/>
      <c r="O200" s="273"/>
      <c r="P200" s="273"/>
      <c r="Q200" s="273"/>
      <c r="R200" s="161"/>
      <c r="S200" s="161"/>
      <c r="T200" s="162"/>
      <c r="U200" s="16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 t="s">
        <v>141</v>
      </c>
      <c r="AF200" s="151">
        <v>0</v>
      </c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ht="22.5" outlineLevel="1">
      <c r="A201" s="152">
        <v>55</v>
      </c>
      <c r="B201" s="158" t="s">
        <v>361</v>
      </c>
      <c r="C201" s="190" t="s">
        <v>362</v>
      </c>
      <c r="D201" s="160" t="s">
        <v>128</v>
      </c>
      <c r="E201" s="167">
        <v>9</v>
      </c>
      <c r="F201" s="170"/>
      <c r="G201" s="272">
        <f>ROUND(E201*F201,2)</f>
        <v>0</v>
      </c>
      <c r="H201" s="170"/>
      <c r="I201" s="272">
        <f>ROUND(E201*H201,2)</f>
        <v>0</v>
      </c>
      <c r="J201" s="170"/>
      <c r="K201" s="272">
        <f>ROUND(E201*J201,2)</f>
        <v>0</v>
      </c>
      <c r="L201" s="272">
        <v>21</v>
      </c>
      <c r="M201" s="272">
        <f>G201*(1+L201/100)</f>
        <v>0</v>
      </c>
      <c r="N201" s="273">
        <v>0.0315</v>
      </c>
      <c r="O201" s="273">
        <f>ROUND(E201*N201,5)</f>
        <v>0.2835</v>
      </c>
      <c r="P201" s="273">
        <v>0</v>
      </c>
      <c r="Q201" s="273">
        <f>ROUND(E201*P201,5)</f>
        <v>0</v>
      </c>
      <c r="R201" s="161"/>
      <c r="S201" s="161"/>
      <c r="T201" s="162">
        <v>0</v>
      </c>
      <c r="U201" s="161">
        <f>ROUND(E201*T201,2)</f>
        <v>0</v>
      </c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 t="s">
        <v>160</v>
      </c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ht="12.75" outlineLevel="1">
      <c r="A202" s="152"/>
      <c r="B202" s="158"/>
      <c r="C202" s="191" t="s">
        <v>363</v>
      </c>
      <c r="D202" s="163"/>
      <c r="E202" s="168">
        <v>9</v>
      </c>
      <c r="F202" s="272"/>
      <c r="G202" s="272"/>
      <c r="H202" s="272"/>
      <c r="I202" s="272"/>
      <c r="J202" s="272"/>
      <c r="K202" s="272"/>
      <c r="L202" s="272"/>
      <c r="M202" s="272"/>
      <c r="N202" s="273"/>
      <c r="O202" s="273"/>
      <c r="P202" s="273"/>
      <c r="Q202" s="273"/>
      <c r="R202" s="161"/>
      <c r="S202" s="161"/>
      <c r="T202" s="162"/>
      <c r="U202" s="16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 t="s">
        <v>141</v>
      </c>
      <c r="AF202" s="151">
        <v>0</v>
      </c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31" ht="12.75">
      <c r="A203" s="153" t="s">
        <v>120</v>
      </c>
      <c r="B203" s="159" t="s">
        <v>67</v>
      </c>
      <c r="C203" s="192" t="s">
        <v>68</v>
      </c>
      <c r="D203" s="164"/>
      <c r="E203" s="169"/>
      <c r="F203" s="274"/>
      <c r="G203" s="274">
        <f>SUMIF(AE204:AE204,"&lt;&gt;NOR",G204:G204)</f>
        <v>0</v>
      </c>
      <c r="H203" s="274"/>
      <c r="I203" s="274">
        <f>SUM(I204:I204)</f>
        <v>0</v>
      </c>
      <c r="J203" s="274"/>
      <c r="K203" s="274">
        <f>SUM(K204:K204)</f>
        <v>0</v>
      </c>
      <c r="L203" s="274"/>
      <c r="M203" s="274">
        <f>SUM(M204:M204)</f>
        <v>0</v>
      </c>
      <c r="N203" s="275"/>
      <c r="O203" s="275">
        <f>SUM(O204:O204)</f>
        <v>0</v>
      </c>
      <c r="P203" s="275"/>
      <c r="Q203" s="275">
        <f>SUM(Q204:Q204)</f>
        <v>0</v>
      </c>
      <c r="R203" s="165"/>
      <c r="S203" s="165"/>
      <c r="T203" s="166"/>
      <c r="U203" s="165">
        <f>SUM(U204:U204)</f>
        <v>200</v>
      </c>
      <c r="AE203" t="s">
        <v>121</v>
      </c>
    </row>
    <row r="204" spans="1:60" ht="12.75" outlineLevel="1">
      <c r="A204" s="152">
        <v>56</v>
      </c>
      <c r="B204" s="158" t="s">
        <v>364</v>
      </c>
      <c r="C204" s="190" t="s">
        <v>365</v>
      </c>
      <c r="D204" s="160" t="s">
        <v>124</v>
      </c>
      <c r="E204" s="167">
        <v>200</v>
      </c>
      <c r="F204" s="170"/>
      <c r="G204" s="272">
        <f>ROUND(E204*F204,2)</f>
        <v>0</v>
      </c>
      <c r="H204" s="170"/>
      <c r="I204" s="272">
        <f>ROUND(E204*H204,2)</f>
        <v>0</v>
      </c>
      <c r="J204" s="170"/>
      <c r="K204" s="272">
        <f>ROUND(E204*J204,2)</f>
        <v>0</v>
      </c>
      <c r="L204" s="272">
        <v>21</v>
      </c>
      <c r="M204" s="272">
        <f>G204*(1+L204/100)</f>
        <v>0</v>
      </c>
      <c r="N204" s="273">
        <v>0</v>
      </c>
      <c r="O204" s="273">
        <f>ROUND(E204*N204,5)</f>
        <v>0</v>
      </c>
      <c r="P204" s="273">
        <v>0</v>
      </c>
      <c r="Q204" s="273">
        <f>ROUND(E204*P204,5)</f>
        <v>0</v>
      </c>
      <c r="R204" s="161"/>
      <c r="S204" s="161"/>
      <c r="T204" s="162">
        <v>1</v>
      </c>
      <c r="U204" s="161">
        <f>ROUND(E204*T204,2)</f>
        <v>200</v>
      </c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 t="s">
        <v>125</v>
      </c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31" ht="12.75">
      <c r="A205" s="153" t="s">
        <v>120</v>
      </c>
      <c r="B205" s="159" t="s">
        <v>69</v>
      </c>
      <c r="C205" s="192" t="s">
        <v>70</v>
      </c>
      <c r="D205" s="164"/>
      <c r="E205" s="169"/>
      <c r="F205" s="274"/>
      <c r="G205" s="274">
        <f>SUMIF(AE206:AE230,"&lt;&gt;NOR",G206:G230)</f>
        <v>0</v>
      </c>
      <c r="H205" s="274"/>
      <c r="I205" s="274">
        <f>SUM(I206:I230)</f>
        <v>0</v>
      </c>
      <c r="J205" s="274"/>
      <c r="K205" s="274">
        <f>SUM(K206:K230)</f>
        <v>0</v>
      </c>
      <c r="L205" s="274"/>
      <c r="M205" s="274">
        <f>SUM(M206:M230)</f>
        <v>0</v>
      </c>
      <c r="N205" s="275"/>
      <c r="O205" s="275">
        <f>SUM(O206:O230)</f>
        <v>44.54332</v>
      </c>
      <c r="P205" s="275"/>
      <c r="Q205" s="275">
        <f>SUM(Q206:Q230)</f>
        <v>0.0144</v>
      </c>
      <c r="R205" s="165"/>
      <c r="S205" s="165"/>
      <c r="T205" s="166"/>
      <c r="U205" s="165">
        <f>SUM(U206:U230)</f>
        <v>904.6300000000001</v>
      </c>
      <c r="AE205" t="s">
        <v>121</v>
      </c>
    </row>
    <row r="206" spans="1:60" ht="12.75" outlineLevel="1">
      <c r="A206" s="152">
        <v>57</v>
      </c>
      <c r="B206" s="158" t="s">
        <v>366</v>
      </c>
      <c r="C206" s="190" t="s">
        <v>367</v>
      </c>
      <c r="D206" s="160" t="s">
        <v>139</v>
      </c>
      <c r="E206" s="167">
        <v>1381.9</v>
      </c>
      <c r="F206" s="170"/>
      <c r="G206" s="272">
        <f>ROUND(E206*F206,2)</f>
        <v>0</v>
      </c>
      <c r="H206" s="170"/>
      <c r="I206" s="272">
        <f>ROUND(E206*H206,2)</f>
        <v>0</v>
      </c>
      <c r="J206" s="170"/>
      <c r="K206" s="272">
        <f>ROUND(E206*J206,2)</f>
        <v>0</v>
      </c>
      <c r="L206" s="272">
        <v>21</v>
      </c>
      <c r="M206" s="272">
        <f>G206*(1+L206/100)</f>
        <v>0</v>
      </c>
      <c r="N206" s="273">
        <v>0.02426</v>
      </c>
      <c r="O206" s="273">
        <f>ROUND(E206*N206,5)</f>
        <v>33.52489</v>
      </c>
      <c r="P206" s="273">
        <v>0</v>
      </c>
      <c r="Q206" s="273">
        <f>ROUND(E206*P206,5)</f>
        <v>0</v>
      </c>
      <c r="R206" s="161"/>
      <c r="S206" s="161"/>
      <c r="T206" s="162">
        <v>0.142</v>
      </c>
      <c r="U206" s="161">
        <f>ROUND(E206*T206,2)</f>
        <v>196.23</v>
      </c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 t="s">
        <v>125</v>
      </c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ht="12.75" outlineLevel="1">
      <c r="A207" s="152"/>
      <c r="B207" s="158"/>
      <c r="C207" s="191" t="s">
        <v>368</v>
      </c>
      <c r="D207" s="163"/>
      <c r="E207" s="168">
        <v>393.9</v>
      </c>
      <c r="F207" s="272"/>
      <c r="G207" s="272"/>
      <c r="H207" s="272"/>
      <c r="I207" s="272"/>
      <c r="J207" s="272"/>
      <c r="K207" s="272"/>
      <c r="L207" s="272"/>
      <c r="M207" s="272"/>
      <c r="N207" s="273"/>
      <c r="O207" s="273"/>
      <c r="P207" s="273"/>
      <c r="Q207" s="273"/>
      <c r="R207" s="161"/>
      <c r="S207" s="161"/>
      <c r="T207" s="162"/>
      <c r="U207" s="16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 t="s">
        <v>141</v>
      </c>
      <c r="AF207" s="151">
        <v>0</v>
      </c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12.75" outlineLevel="1">
      <c r="A208" s="152"/>
      <c r="B208" s="158"/>
      <c r="C208" s="191" t="s">
        <v>369</v>
      </c>
      <c r="D208" s="163"/>
      <c r="E208" s="168">
        <v>185.5</v>
      </c>
      <c r="F208" s="272"/>
      <c r="G208" s="272"/>
      <c r="H208" s="272"/>
      <c r="I208" s="272"/>
      <c r="J208" s="272"/>
      <c r="K208" s="272"/>
      <c r="L208" s="272"/>
      <c r="M208" s="272"/>
      <c r="N208" s="273"/>
      <c r="O208" s="273"/>
      <c r="P208" s="273"/>
      <c r="Q208" s="273"/>
      <c r="R208" s="161"/>
      <c r="S208" s="161"/>
      <c r="T208" s="162"/>
      <c r="U208" s="16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 t="s">
        <v>141</v>
      </c>
      <c r="AF208" s="151">
        <v>0</v>
      </c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12.75" outlineLevel="1">
      <c r="A209" s="152"/>
      <c r="B209" s="158"/>
      <c r="C209" s="191" t="s">
        <v>370</v>
      </c>
      <c r="D209" s="163"/>
      <c r="E209" s="168">
        <v>379.5</v>
      </c>
      <c r="F209" s="272"/>
      <c r="G209" s="272"/>
      <c r="H209" s="272"/>
      <c r="I209" s="272"/>
      <c r="J209" s="272"/>
      <c r="K209" s="272"/>
      <c r="L209" s="272"/>
      <c r="M209" s="272"/>
      <c r="N209" s="273"/>
      <c r="O209" s="273"/>
      <c r="P209" s="273"/>
      <c r="Q209" s="273"/>
      <c r="R209" s="161"/>
      <c r="S209" s="161"/>
      <c r="T209" s="162"/>
      <c r="U209" s="16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 t="s">
        <v>141</v>
      </c>
      <c r="AF209" s="151">
        <v>0</v>
      </c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12.75" outlineLevel="1">
      <c r="A210" s="152"/>
      <c r="B210" s="158"/>
      <c r="C210" s="191" t="s">
        <v>371</v>
      </c>
      <c r="D210" s="163"/>
      <c r="E210" s="168">
        <v>423</v>
      </c>
      <c r="F210" s="272"/>
      <c r="G210" s="272"/>
      <c r="H210" s="272"/>
      <c r="I210" s="272"/>
      <c r="J210" s="272"/>
      <c r="K210" s="272"/>
      <c r="L210" s="272"/>
      <c r="M210" s="272"/>
      <c r="N210" s="273"/>
      <c r="O210" s="273"/>
      <c r="P210" s="273"/>
      <c r="Q210" s="273"/>
      <c r="R210" s="161"/>
      <c r="S210" s="161"/>
      <c r="T210" s="162"/>
      <c r="U210" s="16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 t="s">
        <v>141</v>
      </c>
      <c r="AF210" s="151">
        <v>0</v>
      </c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12.75" outlineLevel="1">
      <c r="A211" s="152">
        <v>58</v>
      </c>
      <c r="B211" s="158" t="s">
        <v>372</v>
      </c>
      <c r="C211" s="190" t="s">
        <v>373</v>
      </c>
      <c r="D211" s="160" t="s">
        <v>139</v>
      </c>
      <c r="E211" s="167">
        <v>4145.7</v>
      </c>
      <c r="F211" s="170"/>
      <c r="G211" s="272">
        <f>ROUND(E211*F211,2)</f>
        <v>0</v>
      </c>
      <c r="H211" s="170"/>
      <c r="I211" s="272">
        <f>ROUND(E211*H211,2)</f>
        <v>0</v>
      </c>
      <c r="J211" s="170"/>
      <c r="K211" s="272">
        <f>ROUND(E211*J211,2)</f>
        <v>0</v>
      </c>
      <c r="L211" s="272">
        <v>21</v>
      </c>
      <c r="M211" s="272">
        <f>G211*(1+L211/100)</f>
        <v>0</v>
      </c>
      <c r="N211" s="273">
        <v>0.00102</v>
      </c>
      <c r="O211" s="273">
        <f>ROUND(E211*N211,5)</f>
        <v>4.22861</v>
      </c>
      <c r="P211" s="273">
        <v>0</v>
      </c>
      <c r="Q211" s="273">
        <f>ROUND(E211*P211,5)</f>
        <v>0</v>
      </c>
      <c r="R211" s="161"/>
      <c r="S211" s="161"/>
      <c r="T211" s="162">
        <v>0.007</v>
      </c>
      <c r="U211" s="161">
        <f>ROUND(E211*T211,2)</f>
        <v>29.02</v>
      </c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 t="s">
        <v>125</v>
      </c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12.75" outlineLevel="1">
      <c r="A212" s="152"/>
      <c r="B212" s="158"/>
      <c r="C212" s="191" t="s">
        <v>374</v>
      </c>
      <c r="D212" s="163"/>
      <c r="E212" s="168">
        <v>4145.7</v>
      </c>
      <c r="F212" s="272"/>
      <c r="G212" s="272"/>
      <c r="H212" s="272"/>
      <c r="I212" s="272"/>
      <c r="J212" s="272"/>
      <c r="K212" s="272"/>
      <c r="L212" s="272"/>
      <c r="M212" s="272"/>
      <c r="N212" s="273"/>
      <c r="O212" s="273"/>
      <c r="P212" s="273"/>
      <c r="Q212" s="273"/>
      <c r="R212" s="161"/>
      <c r="S212" s="161"/>
      <c r="T212" s="162"/>
      <c r="U212" s="16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 t="s">
        <v>141</v>
      </c>
      <c r="AF212" s="151">
        <v>0</v>
      </c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12.75" outlineLevel="1">
      <c r="A213" s="152">
        <v>59</v>
      </c>
      <c r="B213" s="158" t="s">
        <v>375</v>
      </c>
      <c r="C213" s="190" t="s">
        <v>376</v>
      </c>
      <c r="D213" s="160" t="s">
        <v>134</v>
      </c>
      <c r="E213" s="167">
        <v>520</v>
      </c>
      <c r="F213" s="170"/>
      <c r="G213" s="272">
        <f>ROUND(E213*F213,2)</f>
        <v>0</v>
      </c>
      <c r="H213" s="170"/>
      <c r="I213" s="272">
        <f>ROUND(E213*H213,2)</f>
        <v>0</v>
      </c>
      <c r="J213" s="170"/>
      <c r="K213" s="272">
        <f>ROUND(E213*J213,2)</f>
        <v>0</v>
      </c>
      <c r="L213" s="272">
        <v>21</v>
      </c>
      <c r="M213" s="272">
        <f>G213*(1+L213/100)</f>
        <v>0</v>
      </c>
      <c r="N213" s="273">
        <v>0.00635</v>
      </c>
      <c r="O213" s="273">
        <f>ROUND(E213*N213,5)</f>
        <v>3.302</v>
      </c>
      <c r="P213" s="273">
        <v>0</v>
      </c>
      <c r="Q213" s="273">
        <f>ROUND(E213*P213,5)</f>
        <v>0</v>
      </c>
      <c r="R213" s="161"/>
      <c r="S213" s="161"/>
      <c r="T213" s="162">
        <v>0.145</v>
      </c>
      <c r="U213" s="161">
        <f>ROUND(E213*T213,2)</f>
        <v>75.4</v>
      </c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 t="s">
        <v>125</v>
      </c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12.75" outlineLevel="1">
      <c r="A214" s="152"/>
      <c r="B214" s="158"/>
      <c r="C214" s="191" t="s">
        <v>377</v>
      </c>
      <c r="D214" s="163"/>
      <c r="E214" s="168">
        <v>156</v>
      </c>
      <c r="F214" s="272"/>
      <c r="G214" s="272"/>
      <c r="H214" s="272"/>
      <c r="I214" s="272"/>
      <c r="J214" s="272"/>
      <c r="K214" s="272"/>
      <c r="L214" s="272"/>
      <c r="M214" s="272"/>
      <c r="N214" s="273"/>
      <c r="O214" s="273"/>
      <c r="P214" s="273"/>
      <c r="Q214" s="273"/>
      <c r="R214" s="161"/>
      <c r="S214" s="161"/>
      <c r="T214" s="162"/>
      <c r="U214" s="16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 t="s">
        <v>141</v>
      </c>
      <c r="AF214" s="151">
        <v>0</v>
      </c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12.75" outlineLevel="1">
      <c r="A215" s="152"/>
      <c r="B215" s="158"/>
      <c r="C215" s="191" t="s">
        <v>378</v>
      </c>
      <c r="D215" s="163"/>
      <c r="E215" s="168">
        <v>66.5</v>
      </c>
      <c r="F215" s="272"/>
      <c r="G215" s="272"/>
      <c r="H215" s="272"/>
      <c r="I215" s="272"/>
      <c r="J215" s="272"/>
      <c r="K215" s="272"/>
      <c r="L215" s="272"/>
      <c r="M215" s="272"/>
      <c r="N215" s="273"/>
      <c r="O215" s="273"/>
      <c r="P215" s="273"/>
      <c r="Q215" s="273"/>
      <c r="R215" s="161"/>
      <c r="S215" s="161"/>
      <c r="T215" s="162"/>
      <c r="U215" s="16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 t="s">
        <v>141</v>
      </c>
      <c r="AF215" s="151">
        <v>0</v>
      </c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12.75" outlineLevel="1">
      <c r="A216" s="152"/>
      <c r="B216" s="158"/>
      <c r="C216" s="191" t="s">
        <v>379</v>
      </c>
      <c r="D216" s="163"/>
      <c r="E216" s="168">
        <v>161</v>
      </c>
      <c r="F216" s="272"/>
      <c r="G216" s="272"/>
      <c r="H216" s="272"/>
      <c r="I216" s="272"/>
      <c r="J216" s="272"/>
      <c r="K216" s="272"/>
      <c r="L216" s="272"/>
      <c r="M216" s="272"/>
      <c r="N216" s="273"/>
      <c r="O216" s="273"/>
      <c r="P216" s="273"/>
      <c r="Q216" s="273"/>
      <c r="R216" s="161"/>
      <c r="S216" s="161"/>
      <c r="T216" s="162"/>
      <c r="U216" s="16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 t="s">
        <v>141</v>
      </c>
      <c r="AF216" s="151">
        <v>0</v>
      </c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12.75" outlineLevel="1">
      <c r="A217" s="152"/>
      <c r="B217" s="158"/>
      <c r="C217" s="191" t="s">
        <v>380</v>
      </c>
      <c r="D217" s="163"/>
      <c r="E217" s="168">
        <v>136.5</v>
      </c>
      <c r="F217" s="272"/>
      <c r="G217" s="272"/>
      <c r="H217" s="272"/>
      <c r="I217" s="272"/>
      <c r="J217" s="272"/>
      <c r="K217" s="272"/>
      <c r="L217" s="272"/>
      <c r="M217" s="272"/>
      <c r="N217" s="273"/>
      <c r="O217" s="273"/>
      <c r="P217" s="273"/>
      <c r="Q217" s="273"/>
      <c r="R217" s="161"/>
      <c r="S217" s="161"/>
      <c r="T217" s="162"/>
      <c r="U217" s="16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 t="s">
        <v>141</v>
      </c>
      <c r="AF217" s="151">
        <v>0</v>
      </c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12.75" outlineLevel="1">
      <c r="A218" s="152">
        <v>60</v>
      </c>
      <c r="B218" s="158" t="s">
        <v>381</v>
      </c>
      <c r="C218" s="190" t="s">
        <v>382</v>
      </c>
      <c r="D218" s="160" t="s">
        <v>134</v>
      </c>
      <c r="E218" s="167">
        <v>80</v>
      </c>
      <c r="F218" s="170"/>
      <c r="G218" s="272">
        <f>ROUND(E218*F218,2)</f>
        <v>0</v>
      </c>
      <c r="H218" s="170"/>
      <c r="I218" s="272">
        <f>ROUND(E218*H218,2)</f>
        <v>0</v>
      </c>
      <c r="J218" s="170"/>
      <c r="K218" s="272">
        <f>ROUND(E218*J218,2)</f>
        <v>0</v>
      </c>
      <c r="L218" s="272">
        <v>21</v>
      </c>
      <c r="M218" s="272">
        <f>G218*(1+L218/100)</f>
        <v>0</v>
      </c>
      <c r="N218" s="273">
        <v>0.02754</v>
      </c>
      <c r="O218" s="273">
        <f>ROUND(E218*N218,5)</f>
        <v>2.2032</v>
      </c>
      <c r="P218" s="273">
        <v>0</v>
      </c>
      <c r="Q218" s="273">
        <f>ROUND(E218*P218,5)</f>
        <v>0</v>
      </c>
      <c r="R218" s="161"/>
      <c r="S218" s="161"/>
      <c r="T218" s="162">
        <v>0.135</v>
      </c>
      <c r="U218" s="161">
        <f>ROUND(E218*T218,2)</f>
        <v>10.8</v>
      </c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 t="s">
        <v>125</v>
      </c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12.75" outlineLevel="1">
      <c r="A219" s="152"/>
      <c r="B219" s="158"/>
      <c r="C219" s="191" t="s">
        <v>383</v>
      </c>
      <c r="D219" s="163"/>
      <c r="E219" s="168">
        <v>80</v>
      </c>
      <c r="F219" s="272"/>
      <c r="G219" s="272"/>
      <c r="H219" s="272"/>
      <c r="I219" s="272"/>
      <c r="J219" s="272"/>
      <c r="K219" s="272"/>
      <c r="L219" s="272"/>
      <c r="M219" s="272"/>
      <c r="N219" s="273"/>
      <c r="O219" s="273"/>
      <c r="P219" s="273"/>
      <c r="Q219" s="273"/>
      <c r="R219" s="161"/>
      <c r="S219" s="161"/>
      <c r="T219" s="162"/>
      <c r="U219" s="16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 t="s">
        <v>141</v>
      </c>
      <c r="AF219" s="151">
        <v>0</v>
      </c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12.75" outlineLevel="1">
      <c r="A220" s="152">
        <v>61</v>
      </c>
      <c r="B220" s="158" t="s">
        <v>384</v>
      </c>
      <c r="C220" s="190" t="s">
        <v>385</v>
      </c>
      <c r="D220" s="160" t="s">
        <v>139</v>
      </c>
      <c r="E220" s="167">
        <v>1381.9</v>
      </c>
      <c r="F220" s="170"/>
      <c r="G220" s="272">
        <f>ROUND(E220*F220,2)</f>
        <v>0</v>
      </c>
      <c r="H220" s="170"/>
      <c r="I220" s="272">
        <f>ROUND(E220*H220,2)</f>
        <v>0</v>
      </c>
      <c r="J220" s="170"/>
      <c r="K220" s="272">
        <f>ROUND(E220*J220,2)</f>
        <v>0</v>
      </c>
      <c r="L220" s="272">
        <v>21</v>
      </c>
      <c r="M220" s="272">
        <f>G220*(1+L220/100)</f>
        <v>0</v>
      </c>
      <c r="N220" s="273">
        <v>0</v>
      </c>
      <c r="O220" s="273">
        <f>ROUND(E220*N220,5)</f>
        <v>0</v>
      </c>
      <c r="P220" s="273">
        <v>0</v>
      </c>
      <c r="Q220" s="273">
        <f>ROUND(E220*P220,5)</f>
        <v>0</v>
      </c>
      <c r="R220" s="161"/>
      <c r="S220" s="161"/>
      <c r="T220" s="162">
        <v>0.04</v>
      </c>
      <c r="U220" s="161">
        <f>ROUND(E220*T220,2)</f>
        <v>55.28</v>
      </c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 t="s">
        <v>125</v>
      </c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12.75" outlineLevel="1">
      <c r="A221" s="152">
        <v>62</v>
      </c>
      <c r="B221" s="158" t="s">
        <v>386</v>
      </c>
      <c r="C221" s="190" t="s">
        <v>387</v>
      </c>
      <c r="D221" s="160" t="s">
        <v>139</v>
      </c>
      <c r="E221" s="167">
        <v>4145.7</v>
      </c>
      <c r="F221" s="170"/>
      <c r="G221" s="272">
        <f>ROUND(E221*F221,2)</f>
        <v>0</v>
      </c>
      <c r="H221" s="170"/>
      <c r="I221" s="272">
        <f>ROUND(E221*H221,2)</f>
        <v>0</v>
      </c>
      <c r="J221" s="170"/>
      <c r="K221" s="272">
        <f>ROUND(E221*J221,2)</f>
        <v>0</v>
      </c>
      <c r="L221" s="272">
        <v>21</v>
      </c>
      <c r="M221" s="272">
        <f>G221*(1+L221/100)</f>
        <v>0</v>
      </c>
      <c r="N221" s="273">
        <v>0.00013</v>
      </c>
      <c r="O221" s="273">
        <f>ROUND(E221*N221,5)</f>
        <v>0.53894</v>
      </c>
      <c r="P221" s="273">
        <v>0</v>
      </c>
      <c r="Q221" s="273">
        <f>ROUND(E221*P221,5)</f>
        <v>0</v>
      </c>
      <c r="R221" s="161"/>
      <c r="S221" s="161"/>
      <c r="T221" s="162">
        <v>0</v>
      </c>
      <c r="U221" s="161">
        <f>ROUND(E221*T221,2)</f>
        <v>0</v>
      </c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 t="s">
        <v>125</v>
      </c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12.75" outlineLevel="1">
      <c r="A222" s="152"/>
      <c r="B222" s="158"/>
      <c r="C222" s="191" t="s">
        <v>374</v>
      </c>
      <c r="D222" s="163"/>
      <c r="E222" s="168">
        <v>4145.7</v>
      </c>
      <c r="F222" s="272"/>
      <c r="G222" s="272"/>
      <c r="H222" s="272"/>
      <c r="I222" s="272"/>
      <c r="J222" s="272"/>
      <c r="K222" s="272"/>
      <c r="L222" s="272"/>
      <c r="M222" s="272"/>
      <c r="N222" s="273"/>
      <c r="O222" s="273"/>
      <c r="P222" s="273"/>
      <c r="Q222" s="273"/>
      <c r="R222" s="161"/>
      <c r="S222" s="161"/>
      <c r="T222" s="162"/>
      <c r="U222" s="16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 t="s">
        <v>141</v>
      </c>
      <c r="AF222" s="151">
        <v>0</v>
      </c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ht="12.75" outlineLevel="1">
      <c r="A223" s="152">
        <v>63</v>
      </c>
      <c r="B223" s="158" t="s">
        <v>388</v>
      </c>
      <c r="C223" s="190" t="s">
        <v>389</v>
      </c>
      <c r="D223" s="160" t="s">
        <v>134</v>
      </c>
      <c r="E223" s="167">
        <v>24</v>
      </c>
      <c r="F223" s="170"/>
      <c r="G223" s="272">
        <f aca="true" t="shared" si="7" ref="G223:G230">ROUND(E223*F223,2)</f>
        <v>0</v>
      </c>
      <c r="H223" s="170"/>
      <c r="I223" s="272">
        <f aca="true" t="shared" si="8" ref="I223:I230">ROUND(E223*H223,2)</f>
        <v>0</v>
      </c>
      <c r="J223" s="170"/>
      <c r="K223" s="272">
        <f aca="true" t="shared" si="9" ref="K223:K230">ROUND(E223*J223,2)</f>
        <v>0</v>
      </c>
      <c r="L223" s="272">
        <v>21</v>
      </c>
      <c r="M223" s="272">
        <f aca="true" t="shared" si="10" ref="M223:M230">G223*(1+L223/100)</f>
        <v>0</v>
      </c>
      <c r="N223" s="273">
        <v>0.02372</v>
      </c>
      <c r="O223" s="273">
        <f aca="true" t="shared" si="11" ref="O223:O230">ROUND(E223*N223,5)</f>
        <v>0.56928</v>
      </c>
      <c r="P223" s="273">
        <v>0</v>
      </c>
      <c r="Q223" s="273">
        <f aca="true" t="shared" si="12" ref="Q223:Q230">ROUND(E223*P223,5)</f>
        <v>0</v>
      </c>
      <c r="R223" s="161"/>
      <c r="S223" s="161"/>
      <c r="T223" s="162">
        <v>0.239</v>
      </c>
      <c r="U223" s="161">
        <f aca="true" t="shared" si="13" ref="U223:U230">ROUND(E223*T223,2)</f>
        <v>5.74</v>
      </c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 t="s">
        <v>125</v>
      </c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12.75" outlineLevel="1">
      <c r="A224" s="152">
        <v>64</v>
      </c>
      <c r="B224" s="158" t="s">
        <v>390</v>
      </c>
      <c r="C224" s="190" t="s">
        <v>391</v>
      </c>
      <c r="D224" s="160" t="s">
        <v>134</v>
      </c>
      <c r="E224" s="167">
        <v>72</v>
      </c>
      <c r="F224" s="170"/>
      <c r="G224" s="272">
        <f t="shared" si="7"/>
        <v>0</v>
      </c>
      <c r="H224" s="170"/>
      <c r="I224" s="272">
        <f t="shared" si="8"/>
        <v>0</v>
      </c>
      <c r="J224" s="170"/>
      <c r="K224" s="272">
        <f t="shared" si="9"/>
        <v>0</v>
      </c>
      <c r="L224" s="272">
        <v>21</v>
      </c>
      <c r="M224" s="272">
        <f t="shared" si="10"/>
        <v>0</v>
      </c>
      <c r="N224" s="273">
        <v>0.00225</v>
      </c>
      <c r="O224" s="273">
        <f t="shared" si="11"/>
        <v>0.162</v>
      </c>
      <c r="P224" s="273">
        <v>0</v>
      </c>
      <c r="Q224" s="273">
        <f t="shared" si="12"/>
        <v>0</v>
      </c>
      <c r="R224" s="161"/>
      <c r="S224" s="161"/>
      <c r="T224" s="162">
        <v>0.01</v>
      </c>
      <c r="U224" s="161">
        <f t="shared" si="13"/>
        <v>0.72</v>
      </c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 t="s">
        <v>125</v>
      </c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12.75" outlineLevel="1">
      <c r="A225" s="152">
        <v>65</v>
      </c>
      <c r="B225" s="158" t="s">
        <v>392</v>
      </c>
      <c r="C225" s="190" t="s">
        <v>393</v>
      </c>
      <c r="D225" s="160" t="s">
        <v>139</v>
      </c>
      <c r="E225" s="167">
        <v>1381.9</v>
      </c>
      <c r="F225" s="170"/>
      <c r="G225" s="272">
        <f t="shared" si="7"/>
        <v>0</v>
      </c>
      <c r="H225" s="170"/>
      <c r="I225" s="272">
        <f t="shared" si="8"/>
        <v>0</v>
      </c>
      <c r="J225" s="170"/>
      <c r="K225" s="272">
        <f t="shared" si="9"/>
        <v>0</v>
      </c>
      <c r="L225" s="272">
        <v>21</v>
      </c>
      <c r="M225" s="272">
        <f t="shared" si="10"/>
        <v>0</v>
      </c>
      <c r="N225" s="273">
        <v>0</v>
      </c>
      <c r="O225" s="273">
        <f t="shared" si="11"/>
        <v>0</v>
      </c>
      <c r="P225" s="273">
        <v>0</v>
      </c>
      <c r="Q225" s="273">
        <f t="shared" si="12"/>
        <v>0</v>
      </c>
      <c r="R225" s="161"/>
      <c r="S225" s="161"/>
      <c r="T225" s="162">
        <v>0.12</v>
      </c>
      <c r="U225" s="161">
        <f t="shared" si="13"/>
        <v>165.83</v>
      </c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 t="s">
        <v>125</v>
      </c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12.75" outlineLevel="1">
      <c r="A226" s="152">
        <v>66</v>
      </c>
      <c r="B226" s="158" t="s">
        <v>394</v>
      </c>
      <c r="C226" s="190" t="s">
        <v>395</v>
      </c>
      <c r="D226" s="160" t="s">
        <v>139</v>
      </c>
      <c r="E226" s="167">
        <v>1381.9</v>
      </c>
      <c r="F226" s="170"/>
      <c r="G226" s="272">
        <f t="shared" si="7"/>
        <v>0</v>
      </c>
      <c r="H226" s="170"/>
      <c r="I226" s="272">
        <f t="shared" si="8"/>
        <v>0</v>
      </c>
      <c r="J226" s="170"/>
      <c r="K226" s="272">
        <f t="shared" si="9"/>
        <v>0</v>
      </c>
      <c r="L226" s="272">
        <v>21</v>
      </c>
      <c r="M226" s="272">
        <f t="shared" si="10"/>
        <v>0</v>
      </c>
      <c r="N226" s="273">
        <v>0</v>
      </c>
      <c r="O226" s="273">
        <f t="shared" si="11"/>
        <v>0</v>
      </c>
      <c r="P226" s="273">
        <v>0</v>
      </c>
      <c r="Q226" s="273">
        <f t="shared" si="12"/>
        <v>0</v>
      </c>
      <c r="R226" s="161"/>
      <c r="S226" s="161"/>
      <c r="T226" s="162">
        <v>0.024</v>
      </c>
      <c r="U226" s="161">
        <f t="shared" si="13"/>
        <v>33.17</v>
      </c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 t="s">
        <v>125</v>
      </c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12.75" outlineLevel="1">
      <c r="A227" s="152">
        <v>67</v>
      </c>
      <c r="B227" s="158" t="s">
        <v>396</v>
      </c>
      <c r="C227" s="190" t="s">
        <v>397</v>
      </c>
      <c r="D227" s="160" t="s">
        <v>134</v>
      </c>
      <c r="E227" s="167">
        <v>24</v>
      </c>
      <c r="F227" s="170"/>
      <c r="G227" s="272">
        <f t="shared" si="7"/>
        <v>0</v>
      </c>
      <c r="H227" s="170"/>
      <c r="I227" s="272">
        <f t="shared" si="8"/>
        <v>0</v>
      </c>
      <c r="J227" s="170"/>
      <c r="K227" s="272">
        <f t="shared" si="9"/>
        <v>0</v>
      </c>
      <c r="L227" s="272">
        <v>21</v>
      </c>
      <c r="M227" s="272">
        <f t="shared" si="10"/>
        <v>0</v>
      </c>
      <c r="N227" s="273">
        <v>0</v>
      </c>
      <c r="O227" s="273">
        <f t="shared" si="11"/>
        <v>0</v>
      </c>
      <c r="P227" s="273">
        <v>0</v>
      </c>
      <c r="Q227" s="273">
        <f t="shared" si="12"/>
        <v>0</v>
      </c>
      <c r="R227" s="161"/>
      <c r="S227" s="161"/>
      <c r="T227" s="162">
        <v>0.154</v>
      </c>
      <c r="U227" s="161">
        <f t="shared" si="13"/>
        <v>3.7</v>
      </c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 t="s">
        <v>125</v>
      </c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ht="22.5" outlineLevel="1">
      <c r="A228" s="152">
        <v>68</v>
      </c>
      <c r="B228" s="158" t="s">
        <v>398</v>
      </c>
      <c r="C228" s="190" t="s">
        <v>399</v>
      </c>
      <c r="D228" s="160" t="s">
        <v>139</v>
      </c>
      <c r="E228" s="167">
        <v>24</v>
      </c>
      <c r="F228" s="170"/>
      <c r="G228" s="272">
        <f t="shared" si="7"/>
        <v>0</v>
      </c>
      <c r="H228" s="170"/>
      <c r="I228" s="272">
        <f t="shared" si="8"/>
        <v>0</v>
      </c>
      <c r="J228" s="170"/>
      <c r="K228" s="272">
        <f t="shared" si="9"/>
        <v>0</v>
      </c>
      <c r="L228" s="272">
        <v>21</v>
      </c>
      <c r="M228" s="272">
        <f t="shared" si="10"/>
        <v>0</v>
      </c>
      <c r="N228" s="273">
        <v>0.0006</v>
      </c>
      <c r="O228" s="273">
        <f t="shared" si="11"/>
        <v>0.0144</v>
      </c>
      <c r="P228" s="273">
        <v>0</v>
      </c>
      <c r="Q228" s="273">
        <f t="shared" si="12"/>
        <v>0</v>
      </c>
      <c r="R228" s="161"/>
      <c r="S228" s="161"/>
      <c r="T228" s="162">
        <v>0.04</v>
      </c>
      <c r="U228" s="161">
        <f t="shared" si="13"/>
        <v>0.96</v>
      </c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 t="s">
        <v>125</v>
      </c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12.75" outlineLevel="1">
      <c r="A229" s="152">
        <v>69</v>
      </c>
      <c r="B229" s="158" t="s">
        <v>400</v>
      </c>
      <c r="C229" s="190" t="s">
        <v>401</v>
      </c>
      <c r="D229" s="160" t="s">
        <v>139</v>
      </c>
      <c r="E229" s="167">
        <v>24</v>
      </c>
      <c r="F229" s="170"/>
      <c r="G229" s="272">
        <f t="shared" si="7"/>
        <v>0</v>
      </c>
      <c r="H229" s="170"/>
      <c r="I229" s="272">
        <f t="shared" si="8"/>
        <v>0</v>
      </c>
      <c r="J229" s="170"/>
      <c r="K229" s="272">
        <f t="shared" si="9"/>
        <v>0</v>
      </c>
      <c r="L229" s="272">
        <v>21</v>
      </c>
      <c r="M229" s="272">
        <f t="shared" si="10"/>
        <v>0</v>
      </c>
      <c r="N229" s="273">
        <v>0</v>
      </c>
      <c r="O229" s="273">
        <f t="shared" si="11"/>
        <v>0</v>
      </c>
      <c r="P229" s="273">
        <v>0.0006</v>
      </c>
      <c r="Q229" s="273">
        <f t="shared" si="12"/>
        <v>0.0144</v>
      </c>
      <c r="R229" s="161"/>
      <c r="S229" s="161"/>
      <c r="T229" s="162">
        <v>0.02</v>
      </c>
      <c r="U229" s="161">
        <f t="shared" si="13"/>
        <v>0.48</v>
      </c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 t="s">
        <v>125</v>
      </c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ht="12.75" outlineLevel="1">
      <c r="A230" s="152">
        <v>70</v>
      </c>
      <c r="B230" s="158" t="s">
        <v>402</v>
      </c>
      <c r="C230" s="190" t="s">
        <v>403</v>
      </c>
      <c r="D230" s="160" t="s">
        <v>203</v>
      </c>
      <c r="E230" s="167">
        <v>44.5433</v>
      </c>
      <c r="F230" s="170"/>
      <c r="G230" s="272">
        <f t="shared" si="7"/>
        <v>0</v>
      </c>
      <c r="H230" s="170"/>
      <c r="I230" s="272">
        <f t="shared" si="8"/>
        <v>0</v>
      </c>
      <c r="J230" s="170"/>
      <c r="K230" s="272">
        <f t="shared" si="9"/>
        <v>0</v>
      </c>
      <c r="L230" s="272">
        <v>21</v>
      </c>
      <c r="M230" s="272">
        <f t="shared" si="10"/>
        <v>0</v>
      </c>
      <c r="N230" s="273">
        <v>0</v>
      </c>
      <c r="O230" s="273">
        <f t="shared" si="11"/>
        <v>0</v>
      </c>
      <c r="P230" s="273">
        <v>0</v>
      </c>
      <c r="Q230" s="273">
        <f t="shared" si="12"/>
        <v>0</v>
      </c>
      <c r="R230" s="161"/>
      <c r="S230" s="161"/>
      <c r="T230" s="162">
        <v>7.348</v>
      </c>
      <c r="U230" s="161">
        <f t="shared" si="13"/>
        <v>327.3</v>
      </c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 t="s">
        <v>125</v>
      </c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31" ht="12.75">
      <c r="A231" s="153" t="s">
        <v>120</v>
      </c>
      <c r="B231" s="159" t="s">
        <v>71</v>
      </c>
      <c r="C231" s="192" t="s">
        <v>72</v>
      </c>
      <c r="D231" s="164"/>
      <c r="E231" s="169"/>
      <c r="F231" s="274"/>
      <c r="G231" s="274">
        <f>SUMIF(AE232:AE246,"&lt;&gt;NOR",G232:G246)</f>
        <v>0</v>
      </c>
      <c r="H231" s="274"/>
      <c r="I231" s="274">
        <f>SUM(I232:I246)</f>
        <v>0</v>
      </c>
      <c r="J231" s="274"/>
      <c r="K231" s="274">
        <f>SUM(K232:K246)</f>
        <v>0</v>
      </c>
      <c r="L231" s="274"/>
      <c r="M231" s="274">
        <f>SUM(M232:M246)</f>
        <v>0</v>
      </c>
      <c r="N231" s="275"/>
      <c r="O231" s="275">
        <f>SUM(O232:O246)</f>
        <v>0.36914</v>
      </c>
      <c r="P231" s="275"/>
      <c r="Q231" s="275">
        <f>SUM(Q232:Q246)</f>
        <v>0</v>
      </c>
      <c r="R231" s="165"/>
      <c r="S231" s="165"/>
      <c r="T231" s="166"/>
      <c r="U231" s="165">
        <f>SUM(U232:U246)</f>
        <v>192.98</v>
      </c>
      <c r="AE231" t="s">
        <v>121</v>
      </c>
    </row>
    <row r="232" spans="1:60" ht="12.75" outlineLevel="1">
      <c r="A232" s="152">
        <v>71</v>
      </c>
      <c r="B232" s="158" t="s">
        <v>404</v>
      </c>
      <c r="C232" s="190" t="s">
        <v>405</v>
      </c>
      <c r="D232" s="160" t="s">
        <v>128</v>
      </c>
      <c r="E232" s="167">
        <v>4</v>
      </c>
      <c r="F232" s="170"/>
      <c r="G232" s="272">
        <f>ROUND(E232*F232,2)</f>
        <v>0</v>
      </c>
      <c r="H232" s="170"/>
      <c r="I232" s="272">
        <f>ROUND(E232*H232,2)</f>
        <v>0</v>
      </c>
      <c r="J232" s="170"/>
      <c r="K232" s="272">
        <f>ROUND(E232*J232,2)</f>
        <v>0</v>
      </c>
      <c r="L232" s="272">
        <v>21</v>
      </c>
      <c r="M232" s="272">
        <f>G232*(1+L232/100)</f>
        <v>0</v>
      </c>
      <c r="N232" s="273">
        <v>0.04586</v>
      </c>
      <c r="O232" s="273">
        <f>ROUND(E232*N232,5)</f>
        <v>0.18344</v>
      </c>
      <c r="P232" s="273">
        <v>0</v>
      </c>
      <c r="Q232" s="273">
        <f>ROUND(E232*P232,5)</f>
        <v>0</v>
      </c>
      <c r="R232" s="161"/>
      <c r="S232" s="161"/>
      <c r="T232" s="162">
        <v>0.51</v>
      </c>
      <c r="U232" s="161">
        <f>ROUND(E232*T232,2)</f>
        <v>2.04</v>
      </c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 t="s">
        <v>125</v>
      </c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ht="22.5" outlineLevel="1">
      <c r="A233" s="152">
        <v>72</v>
      </c>
      <c r="B233" s="158" t="s">
        <v>406</v>
      </c>
      <c r="C233" s="190" t="s">
        <v>744</v>
      </c>
      <c r="D233" s="160" t="s">
        <v>128</v>
      </c>
      <c r="E233" s="167">
        <v>4</v>
      </c>
      <c r="F233" s="170"/>
      <c r="G233" s="272">
        <f>ROUND(E233*F233,2)</f>
        <v>0</v>
      </c>
      <c r="H233" s="170"/>
      <c r="I233" s="272">
        <f>ROUND(E233*H233,2)</f>
        <v>0</v>
      </c>
      <c r="J233" s="170"/>
      <c r="K233" s="272">
        <f>ROUND(E233*J233,2)</f>
        <v>0</v>
      </c>
      <c r="L233" s="272">
        <v>21</v>
      </c>
      <c r="M233" s="272">
        <f>G233*(1+L233/100)</f>
        <v>0</v>
      </c>
      <c r="N233" s="273">
        <v>0.0234</v>
      </c>
      <c r="O233" s="273">
        <f>ROUND(E233*N233,5)</f>
        <v>0.0936</v>
      </c>
      <c r="P233" s="273">
        <v>0</v>
      </c>
      <c r="Q233" s="273">
        <f>ROUND(E233*P233,5)</f>
        <v>0</v>
      </c>
      <c r="R233" s="161"/>
      <c r="S233" s="161"/>
      <c r="T233" s="162">
        <v>0.5</v>
      </c>
      <c r="U233" s="161">
        <f>ROUND(E233*T233,2)</f>
        <v>2</v>
      </c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 t="s">
        <v>125</v>
      </c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ht="22.5" outlineLevel="1">
      <c r="A234" s="152">
        <v>73</v>
      </c>
      <c r="B234" s="158" t="s">
        <v>407</v>
      </c>
      <c r="C234" s="190" t="s">
        <v>408</v>
      </c>
      <c r="D234" s="160" t="s">
        <v>134</v>
      </c>
      <c r="E234" s="167">
        <v>1</v>
      </c>
      <c r="F234" s="170"/>
      <c r="G234" s="272">
        <f>ROUND(E234*F234,2)</f>
        <v>0</v>
      </c>
      <c r="H234" s="170"/>
      <c r="I234" s="272">
        <f>ROUND(E234*H234,2)</f>
        <v>0</v>
      </c>
      <c r="J234" s="170"/>
      <c r="K234" s="272">
        <f>ROUND(E234*J234,2)</f>
        <v>0</v>
      </c>
      <c r="L234" s="272">
        <v>21</v>
      </c>
      <c r="M234" s="272">
        <f>G234*(1+L234/100)</f>
        <v>0</v>
      </c>
      <c r="N234" s="273">
        <v>0.00056</v>
      </c>
      <c r="O234" s="273">
        <f>ROUND(E234*N234,5)</f>
        <v>0.00056</v>
      </c>
      <c r="P234" s="273">
        <v>0</v>
      </c>
      <c r="Q234" s="273">
        <f>ROUND(E234*P234,5)</f>
        <v>0</v>
      </c>
      <c r="R234" s="161"/>
      <c r="S234" s="161"/>
      <c r="T234" s="162">
        <v>0.3</v>
      </c>
      <c r="U234" s="161">
        <f>ROUND(E234*T234,2)</f>
        <v>0.3</v>
      </c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 t="s">
        <v>125</v>
      </c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ht="12.75" outlineLevel="1">
      <c r="A235" s="152">
        <v>74</v>
      </c>
      <c r="B235" s="158" t="s">
        <v>409</v>
      </c>
      <c r="C235" s="190" t="s">
        <v>410</v>
      </c>
      <c r="D235" s="160" t="s">
        <v>139</v>
      </c>
      <c r="E235" s="167">
        <v>198.06</v>
      </c>
      <c r="F235" s="170"/>
      <c r="G235" s="272">
        <f>ROUND(E235*F235,2)</f>
        <v>0</v>
      </c>
      <c r="H235" s="170"/>
      <c r="I235" s="272">
        <f>ROUND(E235*H235,2)</f>
        <v>0</v>
      </c>
      <c r="J235" s="170"/>
      <c r="K235" s="272">
        <f>ROUND(E235*J235,2)</f>
        <v>0</v>
      </c>
      <c r="L235" s="272">
        <v>21</v>
      </c>
      <c r="M235" s="272">
        <f>G235*(1+L235/100)</f>
        <v>0</v>
      </c>
      <c r="N235" s="273">
        <v>1E-05</v>
      </c>
      <c r="O235" s="273">
        <f>ROUND(E235*N235,5)</f>
        <v>0.00198</v>
      </c>
      <c r="P235" s="273">
        <v>0</v>
      </c>
      <c r="Q235" s="273">
        <f>ROUND(E235*P235,5)</f>
        <v>0</v>
      </c>
      <c r="R235" s="161"/>
      <c r="S235" s="161"/>
      <c r="T235" s="162">
        <v>0.13</v>
      </c>
      <c r="U235" s="161">
        <f>ROUND(E235*T235,2)</f>
        <v>25.75</v>
      </c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 t="s">
        <v>125</v>
      </c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ht="12.75" outlineLevel="1">
      <c r="A236" s="152"/>
      <c r="B236" s="158"/>
      <c r="C236" s="191" t="s">
        <v>276</v>
      </c>
      <c r="D236" s="163"/>
      <c r="E236" s="168">
        <v>17.82</v>
      </c>
      <c r="F236" s="272"/>
      <c r="G236" s="272"/>
      <c r="H236" s="272"/>
      <c r="I236" s="272"/>
      <c r="J236" s="272"/>
      <c r="K236" s="272"/>
      <c r="L236" s="272"/>
      <c r="M236" s="272"/>
      <c r="N236" s="273"/>
      <c r="O236" s="273"/>
      <c r="P236" s="273"/>
      <c r="Q236" s="273"/>
      <c r="R236" s="161"/>
      <c r="S236" s="161"/>
      <c r="T236" s="162"/>
      <c r="U236" s="16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 t="s">
        <v>141</v>
      </c>
      <c r="AF236" s="151">
        <v>0</v>
      </c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ht="12.75" outlineLevel="1">
      <c r="A237" s="152"/>
      <c r="B237" s="158"/>
      <c r="C237" s="191" t="s">
        <v>277</v>
      </c>
      <c r="D237" s="163"/>
      <c r="E237" s="168">
        <v>15.84</v>
      </c>
      <c r="F237" s="272"/>
      <c r="G237" s="272"/>
      <c r="H237" s="272"/>
      <c r="I237" s="272"/>
      <c r="J237" s="272"/>
      <c r="K237" s="272"/>
      <c r="L237" s="272"/>
      <c r="M237" s="272"/>
      <c r="N237" s="273"/>
      <c r="O237" s="273"/>
      <c r="P237" s="273"/>
      <c r="Q237" s="273"/>
      <c r="R237" s="161"/>
      <c r="S237" s="161"/>
      <c r="T237" s="162"/>
      <c r="U237" s="16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 t="s">
        <v>141</v>
      </c>
      <c r="AF237" s="151">
        <v>0</v>
      </c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ht="12.75" outlineLevel="1">
      <c r="A238" s="152"/>
      <c r="B238" s="158"/>
      <c r="C238" s="191" t="s">
        <v>278</v>
      </c>
      <c r="D238" s="163"/>
      <c r="E238" s="168">
        <v>87.52</v>
      </c>
      <c r="F238" s="272"/>
      <c r="G238" s="272"/>
      <c r="H238" s="272"/>
      <c r="I238" s="272"/>
      <c r="J238" s="272"/>
      <c r="K238" s="272"/>
      <c r="L238" s="272"/>
      <c r="M238" s="272"/>
      <c r="N238" s="273"/>
      <c r="O238" s="273"/>
      <c r="P238" s="273"/>
      <c r="Q238" s="273"/>
      <c r="R238" s="161"/>
      <c r="S238" s="161"/>
      <c r="T238" s="162"/>
      <c r="U238" s="16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 t="s">
        <v>141</v>
      </c>
      <c r="AF238" s="151">
        <v>0</v>
      </c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22.5" outlineLevel="1">
      <c r="A239" s="152"/>
      <c r="B239" s="158"/>
      <c r="C239" s="191" t="s">
        <v>279</v>
      </c>
      <c r="D239" s="163"/>
      <c r="E239" s="168">
        <v>76.88</v>
      </c>
      <c r="F239" s="272"/>
      <c r="G239" s="272"/>
      <c r="H239" s="272"/>
      <c r="I239" s="272"/>
      <c r="J239" s="272"/>
      <c r="K239" s="272"/>
      <c r="L239" s="272"/>
      <c r="M239" s="272"/>
      <c r="N239" s="273"/>
      <c r="O239" s="273"/>
      <c r="P239" s="273"/>
      <c r="Q239" s="273"/>
      <c r="R239" s="161"/>
      <c r="S239" s="161"/>
      <c r="T239" s="162"/>
      <c r="U239" s="16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 t="s">
        <v>141</v>
      </c>
      <c r="AF239" s="151">
        <v>0</v>
      </c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ht="12.75" outlineLevel="1">
      <c r="A240" s="152">
        <v>75</v>
      </c>
      <c r="B240" s="158" t="s">
        <v>411</v>
      </c>
      <c r="C240" s="190" t="s">
        <v>412</v>
      </c>
      <c r="D240" s="160" t="s">
        <v>128</v>
      </c>
      <c r="E240" s="167">
        <v>4</v>
      </c>
      <c r="F240" s="170"/>
      <c r="G240" s="272">
        <f aca="true" t="shared" si="14" ref="G240:G245">ROUND(E240*F240,2)</f>
        <v>0</v>
      </c>
      <c r="H240" s="170"/>
      <c r="I240" s="272">
        <f aca="true" t="shared" si="15" ref="I240:I245">ROUND(E240*H240,2)</f>
        <v>0</v>
      </c>
      <c r="J240" s="170"/>
      <c r="K240" s="272">
        <f aca="true" t="shared" si="16" ref="K240:K245">ROUND(E240*J240,2)</f>
        <v>0</v>
      </c>
      <c r="L240" s="272">
        <v>21</v>
      </c>
      <c r="M240" s="272">
        <f aca="true" t="shared" si="17" ref="M240:M245">G240*(1+L240/100)</f>
        <v>0</v>
      </c>
      <c r="N240" s="273">
        <v>0.00477</v>
      </c>
      <c r="O240" s="273">
        <f aca="true" t="shared" si="18" ref="O240:O245">ROUND(E240*N240,5)</f>
        <v>0.01908</v>
      </c>
      <c r="P240" s="273">
        <v>0</v>
      </c>
      <c r="Q240" s="273">
        <f aca="true" t="shared" si="19" ref="Q240:Q245">ROUND(E240*P240,5)</f>
        <v>0</v>
      </c>
      <c r="R240" s="161"/>
      <c r="S240" s="161"/>
      <c r="T240" s="162">
        <v>0.488</v>
      </c>
      <c r="U240" s="161">
        <f aca="true" t="shared" si="20" ref="U240:U245">ROUND(E240*T240,2)</f>
        <v>1.95</v>
      </c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 t="s">
        <v>125</v>
      </c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ht="12.75" outlineLevel="1">
      <c r="A241" s="152">
        <v>76</v>
      </c>
      <c r="B241" s="158" t="s">
        <v>413</v>
      </c>
      <c r="C241" s="190" t="s">
        <v>414</v>
      </c>
      <c r="D241" s="160" t="s">
        <v>128</v>
      </c>
      <c r="E241" s="167">
        <v>10</v>
      </c>
      <c r="F241" s="170"/>
      <c r="G241" s="272">
        <f t="shared" si="14"/>
        <v>0</v>
      </c>
      <c r="H241" s="170"/>
      <c r="I241" s="272">
        <f t="shared" si="15"/>
        <v>0</v>
      </c>
      <c r="J241" s="170"/>
      <c r="K241" s="272">
        <f t="shared" si="16"/>
        <v>0</v>
      </c>
      <c r="L241" s="272">
        <v>21</v>
      </c>
      <c r="M241" s="272">
        <f t="shared" si="17"/>
        <v>0</v>
      </c>
      <c r="N241" s="273">
        <v>0.00477</v>
      </c>
      <c r="O241" s="273">
        <f t="shared" si="18"/>
        <v>0.0477</v>
      </c>
      <c r="P241" s="273">
        <v>0</v>
      </c>
      <c r="Q241" s="273">
        <f t="shared" si="19"/>
        <v>0</v>
      </c>
      <c r="R241" s="161"/>
      <c r="S241" s="161"/>
      <c r="T241" s="162">
        <v>0.308</v>
      </c>
      <c r="U241" s="161">
        <f t="shared" si="20"/>
        <v>3.08</v>
      </c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 t="s">
        <v>125</v>
      </c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12.75" outlineLevel="1">
      <c r="A242" s="152">
        <v>77</v>
      </c>
      <c r="B242" s="158" t="s">
        <v>415</v>
      </c>
      <c r="C242" s="190" t="s">
        <v>416</v>
      </c>
      <c r="D242" s="160" t="s">
        <v>128</v>
      </c>
      <c r="E242" s="167">
        <v>10</v>
      </c>
      <c r="F242" s="170"/>
      <c r="G242" s="272">
        <f t="shared" si="14"/>
        <v>0</v>
      </c>
      <c r="H242" s="170"/>
      <c r="I242" s="272">
        <f t="shared" si="15"/>
        <v>0</v>
      </c>
      <c r="J242" s="170"/>
      <c r="K242" s="272">
        <f t="shared" si="16"/>
        <v>0</v>
      </c>
      <c r="L242" s="272">
        <v>21</v>
      </c>
      <c r="M242" s="272">
        <f t="shared" si="17"/>
        <v>0</v>
      </c>
      <c r="N242" s="273">
        <v>0.00053</v>
      </c>
      <c r="O242" s="273">
        <f t="shared" si="18"/>
        <v>0.0053</v>
      </c>
      <c r="P242" s="273">
        <v>0</v>
      </c>
      <c r="Q242" s="273">
        <f t="shared" si="19"/>
        <v>0</v>
      </c>
      <c r="R242" s="161"/>
      <c r="S242" s="161"/>
      <c r="T242" s="162">
        <v>0.108</v>
      </c>
      <c r="U242" s="161">
        <f t="shared" si="20"/>
        <v>1.08</v>
      </c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 t="s">
        <v>125</v>
      </c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ht="12.75" outlineLevel="1">
      <c r="A243" s="152">
        <v>78</v>
      </c>
      <c r="B243" s="158" t="s">
        <v>417</v>
      </c>
      <c r="C243" s="190" t="s">
        <v>418</v>
      </c>
      <c r="D243" s="160" t="s">
        <v>128</v>
      </c>
      <c r="E243" s="167">
        <v>10</v>
      </c>
      <c r="F243" s="170"/>
      <c r="G243" s="272">
        <f t="shared" si="14"/>
        <v>0</v>
      </c>
      <c r="H243" s="170"/>
      <c r="I243" s="272">
        <f t="shared" si="15"/>
        <v>0</v>
      </c>
      <c r="J243" s="170"/>
      <c r="K243" s="272">
        <f t="shared" si="16"/>
        <v>0</v>
      </c>
      <c r="L243" s="272">
        <v>21</v>
      </c>
      <c r="M243" s="272">
        <f t="shared" si="17"/>
        <v>0</v>
      </c>
      <c r="N243" s="273">
        <v>0</v>
      </c>
      <c r="O243" s="273">
        <f t="shared" si="18"/>
        <v>0</v>
      </c>
      <c r="P243" s="273">
        <v>0</v>
      </c>
      <c r="Q243" s="273">
        <f t="shared" si="19"/>
        <v>0</v>
      </c>
      <c r="R243" s="161"/>
      <c r="S243" s="161"/>
      <c r="T243" s="162">
        <v>0.158</v>
      </c>
      <c r="U243" s="161">
        <f t="shared" si="20"/>
        <v>1.58</v>
      </c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 t="s">
        <v>125</v>
      </c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ht="22.5" outlineLevel="1">
      <c r="A244" s="152">
        <v>79</v>
      </c>
      <c r="B244" s="158" t="s">
        <v>419</v>
      </c>
      <c r="C244" s="190" t="s">
        <v>420</v>
      </c>
      <c r="D244" s="160" t="s">
        <v>128</v>
      </c>
      <c r="E244" s="167">
        <v>10</v>
      </c>
      <c r="F244" s="170"/>
      <c r="G244" s="272">
        <f t="shared" si="14"/>
        <v>0</v>
      </c>
      <c r="H244" s="170"/>
      <c r="I244" s="272">
        <f t="shared" si="15"/>
        <v>0</v>
      </c>
      <c r="J244" s="170"/>
      <c r="K244" s="272">
        <f t="shared" si="16"/>
        <v>0</v>
      </c>
      <c r="L244" s="272">
        <v>21</v>
      </c>
      <c r="M244" s="272">
        <f t="shared" si="17"/>
        <v>0</v>
      </c>
      <c r="N244" s="273">
        <v>0</v>
      </c>
      <c r="O244" s="273">
        <f t="shared" si="18"/>
        <v>0</v>
      </c>
      <c r="P244" s="273">
        <v>0</v>
      </c>
      <c r="Q244" s="273">
        <f t="shared" si="19"/>
        <v>0</v>
      </c>
      <c r="R244" s="161"/>
      <c r="S244" s="161"/>
      <c r="T244" s="162">
        <v>0.05</v>
      </c>
      <c r="U244" s="161">
        <f t="shared" si="20"/>
        <v>0.5</v>
      </c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 t="s">
        <v>125</v>
      </c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ht="12.75" outlineLevel="1">
      <c r="A245" s="152">
        <v>80</v>
      </c>
      <c r="B245" s="158" t="s">
        <v>421</v>
      </c>
      <c r="C245" s="190" t="s">
        <v>422</v>
      </c>
      <c r="D245" s="160" t="s">
        <v>139</v>
      </c>
      <c r="E245" s="167">
        <v>437</v>
      </c>
      <c r="F245" s="170"/>
      <c r="G245" s="272">
        <f t="shared" si="14"/>
        <v>0</v>
      </c>
      <c r="H245" s="170"/>
      <c r="I245" s="272">
        <f t="shared" si="15"/>
        <v>0</v>
      </c>
      <c r="J245" s="170"/>
      <c r="K245" s="272">
        <f t="shared" si="16"/>
        <v>0</v>
      </c>
      <c r="L245" s="272">
        <v>21</v>
      </c>
      <c r="M245" s="272">
        <f t="shared" si="17"/>
        <v>0</v>
      </c>
      <c r="N245" s="273">
        <v>4E-05</v>
      </c>
      <c r="O245" s="273">
        <f t="shared" si="18"/>
        <v>0.01748</v>
      </c>
      <c r="P245" s="273">
        <v>0</v>
      </c>
      <c r="Q245" s="273">
        <f t="shared" si="19"/>
        <v>0</v>
      </c>
      <c r="R245" s="161"/>
      <c r="S245" s="161"/>
      <c r="T245" s="162">
        <v>0.354</v>
      </c>
      <c r="U245" s="161">
        <f t="shared" si="20"/>
        <v>154.7</v>
      </c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 t="s">
        <v>125</v>
      </c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12.75" outlineLevel="1">
      <c r="A246" s="152"/>
      <c r="B246" s="158"/>
      <c r="C246" s="191" t="s">
        <v>423</v>
      </c>
      <c r="D246" s="163"/>
      <c r="E246" s="168">
        <v>437</v>
      </c>
      <c r="F246" s="272"/>
      <c r="G246" s="272"/>
      <c r="H246" s="272"/>
      <c r="I246" s="272"/>
      <c r="J246" s="272"/>
      <c r="K246" s="272"/>
      <c r="L246" s="272"/>
      <c r="M246" s="272"/>
      <c r="N246" s="273"/>
      <c r="O246" s="273"/>
      <c r="P246" s="273"/>
      <c r="Q246" s="273"/>
      <c r="R246" s="161"/>
      <c r="S246" s="161"/>
      <c r="T246" s="162"/>
      <c r="U246" s="16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 t="s">
        <v>141</v>
      </c>
      <c r="AF246" s="151">
        <v>0</v>
      </c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31" ht="12.75">
      <c r="A247" s="153" t="s">
        <v>120</v>
      </c>
      <c r="B247" s="159" t="s">
        <v>73</v>
      </c>
      <c r="C247" s="192" t="s">
        <v>74</v>
      </c>
      <c r="D247" s="164"/>
      <c r="E247" s="169"/>
      <c r="F247" s="274"/>
      <c r="G247" s="274">
        <f>SUMIF(AE248:AE278,"&lt;&gt;NOR",G248:G278)</f>
        <v>0</v>
      </c>
      <c r="H247" s="274"/>
      <c r="I247" s="274">
        <f>SUM(I248:I278)</f>
        <v>0</v>
      </c>
      <c r="J247" s="274"/>
      <c r="K247" s="274">
        <f>SUM(K248:K278)</f>
        <v>0</v>
      </c>
      <c r="L247" s="274"/>
      <c r="M247" s="274">
        <f>SUM(M248:M278)</f>
        <v>0</v>
      </c>
      <c r="N247" s="275"/>
      <c r="O247" s="275">
        <f>SUM(O248:O278)</f>
        <v>0</v>
      </c>
      <c r="P247" s="275"/>
      <c r="Q247" s="275">
        <f>SUM(Q248:Q278)</f>
        <v>140.16943</v>
      </c>
      <c r="R247" s="165"/>
      <c r="S247" s="165"/>
      <c r="T247" s="166"/>
      <c r="U247" s="165">
        <f>SUM(U248:U278)</f>
        <v>980.32</v>
      </c>
      <c r="AE247" t="s">
        <v>121</v>
      </c>
    </row>
    <row r="248" spans="1:60" ht="22.5" outlineLevel="1">
      <c r="A248" s="152">
        <v>81</v>
      </c>
      <c r="B248" s="158" t="s">
        <v>424</v>
      </c>
      <c r="C248" s="190" t="s">
        <v>425</v>
      </c>
      <c r="D248" s="160" t="s">
        <v>139</v>
      </c>
      <c r="E248" s="167">
        <v>726.04</v>
      </c>
      <c r="F248" s="170"/>
      <c r="G248" s="272">
        <f>ROUND(E248*F248,2)</f>
        <v>0</v>
      </c>
      <c r="H248" s="170"/>
      <c r="I248" s="272">
        <f>ROUND(E248*H248,2)</f>
        <v>0</v>
      </c>
      <c r="J248" s="170"/>
      <c r="K248" s="272">
        <f>ROUND(E248*J248,2)</f>
        <v>0</v>
      </c>
      <c r="L248" s="272">
        <v>21</v>
      </c>
      <c r="M248" s="272">
        <f>G248*(1+L248/100)</f>
        <v>0</v>
      </c>
      <c r="N248" s="273">
        <v>0</v>
      </c>
      <c r="O248" s="273">
        <f>ROUND(E248*N248,5)</f>
        <v>0</v>
      </c>
      <c r="P248" s="273">
        <v>0.122</v>
      </c>
      <c r="Q248" s="273">
        <f>ROUND(E248*P248,5)</f>
        <v>88.57688</v>
      </c>
      <c r="R248" s="161"/>
      <c r="S248" s="161"/>
      <c r="T248" s="162">
        <v>0.62</v>
      </c>
      <c r="U248" s="161">
        <f>ROUND(E248*T248,2)</f>
        <v>450.14</v>
      </c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 t="s">
        <v>125</v>
      </c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ht="12.75" outlineLevel="1">
      <c r="A249" s="152"/>
      <c r="B249" s="158"/>
      <c r="C249" s="191" t="s">
        <v>426</v>
      </c>
      <c r="D249" s="163"/>
      <c r="E249" s="168">
        <v>276.24</v>
      </c>
      <c r="F249" s="272"/>
      <c r="G249" s="272"/>
      <c r="H249" s="272"/>
      <c r="I249" s="272"/>
      <c r="J249" s="272"/>
      <c r="K249" s="272"/>
      <c r="L249" s="272"/>
      <c r="M249" s="272"/>
      <c r="N249" s="273"/>
      <c r="O249" s="273"/>
      <c r="P249" s="273"/>
      <c r="Q249" s="273"/>
      <c r="R249" s="161"/>
      <c r="S249" s="161"/>
      <c r="T249" s="162"/>
      <c r="U249" s="16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 t="s">
        <v>141</v>
      </c>
      <c r="AF249" s="151">
        <v>0</v>
      </c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ht="12.75" outlineLevel="1">
      <c r="A250" s="152"/>
      <c r="B250" s="158"/>
      <c r="C250" s="191" t="s">
        <v>427</v>
      </c>
      <c r="D250" s="163"/>
      <c r="E250" s="168">
        <v>140.68</v>
      </c>
      <c r="F250" s="272"/>
      <c r="G250" s="272"/>
      <c r="H250" s="272"/>
      <c r="I250" s="272"/>
      <c r="J250" s="272"/>
      <c r="K250" s="272"/>
      <c r="L250" s="272"/>
      <c r="M250" s="272"/>
      <c r="N250" s="273"/>
      <c r="O250" s="273"/>
      <c r="P250" s="273"/>
      <c r="Q250" s="273"/>
      <c r="R250" s="161"/>
      <c r="S250" s="161"/>
      <c r="T250" s="162"/>
      <c r="U250" s="16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 t="s">
        <v>141</v>
      </c>
      <c r="AF250" s="151">
        <v>0</v>
      </c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ht="22.5" outlineLevel="1">
      <c r="A251" s="152"/>
      <c r="B251" s="158"/>
      <c r="C251" s="191" t="s">
        <v>428</v>
      </c>
      <c r="D251" s="163"/>
      <c r="E251" s="168">
        <v>309.12</v>
      </c>
      <c r="F251" s="272"/>
      <c r="G251" s="272"/>
      <c r="H251" s="272"/>
      <c r="I251" s="272"/>
      <c r="J251" s="272"/>
      <c r="K251" s="272"/>
      <c r="L251" s="272"/>
      <c r="M251" s="272"/>
      <c r="N251" s="273"/>
      <c r="O251" s="273"/>
      <c r="P251" s="273"/>
      <c r="Q251" s="273"/>
      <c r="R251" s="161"/>
      <c r="S251" s="161"/>
      <c r="T251" s="162"/>
      <c r="U251" s="16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 t="s">
        <v>141</v>
      </c>
      <c r="AF251" s="151">
        <v>0</v>
      </c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ht="22.5" outlineLevel="1">
      <c r="A252" s="152">
        <v>82</v>
      </c>
      <c r="B252" s="158" t="s">
        <v>429</v>
      </c>
      <c r="C252" s="190" t="s">
        <v>430</v>
      </c>
      <c r="D252" s="160" t="s">
        <v>139</v>
      </c>
      <c r="E252" s="167">
        <v>874.45</v>
      </c>
      <c r="F252" s="170"/>
      <c r="G252" s="272">
        <f>ROUND(E252*F252,2)</f>
        <v>0</v>
      </c>
      <c r="H252" s="170"/>
      <c r="I252" s="272">
        <f>ROUND(E252*H252,2)</f>
        <v>0</v>
      </c>
      <c r="J252" s="170"/>
      <c r="K252" s="272">
        <f>ROUND(E252*J252,2)</f>
        <v>0</v>
      </c>
      <c r="L252" s="272">
        <v>21</v>
      </c>
      <c r="M252" s="272">
        <f>G252*(1+L252/100)</f>
        <v>0</v>
      </c>
      <c r="N252" s="273">
        <v>0</v>
      </c>
      <c r="O252" s="273">
        <f>ROUND(E252*N252,5)</f>
        <v>0</v>
      </c>
      <c r="P252" s="273">
        <v>0.059</v>
      </c>
      <c r="Q252" s="273">
        <f>ROUND(E252*P252,5)</f>
        <v>51.59255</v>
      </c>
      <c r="R252" s="161"/>
      <c r="S252" s="161"/>
      <c r="T252" s="162">
        <v>0.2</v>
      </c>
      <c r="U252" s="161">
        <f>ROUND(E252*T252,2)</f>
        <v>174.89</v>
      </c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 t="s">
        <v>125</v>
      </c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ht="12.75" outlineLevel="1">
      <c r="A253" s="152"/>
      <c r="B253" s="158"/>
      <c r="C253" s="191" t="s">
        <v>269</v>
      </c>
      <c r="D253" s="163"/>
      <c r="E253" s="168">
        <v>395.8</v>
      </c>
      <c r="F253" s="272"/>
      <c r="G253" s="272"/>
      <c r="H253" s="272"/>
      <c r="I253" s="272"/>
      <c r="J253" s="272"/>
      <c r="K253" s="272"/>
      <c r="L253" s="272"/>
      <c r="M253" s="272"/>
      <c r="N253" s="273"/>
      <c r="O253" s="273"/>
      <c r="P253" s="273"/>
      <c r="Q253" s="273"/>
      <c r="R253" s="161"/>
      <c r="S253" s="161"/>
      <c r="T253" s="162"/>
      <c r="U253" s="16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 t="s">
        <v>141</v>
      </c>
      <c r="AF253" s="151">
        <v>0</v>
      </c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ht="12.75" outlineLevel="1">
      <c r="A254" s="152"/>
      <c r="B254" s="158"/>
      <c r="C254" s="191" t="s">
        <v>270</v>
      </c>
      <c r="D254" s="163"/>
      <c r="E254" s="168">
        <v>189.5</v>
      </c>
      <c r="F254" s="272"/>
      <c r="G254" s="272"/>
      <c r="H254" s="272"/>
      <c r="I254" s="272"/>
      <c r="J254" s="272"/>
      <c r="K254" s="272"/>
      <c r="L254" s="272"/>
      <c r="M254" s="272"/>
      <c r="N254" s="273"/>
      <c r="O254" s="273"/>
      <c r="P254" s="273"/>
      <c r="Q254" s="273"/>
      <c r="R254" s="161"/>
      <c r="S254" s="161"/>
      <c r="T254" s="162"/>
      <c r="U254" s="16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 t="s">
        <v>141</v>
      </c>
      <c r="AF254" s="151">
        <v>0</v>
      </c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ht="12.75" outlineLevel="1">
      <c r="A255" s="152"/>
      <c r="B255" s="158"/>
      <c r="C255" s="191" t="s">
        <v>271</v>
      </c>
      <c r="D255" s="163"/>
      <c r="E255" s="168">
        <v>289.15</v>
      </c>
      <c r="F255" s="272"/>
      <c r="G255" s="272"/>
      <c r="H255" s="272"/>
      <c r="I255" s="272"/>
      <c r="J255" s="272"/>
      <c r="K255" s="272"/>
      <c r="L255" s="272"/>
      <c r="M255" s="272"/>
      <c r="N255" s="273"/>
      <c r="O255" s="273"/>
      <c r="P255" s="273"/>
      <c r="Q255" s="273"/>
      <c r="R255" s="161"/>
      <c r="S255" s="161"/>
      <c r="T255" s="162"/>
      <c r="U255" s="16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 t="s">
        <v>141</v>
      </c>
      <c r="AF255" s="151">
        <v>0</v>
      </c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ht="12.75" outlineLevel="1">
      <c r="A256" s="152">
        <v>83</v>
      </c>
      <c r="B256" s="158" t="s">
        <v>431</v>
      </c>
      <c r="C256" s="190" t="s">
        <v>432</v>
      </c>
      <c r="D256" s="160" t="s">
        <v>203</v>
      </c>
      <c r="E256" s="167">
        <v>141</v>
      </c>
      <c r="F256" s="170"/>
      <c r="G256" s="272">
        <f>ROUND(E256*F256,2)</f>
        <v>0</v>
      </c>
      <c r="H256" s="170"/>
      <c r="I256" s="272">
        <f>ROUND(E256*H256,2)</f>
        <v>0</v>
      </c>
      <c r="J256" s="170"/>
      <c r="K256" s="272">
        <f>ROUND(E256*J256,2)</f>
        <v>0</v>
      </c>
      <c r="L256" s="272">
        <v>21</v>
      </c>
      <c r="M256" s="272">
        <f>G256*(1+L256/100)</f>
        <v>0</v>
      </c>
      <c r="N256" s="273">
        <v>0</v>
      </c>
      <c r="O256" s="273">
        <f>ROUND(E256*N256,5)</f>
        <v>0</v>
      </c>
      <c r="P256" s="273">
        <v>0</v>
      </c>
      <c r="Q256" s="273">
        <f>ROUND(E256*P256,5)</f>
        <v>0</v>
      </c>
      <c r="R256" s="161"/>
      <c r="S256" s="161"/>
      <c r="T256" s="162">
        <v>0.832</v>
      </c>
      <c r="U256" s="161">
        <f>ROUND(E256*T256,2)</f>
        <v>117.31</v>
      </c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 t="s">
        <v>125</v>
      </c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ht="12.75" outlineLevel="1">
      <c r="A257" s="152">
        <v>84</v>
      </c>
      <c r="B257" s="158" t="s">
        <v>433</v>
      </c>
      <c r="C257" s="190" t="s">
        <v>434</v>
      </c>
      <c r="D257" s="160" t="s">
        <v>203</v>
      </c>
      <c r="E257" s="167">
        <v>141</v>
      </c>
      <c r="F257" s="170"/>
      <c r="G257" s="272">
        <f>ROUND(E257*F257,2)</f>
        <v>0</v>
      </c>
      <c r="H257" s="170"/>
      <c r="I257" s="272">
        <f>ROUND(E257*H257,2)</f>
        <v>0</v>
      </c>
      <c r="J257" s="170"/>
      <c r="K257" s="272">
        <f>ROUND(E257*J257,2)</f>
        <v>0</v>
      </c>
      <c r="L257" s="272">
        <v>21</v>
      </c>
      <c r="M257" s="272">
        <f>G257*(1+L257/100)</f>
        <v>0</v>
      </c>
      <c r="N257" s="273">
        <v>0</v>
      </c>
      <c r="O257" s="273">
        <f>ROUND(E257*N257,5)</f>
        <v>0</v>
      </c>
      <c r="P257" s="273">
        <v>0</v>
      </c>
      <c r="Q257" s="273">
        <f>ROUND(E257*P257,5)</f>
        <v>0</v>
      </c>
      <c r="R257" s="161"/>
      <c r="S257" s="161"/>
      <c r="T257" s="162">
        <v>0.36</v>
      </c>
      <c r="U257" s="161">
        <f>ROUND(E257*T257,2)</f>
        <v>50.76</v>
      </c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 t="s">
        <v>125</v>
      </c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ht="12.75" outlineLevel="1">
      <c r="A258" s="152">
        <v>85</v>
      </c>
      <c r="B258" s="158" t="s">
        <v>435</v>
      </c>
      <c r="C258" s="190" t="s">
        <v>436</v>
      </c>
      <c r="D258" s="160" t="s">
        <v>203</v>
      </c>
      <c r="E258" s="167">
        <v>141</v>
      </c>
      <c r="F258" s="170"/>
      <c r="G258" s="272">
        <f>ROUND(E258*F258,2)</f>
        <v>0</v>
      </c>
      <c r="H258" s="170"/>
      <c r="I258" s="272">
        <f>ROUND(E258*H258,2)</f>
        <v>0</v>
      </c>
      <c r="J258" s="170"/>
      <c r="K258" s="272">
        <f>ROUND(E258*J258,2)</f>
        <v>0</v>
      </c>
      <c r="L258" s="272">
        <v>21</v>
      </c>
      <c r="M258" s="272">
        <f>G258*(1+L258/100)</f>
        <v>0</v>
      </c>
      <c r="N258" s="273">
        <v>0</v>
      </c>
      <c r="O258" s="273">
        <f>ROUND(E258*N258,5)</f>
        <v>0</v>
      </c>
      <c r="P258" s="273">
        <v>0</v>
      </c>
      <c r="Q258" s="273">
        <f>ROUND(E258*P258,5)</f>
        <v>0</v>
      </c>
      <c r="R258" s="161"/>
      <c r="S258" s="161"/>
      <c r="T258" s="162">
        <v>0.099</v>
      </c>
      <c r="U258" s="161">
        <f>ROUND(E258*T258,2)</f>
        <v>13.96</v>
      </c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 t="s">
        <v>125</v>
      </c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ht="12.75" outlineLevel="1">
      <c r="A259" s="152">
        <v>86</v>
      </c>
      <c r="B259" s="158" t="s">
        <v>437</v>
      </c>
      <c r="C259" s="190" t="s">
        <v>438</v>
      </c>
      <c r="D259" s="160" t="s">
        <v>203</v>
      </c>
      <c r="E259" s="167">
        <v>141</v>
      </c>
      <c r="F259" s="170"/>
      <c r="G259" s="272">
        <f>ROUND(E259*F259,2)</f>
        <v>0</v>
      </c>
      <c r="H259" s="170"/>
      <c r="I259" s="272">
        <f>ROUND(E259*H259,2)</f>
        <v>0</v>
      </c>
      <c r="J259" s="170"/>
      <c r="K259" s="272">
        <f>ROUND(E259*J259,2)</f>
        <v>0</v>
      </c>
      <c r="L259" s="272">
        <v>21</v>
      </c>
      <c r="M259" s="272">
        <f>G259*(1+L259/100)</f>
        <v>0</v>
      </c>
      <c r="N259" s="273">
        <v>0</v>
      </c>
      <c r="O259" s="273">
        <f>ROUND(E259*N259,5)</f>
        <v>0</v>
      </c>
      <c r="P259" s="273">
        <v>0</v>
      </c>
      <c r="Q259" s="273">
        <f>ROUND(E259*P259,5)</f>
        <v>0</v>
      </c>
      <c r="R259" s="161"/>
      <c r="S259" s="161"/>
      <c r="T259" s="162">
        <v>0.49</v>
      </c>
      <c r="U259" s="161">
        <f>ROUND(E259*T259,2)</f>
        <v>69.09</v>
      </c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 t="s">
        <v>125</v>
      </c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12.75" outlineLevel="1">
      <c r="A260" s="152">
        <v>87</v>
      </c>
      <c r="B260" s="158" t="s">
        <v>439</v>
      </c>
      <c r="C260" s="190" t="s">
        <v>440</v>
      </c>
      <c r="D260" s="160" t="s">
        <v>203</v>
      </c>
      <c r="E260" s="167">
        <v>705</v>
      </c>
      <c r="F260" s="170"/>
      <c r="G260" s="272">
        <f>ROUND(E260*F260,2)</f>
        <v>0</v>
      </c>
      <c r="H260" s="170"/>
      <c r="I260" s="272">
        <f>ROUND(E260*H260,2)</f>
        <v>0</v>
      </c>
      <c r="J260" s="170"/>
      <c r="K260" s="272">
        <f>ROUND(E260*J260,2)</f>
        <v>0</v>
      </c>
      <c r="L260" s="272">
        <v>21</v>
      </c>
      <c r="M260" s="272">
        <f>G260*(1+L260/100)</f>
        <v>0</v>
      </c>
      <c r="N260" s="273">
        <v>0</v>
      </c>
      <c r="O260" s="273">
        <f>ROUND(E260*N260,5)</f>
        <v>0</v>
      </c>
      <c r="P260" s="273">
        <v>0</v>
      </c>
      <c r="Q260" s="273">
        <f>ROUND(E260*P260,5)</f>
        <v>0</v>
      </c>
      <c r="R260" s="161"/>
      <c r="S260" s="161"/>
      <c r="T260" s="162">
        <v>0</v>
      </c>
      <c r="U260" s="161">
        <f>ROUND(E260*T260,2)</f>
        <v>0</v>
      </c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 t="s">
        <v>125</v>
      </c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ht="12.75" outlineLevel="1">
      <c r="A261" s="152"/>
      <c r="B261" s="158"/>
      <c r="C261" s="191" t="s">
        <v>441</v>
      </c>
      <c r="D261" s="163"/>
      <c r="E261" s="168">
        <v>705</v>
      </c>
      <c r="F261" s="272"/>
      <c r="G261" s="272"/>
      <c r="H261" s="272"/>
      <c r="I261" s="272"/>
      <c r="J261" s="272"/>
      <c r="K261" s="272"/>
      <c r="L261" s="272"/>
      <c r="M261" s="272"/>
      <c r="N261" s="273"/>
      <c r="O261" s="273"/>
      <c r="P261" s="273"/>
      <c r="Q261" s="273"/>
      <c r="R261" s="161"/>
      <c r="S261" s="161"/>
      <c r="T261" s="162"/>
      <c r="U261" s="16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 t="s">
        <v>141</v>
      </c>
      <c r="AF261" s="151">
        <v>0</v>
      </c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ht="12.75" outlineLevel="1">
      <c r="A262" s="152">
        <v>88</v>
      </c>
      <c r="B262" s="158" t="s">
        <v>442</v>
      </c>
      <c r="C262" s="190" t="s">
        <v>443</v>
      </c>
      <c r="D262" s="160" t="s">
        <v>203</v>
      </c>
      <c r="E262" s="167">
        <v>141</v>
      </c>
      <c r="F262" s="170"/>
      <c r="G262" s="272">
        <f aca="true" t="shared" si="21" ref="G262:G270">ROUND(E262*F262,2)</f>
        <v>0</v>
      </c>
      <c r="H262" s="170"/>
      <c r="I262" s="272">
        <f aca="true" t="shared" si="22" ref="I262:I270">ROUND(E262*H262,2)</f>
        <v>0</v>
      </c>
      <c r="J262" s="170"/>
      <c r="K262" s="272">
        <f aca="true" t="shared" si="23" ref="K262:K270">ROUND(E262*J262,2)</f>
        <v>0</v>
      </c>
      <c r="L262" s="272">
        <v>21</v>
      </c>
      <c r="M262" s="272">
        <f aca="true" t="shared" si="24" ref="M262:M270">G262*(1+L262/100)</f>
        <v>0</v>
      </c>
      <c r="N262" s="273">
        <v>0</v>
      </c>
      <c r="O262" s="273">
        <f aca="true" t="shared" si="25" ref="O262:O270">ROUND(E262*N262,5)</f>
        <v>0</v>
      </c>
      <c r="P262" s="273">
        <v>0</v>
      </c>
      <c r="Q262" s="273">
        <f aca="true" t="shared" si="26" ref="Q262:Q270">ROUND(E262*P262,5)</f>
        <v>0</v>
      </c>
      <c r="R262" s="161"/>
      <c r="S262" s="161"/>
      <c r="T262" s="162">
        <v>0</v>
      </c>
      <c r="U262" s="161">
        <f aca="true" t="shared" si="27" ref="U262:U270">ROUND(E262*T262,2)</f>
        <v>0</v>
      </c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 t="s">
        <v>125</v>
      </c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ht="22.5" outlineLevel="1">
      <c r="A263" s="152">
        <v>89</v>
      </c>
      <c r="B263" s="158" t="s">
        <v>444</v>
      </c>
      <c r="C263" s="190" t="s">
        <v>445</v>
      </c>
      <c r="D263" s="160" t="s">
        <v>203</v>
      </c>
      <c r="E263" s="167">
        <v>18.1152</v>
      </c>
      <c r="F263" s="170"/>
      <c r="G263" s="272">
        <f t="shared" si="21"/>
        <v>0</v>
      </c>
      <c r="H263" s="170"/>
      <c r="I263" s="272">
        <f t="shared" si="22"/>
        <v>0</v>
      </c>
      <c r="J263" s="170"/>
      <c r="K263" s="272">
        <f t="shared" si="23"/>
        <v>0</v>
      </c>
      <c r="L263" s="272">
        <v>21</v>
      </c>
      <c r="M263" s="272">
        <f t="shared" si="24"/>
        <v>0</v>
      </c>
      <c r="N263" s="273">
        <v>0</v>
      </c>
      <c r="O263" s="273">
        <f t="shared" si="25"/>
        <v>0</v>
      </c>
      <c r="P263" s="273">
        <v>0</v>
      </c>
      <c r="Q263" s="273">
        <f t="shared" si="26"/>
        <v>0</v>
      </c>
      <c r="R263" s="161"/>
      <c r="S263" s="161"/>
      <c r="T263" s="162">
        <v>1.972</v>
      </c>
      <c r="U263" s="161">
        <f t="shared" si="27"/>
        <v>35.72</v>
      </c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 t="s">
        <v>125</v>
      </c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ht="22.5" outlineLevel="1">
      <c r="A264" s="152">
        <v>90</v>
      </c>
      <c r="B264" s="158" t="s">
        <v>446</v>
      </c>
      <c r="C264" s="190" t="s">
        <v>447</v>
      </c>
      <c r="D264" s="160" t="s">
        <v>203</v>
      </c>
      <c r="E264" s="167">
        <v>18.1152</v>
      </c>
      <c r="F264" s="170"/>
      <c r="G264" s="272">
        <f t="shared" si="21"/>
        <v>0</v>
      </c>
      <c r="H264" s="170"/>
      <c r="I264" s="272">
        <f t="shared" si="22"/>
        <v>0</v>
      </c>
      <c r="J264" s="170"/>
      <c r="K264" s="272">
        <f t="shared" si="23"/>
        <v>0</v>
      </c>
      <c r="L264" s="272">
        <v>21</v>
      </c>
      <c r="M264" s="272">
        <f t="shared" si="24"/>
        <v>0</v>
      </c>
      <c r="N264" s="273">
        <v>0</v>
      </c>
      <c r="O264" s="273">
        <f t="shared" si="25"/>
        <v>0</v>
      </c>
      <c r="P264" s="273">
        <v>0</v>
      </c>
      <c r="Q264" s="273">
        <f t="shared" si="26"/>
        <v>0</v>
      </c>
      <c r="R264" s="161"/>
      <c r="S264" s="161"/>
      <c r="T264" s="162">
        <v>0.75</v>
      </c>
      <c r="U264" s="161">
        <f t="shared" si="27"/>
        <v>13.59</v>
      </c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 t="s">
        <v>125</v>
      </c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ht="12.75" outlineLevel="1">
      <c r="A265" s="152">
        <v>91</v>
      </c>
      <c r="B265" s="158" t="s">
        <v>448</v>
      </c>
      <c r="C265" s="190" t="s">
        <v>449</v>
      </c>
      <c r="D265" s="160" t="s">
        <v>203</v>
      </c>
      <c r="E265" s="167">
        <v>18.1152</v>
      </c>
      <c r="F265" s="170"/>
      <c r="G265" s="272">
        <f t="shared" si="21"/>
        <v>0</v>
      </c>
      <c r="H265" s="170"/>
      <c r="I265" s="272">
        <f t="shared" si="22"/>
        <v>0</v>
      </c>
      <c r="J265" s="170"/>
      <c r="K265" s="272">
        <f t="shared" si="23"/>
        <v>0</v>
      </c>
      <c r="L265" s="272">
        <v>21</v>
      </c>
      <c r="M265" s="272">
        <f t="shared" si="24"/>
        <v>0</v>
      </c>
      <c r="N265" s="273">
        <v>0</v>
      </c>
      <c r="O265" s="273">
        <f t="shared" si="25"/>
        <v>0</v>
      </c>
      <c r="P265" s="273">
        <v>0</v>
      </c>
      <c r="Q265" s="273">
        <f t="shared" si="26"/>
        <v>0</v>
      </c>
      <c r="R265" s="161"/>
      <c r="S265" s="161"/>
      <c r="T265" s="162">
        <v>0.959</v>
      </c>
      <c r="U265" s="161">
        <f t="shared" si="27"/>
        <v>17.37</v>
      </c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 t="s">
        <v>125</v>
      </c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ht="22.5" outlineLevel="1">
      <c r="A266" s="152">
        <v>92</v>
      </c>
      <c r="B266" s="158" t="s">
        <v>431</v>
      </c>
      <c r="C266" s="190" t="s">
        <v>450</v>
      </c>
      <c r="D266" s="160" t="s">
        <v>203</v>
      </c>
      <c r="E266" s="167">
        <v>18.1152</v>
      </c>
      <c r="F266" s="170"/>
      <c r="G266" s="272">
        <f t="shared" si="21"/>
        <v>0</v>
      </c>
      <c r="H266" s="170"/>
      <c r="I266" s="272">
        <f t="shared" si="22"/>
        <v>0</v>
      </c>
      <c r="J266" s="170"/>
      <c r="K266" s="272">
        <f t="shared" si="23"/>
        <v>0</v>
      </c>
      <c r="L266" s="272">
        <v>21</v>
      </c>
      <c r="M266" s="272">
        <f t="shared" si="24"/>
        <v>0</v>
      </c>
      <c r="N266" s="273">
        <v>0</v>
      </c>
      <c r="O266" s="273">
        <f t="shared" si="25"/>
        <v>0</v>
      </c>
      <c r="P266" s="273">
        <v>0</v>
      </c>
      <c r="Q266" s="273">
        <f t="shared" si="26"/>
        <v>0</v>
      </c>
      <c r="R266" s="161"/>
      <c r="S266" s="161"/>
      <c r="T266" s="162">
        <v>0.832</v>
      </c>
      <c r="U266" s="161">
        <f t="shared" si="27"/>
        <v>15.07</v>
      </c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 t="s">
        <v>125</v>
      </c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ht="22.5" outlineLevel="1">
      <c r="A267" s="152">
        <v>93</v>
      </c>
      <c r="B267" s="158" t="s">
        <v>433</v>
      </c>
      <c r="C267" s="190" t="s">
        <v>451</v>
      </c>
      <c r="D267" s="160" t="s">
        <v>203</v>
      </c>
      <c r="E267" s="167">
        <v>18.1152</v>
      </c>
      <c r="F267" s="170"/>
      <c r="G267" s="272">
        <f t="shared" si="21"/>
        <v>0</v>
      </c>
      <c r="H267" s="170"/>
      <c r="I267" s="272">
        <f t="shared" si="22"/>
        <v>0</v>
      </c>
      <c r="J267" s="170"/>
      <c r="K267" s="272">
        <f t="shared" si="23"/>
        <v>0</v>
      </c>
      <c r="L267" s="272">
        <v>21</v>
      </c>
      <c r="M267" s="272">
        <f t="shared" si="24"/>
        <v>0</v>
      </c>
      <c r="N267" s="273">
        <v>0</v>
      </c>
      <c r="O267" s="273">
        <f t="shared" si="25"/>
        <v>0</v>
      </c>
      <c r="P267" s="273">
        <v>0</v>
      </c>
      <c r="Q267" s="273">
        <f t="shared" si="26"/>
        <v>0</v>
      </c>
      <c r="R267" s="161"/>
      <c r="S267" s="161"/>
      <c r="T267" s="162">
        <v>0.36</v>
      </c>
      <c r="U267" s="161">
        <f t="shared" si="27"/>
        <v>6.52</v>
      </c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 t="s">
        <v>125</v>
      </c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ht="12.75" outlineLevel="1">
      <c r="A268" s="152">
        <v>94</v>
      </c>
      <c r="B268" s="158" t="s">
        <v>435</v>
      </c>
      <c r="C268" s="190" t="s">
        <v>452</v>
      </c>
      <c r="D268" s="160" t="s">
        <v>203</v>
      </c>
      <c r="E268" s="167">
        <v>18.1152</v>
      </c>
      <c r="F268" s="170"/>
      <c r="G268" s="272">
        <f t="shared" si="21"/>
        <v>0</v>
      </c>
      <c r="H268" s="170"/>
      <c r="I268" s="272">
        <f t="shared" si="22"/>
        <v>0</v>
      </c>
      <c r="J268" s="170"/>
      <c r="K268" s="272">
        <f t="shared" si="23"/>
        <v>0</v>
      </c>
      <c r="L268" s="272">
        <v>21</v>
      </c>
      <c r="M268" s="272">
        <f t="shared" si="24"/>
        <v>0</v>
      </c>
      <c r="N268" s="273">
        <v>0</v>
      </c>
      <c r="O268" s="273">
        <f t="shared" si="25"/>
        <v>0</v>
      </c>
      <c r="P268" s="273">
        <v>0</v>
      </c>
      <c r="Q268" s="273">
        <f t="shared" si="26"/>
        <v>0</v>
      </c>
      <c r="R268" s="161"/>
      <c r="S268" s="161"/>
      <c r="T268" s="162">
        <v>0.099</v>
      </c>
      <c r="U268" s="161">
        <f t="shared" si="27"/>
        <v>1.79</v>
      </c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 t="s">
        <v>125</v>
      </c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ht="12.75" outlineLevel="1">
      <c r="A269" s="152">
        <v>95</v>
      </c>
      <c r="B269" s="158" t="s">
        <v>437</v>
      </c>
      <c r="C269" s="190" t="s">
        <v>453</v>
      </c>
      <c r="D269" s="160" t="s">
        <v>203</v>
      </c>
      <c r="E269" s="167">
        <v>18.1152</v>
      </c>
      <c r="F269" s="170"/>
      <c r="G269" s="272">
        <f t="shared" si="21"/>
        <v>0</v>
      </c>
      <c r="H269" s="170"/>
      <c r="I269" s="272">
        <f t="shared" si="22"/>
        <v>0</v>
      </c>
      <c r="J269" s="170"/>
      <c r="K269" s="272">
        <f t="shared" si="23"/>
        <v>0</v>
      </c>
      <c r="L269" s="272">
        <v>21</v>
      </c>
      <c r="M269" s="272">
        <f t="shared" si="24"/>
        <v>0</v>
      </c>
      <c r="N269" s="273">
        <v>0</v>
      </c>
      <c r="O269" s="273">
        <f t="shared" si="25"/>
        <v>0</v>
      </c>
      <c r="P269" s="273">
        <v>0</v>
      </c>
      <c r="Q269" s="273">
        <f t="shared" si="26"/>
        <v>0</v>
      </c>
      <c r="R269" s="161"/>
      <c r="S269" s="161"/>
      <c r="T269" s="162">
        <v>0.49</v>
      </c>
      <c r="U269" s="161">
        <f t="shared" si="27"/>
        <v>8.88</v>
      </c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 t="s">
        <v>125</v>
      </c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ht="12.75" outlineLevel="1">
      <c r="A270" s="152">
        <v>96</v>
      </c>
      <c r="B270" s="158" t="s">
        <v>439</v>
      </c>
      <c r="C270" s="190" t="s">
        <v>454</v>
      </c>
      <c r="D270" s="160" t="s">
        <v>203</v>
      </c>
      <c r="E270" s="167">
        <v>90.576</v>
      </c>
      <c r="F270" s="170"/>
      <c r="G270" s="272">
        <f t="shared" si="21"/>
        <v>0</v>
      </c>
      <c r="H270" s="170"/>
      <c r="I270" s="272">
        <f t="shared" si="22"/>
        <v>0</v>
      </c>
      <c r="J270" s="170"/>
      <c r="K270" s="272">
        <f t="shared" si="23"/>
        <v>0</v>
      </c>
      <c r="L270" s="272">
        <v>21</v>
      </c>
      <c r="M270" s="272">
        <f t="shared" si="24"/>
        <v>0</v>
      </c>
      <c r="N270" s="273">
        <v>0</v>
      </c>
      <c r="O270" s="273">
        <f t="shared" si="25"/>
        <v>0</v>
      </c>
      <c r="P270" s="273">
        <v>0</v>
      </c>
      <c r="Q270" s="273">
        <f t="shared" si="26"/>
        <v>0</v>
      </c>
      <c r="R270" s="161"/>
      <c r="S270" s="161"/>
      <c r="T270" s="162">
        <v>0</v>
      </c>
      <c r="U270" s="161">
        <f t="shared" si="27"/>
        <v>0</v>
      </c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 t="s">
        <v>125</v>
      </c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ht="12.75" outlineLevel="1">
      <c r="A271" s="152"/>
      <c r="B271" s="158"/>
      <c r="C271" s="191" t="s">
        <v>455</v>
      </c>
      <c r="D271" s="163"/>
      <c r="E271" s="168">
        <v>90.576</v>
      </c>
      <c r="F271" s="272"/>
      <c r="G271" s="272"/>
      <c r="H271" s="272"/>
      <c r="I271" s="272"/>
      <c r="J271" s="272"/>
      <c r="K271" s="272"/>
      <c r="L271" s="272"/>
      <c r="M271" s="272"/>
      <c r="N271" s="273"/>
      <c r="O271" s="273"/>
      <c r="P271" s="273"/>
      <c r="Q271" s="273"/>
      <c r="R271" s="161"/>
      <c r="S271" s="161"/>
      <c r="T271" s="162"/>
      <c r="U271" s="16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 t="s">
        <v>141</v>
      </c>
      <c r="AF271" s="151">
        <v>0</v>
      </c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12.75" outlineLevel="1">
      <c r="A272" s="152">
        <v>97</v>
      </c>
      <c r="B272" s="158" t="s">
        <v>456</v>
      </c>
      <c r="C272" s="190" t="s">
        <v>457</v>
      </c>
      <c r="D272" s="160" t="s">
        <v>203</v>
      </c>
      <c r="E272" s="167">
        <v>18.1152</v>
      </c>
      <c r="F272" s="170"/>
      <c r="G272" s="272">
        <f aca="true" t="shared" si="28" ref="G272:G277">ROUND(E272*F272,2)</f>
        <v>0</v>
      </c>
      <c r="H272" s="170"/>
      <c r="I272" s="272">
        <f aca="true" t="shared" si="29" ref="I272:I277">ROUND(E272*H272,2)</f>
        <v>0</v>
      </c>
      <c r="J272" s="170"/>
      <c r="K272" s="272">
        <f aca="true" t="shared" si="30" ref="K272:K277">ROUND(E272*J272,2)</f>
        <v>0</v>
      </c>
      <c r="L272" s="272">
        <v>21</v>
      </c>
      <c r="M272" s="272">
        <f aca="true" t="shared" si="31" ref="M272:M277">G272*(1+L272/100)</f>
        <v>0</v>
      </c>
      <c r="N272" s="273">
        <v>0</v>
      </c>
      <c r="O272" s="273">
        <f aca="true" t="shared" si="32" ref="O272:O277">ROUND(E272*N272,5)</f>
        <v>0</v>
      </c>
      <c r="P272" s="273">
        <v>0</v>
      </c>
      <c r="Q272" s="273">
        <f aca="true" t="shared" si="33" ref="Q272:Q277">ROUND(E272*P272,5)</f>
        <v>0</v>
      </c>
      <c r="R272" s="161"/>
      <c r="S272" s="161"/>
      <c r="T272" s="162">
        <v>0</v>
      </c>
      <c r="U272" s="161">
        <f aca="true" t="shared" si="34" ref="U272:U277">ROUND(E272*T272,2)</f>
        <v>0</v>
      </c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 t="s">
        <v>125</v>
      </c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ht="12.75" outlineLevel="1">
      <c r="A273" s="152">
        <v>98</v>
      </c>
      <c r="B273" s="158" t="s">
        <v>458</v>
      </c>
      <c r="C273" s="190" t="s">
        <v>459</v>
      </c>
      <c r="D273" s="160" t="s">
        <v>203</v>
      </c>
      <c r="E273" s="167">
        <v>1.5113</v>
      </c>
      <c r="F273" s="170"/>
      <c r="G273" s="272">
        <f t="shared" si="28"/>
        <v>0</v>
      </c>
      <c r="H273" s="170"/>
      <c r="I273" s="272">
        <f t="shared" si="29"/>
        <v>0</v>
      </c>
      <c r="J273" s="170"/>
      <c r="K273" s="272">
        <f t="shared" si="30"/>
        <v>0</v>
      </c>
      <c r="L273" s="272">
        <v>21</v>
      </c>
      <c r="M273" s="272">
        <f t="shared" si="31"/>
        <v>0</v>
      </c>
      <c r="N273" s="273">
        <v>0</v>
      </c>
      <c r="O273" s="273">
        <f t="shared" si="32"/>
        <v>0</v>
      </c>
      <c r="P273" s="273">
        <v>0</v>
      </c>
      <c r="Q273" s="273">
        <f t="shared" si="33"/>
        <v>0</v>
      </c>
      <c r="R273" s="161"/>
      <c r="S273" s="161"/>
      <c r="T273" s="162">
        <v>0</v>
      </c>
      <c r="U273" s="161">
        <f t="shared" si="34"/>
        <v>0</v>
      </c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 t="s">
        <v>125</v>
      </c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ht="22.5" outlineLevel="1">
      <c r="A274" s="152">
        <v>99</v>
      </c>
      <c r="B274" s="158" t="s">
        <v>460</v>
      </c>
      <c r="C274" s="190" t="s">
        <v>461</v>
      </c>
      <c r="D274" s="160" t="s">
        <v>203</v>
      </c>
      <c r="E274" s="167">
        <v>1.5113</v>
      </c>
      <c r="F274" s="170"/>
      <c r="G274" s="272">
        <f t="shared" si="28"/>
        <v>0</v>
      </c>
      <c r="H274" s="170"/>
      <c r="I274" s="272">
        <f t="shared" si="29"/>
        <v>0</v>
      </c>
      <c r="J274" s="170"/>
      <c r="K274" s="272">
        <f t="shared" si="30"/>
        <v>0</v>
      </c>
      <c r="L274" s="272">
        <v>21</v>
      </c>
      <c r="M274" s="272">
        <f t="shared" si="31"/>
        <v>0</v>
      </c>
      <c r="N274" s="273">
        <v>0</v>
      </c>
      <c r="O274" s="273">
        <f t="shared" si="32"/>
        <v>0</v>
      </c>
      <c r="P274" s="273">
        <v>0</v>
      </c>
      <c r="Q274" s="273">
        <f t="shared" si="33"/>
        <v>0</v>
      </c>
      <c r="R274" s="161"/>
      <c r="S274" s="161"/>
      <c r="T274" s="162">
        <v>2.009</v>
      </c>
      <c r="U274" s="161">
        <f t="shared" si="34"/>
        <v>3.04</v>
      </c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 t="s">
        <v>125</v>
      </c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ht="22.5" outlineLevel="1">
      <c r="A275" s="152">
        <v>100</v>
      </c>
      <c r="B275" s="158" t="s">
        <v>448</v>
      </c>
      <c r="C275" s="190" t="s">
        <v>462</v>
      </c>
      <c r="D275" s="160" t="s">
        <v>203</v>
      </c>
      <c r="E275" s="167">
        <v>1.5113</v>
      </c>
      <c r="F275" s="170"/>
      <c r="G275" s="272">
        <f t="shared" si="28"/>
        <v>0</v>
      </c>
      <c r="H275" s="170"/>
      <c r="I275" s="272">
        <f t="shared" si="29"/>
        <v>0</v>
      </c>
      <c r="J275" s="170"/>
      <c r="K275" s="272">
        <f t="shared" si="30"/>
        <v>0</v>
      </c>
      <c r="L275" s="272">
        <v>21</v>
      </c>
      <c r="M275" s="272">
        <f t="shared" si="31"/>
        <v>0</v>
      </c>
      <c r="N275" s="273">
        <v>0</v>
      </c>
      <c r="O275" s="273">
        <f t="shared" si="32"/>
        <v>0</v>
      </c>
      <c r="P275" s="273">
        <v>0</v>
      </c>
      <c r="Q275" s="273">
        <f t="shared" si="33"/>
        <v>0</v>
      </c>
      <c r="R275" s="161"/>
      <c r="S275" s="161"/>
      <c r="T275" s="162">
        <v>0.959</v>
      </c>
      <c r="U275" s="161">
        <f t="shared" si="34"/>
        <v>1.45</v>
      </c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 t="s">
        <v>125</v>
      </c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ht="22.5" outlineLevel="1">
      <c r="A276" s="152">
        <v>101</v>
      </c>
      <c r="B276" s="158" t="s">
        <v>437</v>
      </c>
      <c r="C276" s="190" t="s">
        <v>463</v>
      </c>
      <c r="D276" s="160" t="s">
        <v>203</v>
      </c>
      <c r="E276" s="167">
        <v>1.5113</v>
      </c>
      <c r="F276" s="170"/>
      <c r="G276" s="272">
        <f t="shared" si="28"/>
        <v>0</v>
      </c>
      <c r="H276" s="170"/>
      <c r="I276" s="272">
        <f t="shared" si="29"/>
        <v>0</v>
      </c>
      <c r="J276" s="170"/>
      <c r="K276" s="272">
        <f t="shared" si="30"/>
        <v>0</v>
      </c>
      <c r="L276" s="272">
        <v>21</v>
      </c>
      <c r="M276" s="272">
        <f t="shared" si="31"/>
        <v>0</v>
      </c>
      <c r="N276" s="273">
        <v>0</v>
      </c>
      <c r="O276" s="273">
        <f t="shared" si="32"/>
        <v>0</v>
      </c>
      <c r="P276" s="273">
        <v>0</v>
      </c>
      <c r="Q276" s="273">
        <f t="shared" si="33"/>
        <v>0</v>
      </c>
      <c r="R276" s="161"/>
      <c r="S276" s="161"/>
      <c r="T276" s="162">
        <v>0.49</v>
      </c>
      <c r="U276" s="161">
        <f t="shared" si="34"/>
        <v>0.74</v>
      </c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 t="s">
        <v>125</v>
      </c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ht="12.75" outlineLevel="1">
      <c r="A277" s="152">
        <v>102</v>
      </c>
      <c r="B277" s="158" t="s">
        <v>439</v>
      </c>
      <c r="C277" s="190" t="s">
        <v>464</v>
      </c>
      <c r="D277" s="160" t="s">
        <v>203</v>
      </c>
      <c r="E277" s="167">
        <v>7.5565</v>
      </c>
      <c r="F277" s="170"/>
      <c r="G277" s="272">
        <f t="shared" si="28"/>
        <v>0</v>
      </c>
      <c r="H277" s="170"/>
      <c r="I277" s="272">
        <f t="shared" si="29"/>
        <v>0</v>
      </c>
      <c r="J277" s="170"/>
      <c r="K277" s="272">
        <f t="shared" si="30"/>
        <v>0</v>
      </c>
      <c r="L277" s="272">
        <v>21</v>
      </c>
      <c r="M277" s="272">
        <f t="shared" si="31"/>
        <v>0</v>
      </c>
      <c r="N277" s="273">
        <v>0</v>
      </c>
      <c r="O277" s="273">
        <f t="shared" si="32"/>
        <v>0</v>
      </c>
      <c r="P277" s="273">
        <v>0</v>
      </c>
      <c r="Q277" s="273">
        <f t="shared" si="33"/>
        <v>0</v>
      </c>
      <c r="R277" s="161"/>
      <c r="S277" s="161"/>
      <c r="T277" s="162">
        <v>0</v>
      </c>
      <c r="U277" s="161">
        <f t="shared" si="34"/>
        <v>0</v>
      </c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 t="s">
        <v>125</v>
      </c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12.75" outlineLevel="1">
      <c r="A278" s="152"/>
      <c r="B278" s="158"/>
      <c r="C278" s="191" t="s">
        <v>465</v>
      </c>
      <c r="D278" s="163"/>
      <c r="E278" s="168">
        <v>7.5565</v>
      </c>
      <c r="F278" s="272"/>
      <c r="G278" s="272"/>
      <c r="H278" s="272"/>
      <c r="I278" s="272"/>
      <c r="J278" s="272"/>
      <c r="K278" s="272"/>
      <c r="L278" s="272"/>
      <c r="M278" s="272"/>
      <c r="N278" s="273"/>
      <c r="O278" s="273"/>
      <c r="P278" s="273"/>
      <c r="Q278" s="273"/>
      <c r="R278" s="161"/>
      <c r="S278" s="161"/>
      <c r="T278" s="162"/>
      <c r="U278" s="16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 t="s">
        <v>141</v>
      </c>
      <c r="AF278" s="151">
        <v>0</v>
      </c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31" ht="12.75">
      <c r="A279" s="153" t="s">
        <v>120</v>
      </c>
      <c r="B279" s="159" t="s">
        <v>75</v>
      </c>
      <c r="C279" s="192" t="s">
        <v>76</v>
      </c>
      <c r="D279" s="164"/>
      <c r="E279" s="169"/>
      <c r="F279" s="274"/>
      <c r="G279" s="274">
        <f>SUMIF(AE280:AE286,"&lt;&gt;NOR",G280:G286)</f>
        <v>0</v>
      </c>
      <c r="H279" s="274"/>
      <c r="I279" s="274">
        <f>SUM(I280:I286)</f>
        <v>0</v>
      </c>
      <c r="J279" s="274"/>
      <c r="K279" s="274">
        <f>SUM(K280:K286)</f>
        <v>0</v>
      </c>
      <c r="L279" s="274"/>
      <c r="M279" s="274">
        <f>SUM(M280:M286)</f>
        <v>0</v>
      </c>
      <c r="N279" s="275"/>
      <c r="O279" s="275">
        <f>SUM(O280:O286)</f>
        <v>0</v>
      </c>
      <c r="P279" s="275"/>
      <c r="Q279" s="275">
        <f>SUM(Q280:Q286)</f>
        <v>0</v>
      </c>
      <c r="R279" s="165"/>
      <c r="S279" s="165"/>
      <c r="T279" s="166"/>
      <c r="U279" s="165">
        <f>SUM(U280:U286)</f>
        <v>293.86</v>
      </c>
      <c r="AE279" t="s">
        <v>121</v>
      </c>
    </row>
    <row r="280" spans="1:60" ht="12.75" outlineLevel="1">
      <c r="A280" s="152">
        <v>103</v>
      </c>
      <c r="B280" s="158" t="s">
        <v>466</v>
      </c>
      <c r="C280" s="190" t="s">
        <v>467</v>
      </c>
      <c r="D280" s="160" t="s">
        <v>203</v>
      </c>
      <c r="E280" s="167">
        <v>114.0312</v>
      </c>
      <c r="F280" s="170"/>
      <c r="G280" s="272">
        <f>ROUND(E280*F280,2)</f>
        <v>0</v>
      </c>
      <c r="H280" s="170"/>
      <c r="I280" s="272">
        <f>ROUND(E280*H280,2)</f>
        <v>0</v>
      </c>
      <c r="J280" s="170"/>
      <c r="K280" s="272">
        <f>ROUND(E280*J280,2)</f>
        <v>0</v>
      </c>
      <c r="L280" s="272">
        <v>21</v>
      </c>
      <c r="M280" s="272">
        <f>G280*(1+L280/100)</f>
        <v>0</v>
      </c>
      <c r="N280" s="273">
        <v>0</v>
      </c>
      <c r="O280" s="273">
        <f>ROUND(E280*N280,5)</f>
        <v>0</v>
      </c>
      <c r="P280" s="273">
        <v>0</v>
      </c>
      <c r="Q280" s="273">
        <f>ROUND(E280*P280,5)</f>
        <v>0</v>
      </c>
      <c r="R280" s="161"/>
      <c r="S280" s="161"/>
      <c r="T280" s="162">
        <v>2.577</v>
      </c>
      <c r="U280" s="161">
        <f>ROUND(E280*T280,2)</f>
        <v>293.86</v>
      </c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 t="s">
        <v>125</v>
      </c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ht="12.75" outlineLevel="1">
      <c r="A281" s="152"/>
      <c r="B281" s="158"/>
      <c r="C281" s="191" t="s">
        <v>468</v>
      </c>
      <c r="D281" s="163"/>
      <c r="E281" s="168">
        <v>43.3039</v>
      </c>
      <c r="F281" s="272"/>
      <c r="G281" s="272"/>
      <c r="H281" s="272"/>
      <c r="I281" s="272"/>
      <c r="J281" s="272"/>
      <c r="K281" s="272"/>
      <c r="L281" s="272"/>
      <c r="M281" s="272"/>
      <c r="N281" s="273"/>
      <c r="O281" s="273"/>
      <c r="P281" s="273"/>
      <c r="Q281" s="273"/>
      <c r="R281" s="161"/>
      <c r="S281" s="161"/>
      <c r="T281" s="162"/>
      <c r="U281" s="16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 t="s">
        <v>141</v>
      </c>
      <c r="AF281" s="151">
        <v>0</v>
      </c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ht="12.75" outlineLevel="1">
      <c r="A282" s="152"/>
      <c r="B282" s="158"/>
      <c r="C282" s="191" t="s">
        <v>469</v>
      </c>
      <c r="D282" s="163"/>
      <c r="E282" s="168">
        <v>37.9285</v>
      </c>
      <c r="F282" s="272"/>
      <c r="G282" s="272"/>
      <c r="H282" s="272"/>
      <c r="I282" s="272"/>
      <c r="J282" s="272"/>
      <c r="K282" s="272"/>
      <c r="L282" s="272"/>
      <c r="M282" s="272"/>
      <c r="N282" s="273"/>
      <c r="O282" s="273"/>
      <c r="P282" s="273"/>
      <c r="Q282" s="273"/>
      <c r="R282" s="161"/>
      <c r="S282" s="161"/>
      <c r="T282" s="162"/>
      <c r="U282" s="16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 t="s">
        <v>141</v>
      </c>
      <c r="AF282" s="151">
        <v>0</v>
      </c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ht="12.75" outlineLevel="1">
      <c r="A283" s="152"/>
      <c r="B283" s="158"/>
      <c r="C283" s="191" t="s">
        <v>470</v>
      </c>
      <c r="D283" s="163"/>
      <c r="E283" s="168">
        <v>22.4197</v>
      </c>
      <c r="F283" s="272"/>
      <c r="G283" s="272"/>
      <c r="H283" s="272"/>
      <c r="I283" s="272"/>
      <c r="J283" s="272"/>
      <c r="K283" s="272"/>
      <c r="L283" s="272"/>
      <c r="M283" s="272"/>
      <c r="N283" s="273"/>
      <c r="O283" s="273"/>
      <c r="P283" s="273"/>
      <c r="Q283" s="273"/>
      <c r="R283" s="161"/>
      <c r="S283" s="161"/>
      <c r="T283" s="162"/>
      <c r="U283" s="16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 t="s">
        <v>141</v>
      </c>
      <c r="AF283" s="151">
        <v>0</v>
      </c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ht="12.75" outlineLevel="1">
      <c r="A284" s="152"/>
      <c r="B284" s="158"/>
      <c r="C284" s="191" t="s">
        <v>471</v>
      </c>
      <c r="D284" s="163"/>
      <c r="E284" s="168">
        <v>0.3685</v>
      </c>
      <c r="F284" s="272"/>
      <c r="G284" s="272"/>
      <c r="H284" s="272"/>
      <c r="I284" s="272"/>
      <c r="J284" s="272"/>
      <c r="K284" s="272"/>
      <c r="L284" s="272"/>
      <c r="M284" s="272"/>
      <c r="N284" s="273"/>
      <c r="O284" s="273"/>
      <c r="P284" s="273"/>
      <c r="Q284" s="273"/>
      <c r="R284" s="161"/>
      <c r="S284" s="161"/>
      <c r="T284" s="162"/>
      <c r="U284" s="16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 t="s">
        <v>141</v>
      </c>
      <c r="AF284" s="151">
        <v>0</v>
      </c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ht="12.75" outlineLevel="1">
      <c r="A285" s="152"/>
      <c r="B285" s="158"/>
      <c r="C285" s="191" t="s">
        <v>472</v>
      </c>
      <c r="D285" s="163"/>
      <c r="E285" s="168">
        <v>4.263</v>
      </c>
      <c r="F285" s="272"/>
      <c r="G285" s="272"/>
      <c r="H285" s="272"/>
      <c r="I285" s="272"/>
      <c r="J285" s="272"/>
      <c r="K285" s="272"/>
      <c r="L285" s="272"/>
      <c r="M285" s="272"/>
      <c r="N285" s="273"/>
      <c r="O285" s="273"/>
      <c r="P285" s="273"/>
      <c r="Q285" s="273"/>
      <c r="R285" s="161"/>
      <c r="S285" s="161"/>
      <c r="T285" s="162"/>
      <c r="U285" s="16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 t="s">
        <v>141</v>
      </c>
      <c r="AF285" s="151">
        <v>0</v>
      </c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ht="12.75" outlineLevel="1">
      <c r="A286" s="152"/>
      <c r="B286" s="158"/>
      <c r="C286" s="191" t="s">
        <v>473</v>
      </c>
      <c r="D286" s="163"/>
      <c r="E286" s="168">
        <v>5.7476</v>
      </c>
      <c r="F286" s="272"/>
      <c r="G286" s="272"/>
      <c r="H286" s="272"/>
      <c r="I286" s="272"/>
      <c r="J286" s="272"/>
      <c r="K286" s="272"/>
      <c r="L286" s="272"/>
      <c r="M286" s="272"/>
      <c r="N286" s="273"/>
      <c r="O286" s="273"/>
      <c r="P286" s="273"/>
      <c r="Q286" s="273"/>
      <c r="R286" s="161"/>
      <c r="S286" s="161"/>
      <c r="T286" s="162"/>
      <c r="U286" s="16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 t="s">
        <v>141</v>
      </c>
      <c r="AF286" s="151">
        <v>0</v>
      </c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31" ht="12.75">
      <c r="A287" s="153" t="s">
        <v>120</v>
      </c>
      <c r="B287" s="159" t="s">
        <v>77</v>
      </c>
      <c r="C287" s="192" t="s">
        <v>78</v>
      </c>
      <c r="D287" s="164"/>
      <c r="E287" s="169"/>
      <c r="F287" s="274"/>
      <c r="G287" s="274">
        <f>SUMIF(AE288:AE289,"&lt;&gt;NOR",G288:G289)</f>
        <v>0</v>
      </c>
      <c r="H287" s="274"/>
      <c r="I287" s="274">
        <f>SUM(I288:I289)</f>
        <v>0</v>
      </c>
      <c r="J287" s="274"/>
      <c r="K287" s="274">
        <f>SUM(K288:K289)</f>
        <v>0</v>
      </c>
      <c r="L287" s="274"/>
      <c r="M287" s="274">
        <f>SUM(M288:M289)</f>
        <v>0</v>
      </c>
      <c r="N287" s="275"/>
      <c r="O287" s="275">
        <f>SUM(O288:O289)</f>
        <v>0.30652</v>
      </c>
      <c r="P287" s="275"/>
      <c r="Q287" s="275">
        <f>SUM(Q288:Q289)</f>
        <v>0</v>
      </c>
      <c r="R287" s="165"/>
      <c r="S287" s="165"/>
      <c r="T287" s="166"/>
      <c r="U287" s="165">
        <f>SUM(U288:U289)</f>
        <v>2.48</v>
      </c>
      <c r="AE287" t="s">
        <v>121</v>
      </c>
    </row>
    <row r="288" spans="1:60" ht="22.5" outlineLevel="1">
      <c r="A288" s="152">
        <v>104</v>
      </c>
      <c r="B288" s="158" t="s">
        <v>474</v>
      </c>
      <c r="C288" s="190" t="s">
        <v>475</v>
      </c>
      <c r="D288" s="160" t="s">
        <v>128</v>
      </c>
      <c r="E288" s="167">
        <v>4</v>
      </c>
      <c r="F288" s="170"/>
      <c r="G288" s="272">
        <f>ROUND(E288*F288,2)</f>
        <v>0</v>
      </c>
      <c r="H288" s="170"/>
      <c r="I288" s="272">
        <f>ROUND(E288*H288,2)</f>
        <v>0</v>
      </c>
      <c r="J288" s="170"/>
      <c r="K288" s="272">
        <f>ROUND(E288*J288,2)</f>
        <v>0</v>
      </c>
      <c r="L288" s="272">
        <v>21</v>
      </c>
      <c r="M288" s="272">
        <f>G288*(1+L288/100)</f>
        <v>0</v>
      </c>
      <c r="N288" s="273">
        <v>0.07663</v>
      </c>
      <c r="O288" s="273">
        <f>ROUND(E288*N288,5)</f>
        <v>0.30652</v>
      </c>
      <c r="P288" s="273">
        <v>0</v>
      </c>
      <c r="Q288" s="273">
        <f>ROUND(E288*P288,5)</f>
        <v>0</v>
      </c>
      <c r="R288" s="161"/>
      <c r="S288" s="161"/>
      <c r="T288" s="162">
        <v>0.5</v>
      </c>
      <c r="U288" s="161">
        <f>ROUND(E288*T288,2)</f>
        <v>2</v>
      </c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 t="s">
        <v>125</v>
      </c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ht="12.75" outlineLevel="1">
      <c r="A289" s="152">
        <v>105</v>
      </c>
      <c r="B289" s="158" t="s">
        <v>476</v>
      </c>
      <c r="C289" s="190" t="s">
        <v>477</v>
      </c>
      <c r="D289" s="160" t="s">
        <v>203</v>
      </c>
      <c r="E289" s="167">
        <v>0.3065</v>
      </c>
      <c r="F289" s="170"/>
      <c r="G289" s="272">
        <f>ROUND(E289*F289,2)</f>
        <v>0</v>
      </c>
      <c r="H289" s="170"/>
      <c r="I289" s="272">
        <f>ROUND(E289*H289,2)</f>
        <v>0</v>
      </c>
      <c r="J289" s="170"/>
      <c r="K289" s="272">
        <f>ROUND(E289*J289,2)</f>
        <v>0</v>
      </c>
      <c r="L289" s="272">
        <v>21</v>
      </c>
      <c r="M289" s="272">
        <f>G289*(1+L289/100)</f>
        <v>0</v>
      </c>
      <c r="N289" s="273">
        <v>0</v>
      </c>
      <c r="O289" s="273">
        <f>ROUND(E289*N289,5)</f>
        <v>0</v>
      </c>
      <c r="P289" s="273">
        <v>0</v>
      </c>
      <c r="Q289" s="273">
        <f>ROUND(E289*P289,5)</f>
        <v>0</v>
      </c>
      <c r="R289" s="161"/>
      <c r="S289" s="161"/>
      <c r="T289" s="162">
        <v>1.575</v>
      </c>
      <c r="U289" s="161">
        <f>ROUND(E289*T289,2)</f>
        <v>0.48</v>
      </c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 t="s">
        <v>125</v>
      </c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31" ht="12.75">
      <c r="A290" s="153" t="s">
        <v>120</v>
      </c>
      <c r="B290" s="159" t="s">
        <v>79</v>
      </c>
      <c r="C290" s="192" t="s">
        <v>80</v>
      </c>
      <c r="D290" s="164"/>
      <c r="E290" s="169"/>
      <c r="F290" s="274"/>
      <c r="G290" s="274">
        <f>SUMIF(AE291:AE385,"&lt;&gt;NOR",G291:G385)</f>
        <v>0</v>
      </c>
      <c r="H290" s="274"/>
      <c r="I290" s="274">
        <f>SUM(I291:I385)</f>
        <v>0</v>
      </c>
      <c r="J290" s="274"/>
      <c r="K290" s="274">
        <f>SUM(K291:K385)</f>
        <v>0</v>
      </c>
      <c r="L290" s="274"/>
      <c r="M290" s="274">
        <f>SUM(M291:M385)</f>
        <v>0</v>
      </c>
      <c r="N290" s="275"/>
      <c r="O290" s="275">
        <f>SUM(O291:O385)</f>
        <v>3.64356</v>
      </c>
      <c r="P290" s="275"/>
      <c r="Q290" s="275">
        <f>SUM(Q291:Q385)</f>
        <v>1.5415</v>
      </c>
      <c r="R290" s="165"/>
      <c r="S290" s="165"/>
      <c r="T290" s="166"/>
      <c r="U290" s="165">
        <f>SUM(U291:U385)</f>
        <v>876.1100000000001</v>
      </c>
      <c r="AE290" t="s">
        <v>121</v>
      </c>
    </row>
    <row r="291" spans="1:60" ht="22.5" outlineLevel="1">
      <c r="A291" s="152">
        <v>106</v>
      </c>
      <c r="B291" s="158" t="s">
        <v>478</v>
      </c>
      <c r="C291" s="190" t="s">
        <v>479</v>
      </c>
      <c r="D291" s="160" t="s">
        <v>134</v>
      </c>
      <c r="E291" s="167">
        <v>57.155</v>
      </c>
      <c r="F291" s="170"/>
      <c r="G291" s="272">
        <f>ROUND(E291*F291,2)</f>
        <v>0</v>
      </c>
      <c r="H291" s="170"/>
      <c r="I291" s="272">
        <f>ROUND(E291*H291,2)</f>
        <v>0</v>
      </c>
      <c r="J291" s="170"/>
      <c r="K291" s="272">
        <f>ROUND(E291*J291,2)</f>
        <v>0</v>
      </c>
      <c r="L291" s="272">
        <v>21</v>
      </c>
      <c r="M291" s="272">
        <f>G291*(1+L291/100)</f>
        <v>0</v>
      </c>
      <c r="N291" s="273">
        <v>0.00556</v>
      </c>
      <c r="O291" s="273">
        <f>ROUND(E291*N291,5)</f>
        <v>0.31778</v>
      </c>
      <c r="P291" s="273">
        <v>0</v>
      </c>
      <c r="Q291" s="273">
        <f>ROUND(E291*P291,5)</f>
        <v>0</v>
      </c>
      <c r="R291" s="161"/>
      <c r="S291" s="161"/>
      <c r="T291" s="162">
        <v>0.82745</v>
      </c>
      <c r="U291" s="161">
        <f>ROUND(E291*T291,2)</f>
        <v>47.29</v>
      </c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 t="s">
        <v>125</v>
      </c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ht="12.75" outlineLevel="1">
      <c r="A292" s="152"/>
      <c r="B292" s="158"/>
      <c r="C292" s="191" t="s">
        <v>480</v>
      </c>
      <c r="D292" s="163"/>
      <c r="E292" s="168">
        <v>26.68</v>
      </c>
      <c r="F292" s="272"/>
      <c r="G292" s="272"/>
      <c r="H292" s="272"/>
      <c r="I292" s="272"/>
      <c r="J292" s="272"/>
      <c r="K292" s="272"/>
      <c r="L292" s="272"/>
      <c r="M292" s="272"/>
      <c r="N292" s="273"/>
      <c r="O292" s="273"/>
      <c r="P292" s="273"/>
      <c r="Q292" s="273"/>
      <c r="R292" s="161"/>
      <c r="S292" s="161"/>
      <c r="T292" s="162"/>
      <c r="U292" s="16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 t="s">
        <v>141</v>
      </c>
      <c r="AF292" s="151">
        <v>0</v>
      </c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ht="12.75" outlineLevel="1">
      <c r="A293" s="152"/>
      <c r="B293" s="158"/>
      <c r="C293" s="191" t="s">
        <v>481</v>
      </c>
      <c r="D293" s="163"/>
      <c r="E293" s="168">
        <v>12.075</v>
      </c>
      <c r="F293" s="272"/>
      <c r="G293" s="272"/>
      <c r="H293" s="272"/>
      <c r="I293" s="272"/>
      <c r="J293" s="272"/>
      <c r="K293" s="272"/>
      <c r="L293" s="272"/>
      <c r="M293" s="272"/>
      <c r="N293" s="273"/>
      <c r="O293" s="273"/>
      <c r="P293" s="273"/>
      <c r="Q293" s="273"/>
      <c r="R293" s="161"/>
      <c r="S293" s="161"/>
      <c r="T293" s="162"/>
      <c r="U293" s="16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 t="s">
        <v>141</v>
      </c>
      <c r="AF293" s="151">
        <v>0</v>
      </c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ht="12.75" outlineLevel="1">
      <c r="A294" s="152"/>
      <c r="B294" s="158"/>
      <c r="C294" s="191" t="s">
        <v>482</v>
      </c>
      <c r="D294" s="163"/>
      <c r="E294" s="168">
        <v>14.72</v>
      </c>
      <c r="F294" s="272"/>
      <c r="G294" s="272"/>
      <c r="H294" s="272"/>
      <c r="I294" s="272"/>
      <c r="J294" s="272"/>
      <c r="K294" s="272"/>
      <c r="L294" s="272"/>
      <c r="M294" s="272"/>
      <c r="N294" s="273"/>
      <c r="O294" s="273"/>
      <c r="P294" s="273"/>
      <c r="Q294" s="273"/>
      <c r="R294" s="161"/>
      <c r="S294" s="161"/>
      <c r="T294" s="162"/>
      <c r="U294" s="16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 t="s">
        <v>141</v>
      </c>
      <c r="AF294" s="151">
        <v>0</v>
      </c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ht="12.75" outlineLevel="1">
      <c r="A295" s="152"/>
      <c r="B295" s="158"/>
      <c r="C295" s="191" t="s">
        <v>483</v>
      </c>
      <c r="D295" s="163"/>
      <c r="E295" s="168">
        <v>3.68</v>
      </c>
      <c r="F295" s="272"/>
      <c r="G295" s="272"/>
      <c r="H295" s="272"/>
      <c r="I295" s="272"/>
      <c r="J295" s="272"/>
      <c r="K295" s="272"/>
      <c r="L295" s="272"/>
      <c r="M295" s="272"/>
      <c r="N295" s="273"/>
      <c r="O295" s="273"/>
      <c r="P295" s="273"/>
      <c r="Q295" s="273"/>
      <c r="R295" s="161"/>
      <c r="S295" s="161"/>
      <c r="T295" s="162"/>
      <c r="U295" s="16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 t="s">
        <v>141</v>
      </c>
      <c r="AF295" s="151">
        <v>0</v>
      </c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ht="22.5" outlineLevel="1">
      <c r="A296" s="152">
        <v>107</v>
      </c>
      <c r="B296" s="158" t="s">
        <v>478</v>
      </c>
      <c r="C296" s="190" t="s">
        <v>484</v>
      </c>
      <c r="D296" s="160" t="s">
        <v>134</v>
      </c>
      <c r="E296" s="167">
        <v>57.155</v>
      </c>
      <c r="F296" s="170"/>
      <c r="G296" s="272">
        <f>ROUND(E296*F296,2)</f>
        <v>0</v>
      </c>
      <c r="H296" s="170"/>
      <c r="I296" s="272">
        <f>ROUND(E296*H296,2)</f>
        <v>0</v>
      </c>
      <c r="J296" s="170"/>
      <c r="K296" s="272">
        <f>ROUND(E296*J296,2)</f>
        <v>0</v>
      </c>
      <c r="L296" s="272">
        <v>21</v>
      </c>
      <c r="M296" s="272">
        <f>G296*(1+L296/100)</f>
        <v>0</v>
      </c>
      <c r="N296" s="273">
        <v>0.00556</v>
      </c>
      <c r="O296" s="273">
        <f>ROUND(E296*N296,5)</f>
        <v>0.31778</v>
      </c>
      <c r="P296" s="273">
        <v>0</v>
      </c>
      <c r="Q296" s="273">
        <f>ROUND(E296*P296,5)</f>
        <v>0</v>
      </c>
      <c r="R296" s="161"/>
      <c r="S296" s="161"/>
      <c r="T296" s="162">
        <v>0.82745</v>
      </c>
      <c r="U296" s="161">
        <f>ROUND(E296*T296,2)</f>
        <v>47.29</v>
      </c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 t="s">
        <v>125</v>
      </c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ht="12.75" outlineLevel="1">
      <c r="A297" s="152"/>
      <c r="B297" s="158"/>
      <c r="C297" s="191" t="s">
        <v>480</v>
      </c>
      <c r="D297" s="163"/>
      <c r="E297" s="168">
        <v>26.68</v>
      </c>
      <c r="F297" s="272"/>
      <c r="G297" s="272"/>
      <c r="H297" s="272"/>
      <c r="I297" s="272"/>
      <c r="J297" s="272"/>
      <c r="K297" s="272"/>
      <c r="L297" s="272"/>
      <c r="M297" s="272"/>
      <c r="N297" s="273"/>
      <c r="O297" s="273"/>
      <c r="P297" s="273"/>
      <c r="Q297" s="273"/>
      <c r="R297" s="161"/>
      <c r="S297" s="161"/>
      <c r="T297" s="162"/>
      <c r="U297" s="16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 t="s">
        <v>141</v>
      </c>
      <c r="AF297" s="151">
        <v>0</v>
      </c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ht="12.75" outlineLevel="1">
      <c r="A298" s="152"/>
      <c r="B298" s="158"/>
      <c r="C298" s="191" t="s">
        <v>485</v>
      </c>
      <c r="D298" s="163"/>
      <c r="E298" s="168">
        <v>12.075</v>
      </c>
      <c r="F298" s="272"/>
      <c r="G298" s="272"/>
      <c r="H298" s="272"/>
      <c r="I298" s="272"/>
      <c r="J298" s="272"/>
      <c r="K298" s="272"/>
      <c r="L298" s="272"/>
      <c r="M298" s="272"/>
      <c r="N298" s="273"/>
      <c r="O298" s="273"/>
      <c r="P298" s="273"/>
      <c r="Q298" s="273"/>
      <c r="R298" s="161"/>
      <c r="S298" s="161"/>
      <c r="T298" s="162"/>
      <c r="U298" s="16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 t="s">
        <v>141</v>
      </c>
      <c r="AF298" s="151">
        <v>0</v>
      </c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ht="12.75" outlineLevel="1">
      <c r="A299" s="152"/>
      <c r="B299" s="158"/>
      <c r="C299" s="191" t="s">
        <v>482</v>
      </c>
      <c r="D299" s="163"/>
      <c r="E299" s="168">
        <v>14.72</v>
      </c>
      <c r="F299" s="272"/>
      <c r="G299" s="272"/>
      <c r="H299" s="272"/>
      <c r="I299" s="272"/>
      <c r="J299" s="272"/>
      <c r="K299" s="272"/>
      <c r="L299" s="272"/>
      <c r="M299" s="272"/>
      <c r="N299" s="273"/>
      <c r="O299" s="273"/>
      <c r="P299" s="273"/>
      <c r="Q299" s="273"/>
      <c r="R299" s="161"/>
      <c r="S299" s="161"/>
      <c r="T299" s="162"/>
      <c r="U299" s="16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 t="s">
        <v>141</v>
      </c>
      <c r="AF299" s="151">
        <v>0</v>
      </c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ht="12.75" outlineLevel="1">
      <c r="A300" s="152"/>
      <c r="B300" s="158"/>
      <c r="C300" s="191" t="s">
        <v>483</v>
      </c>
      <c r="D300" s="163"/>
      <c r="E300" s="168">
        <v>3.68</v>
      </c>
      <c r="F300" s="272"/>
      <c r="G300" s="272"/>
      <c r="H300" s="272"/>
      <c r="I300" s="272"/>
      <c r="J300" s="272"/>
      <c r="K300" s="272"/>
      <c r="L300" s="272"/>
      <c r="M300" s="272"/>
      <c r="N300" s="273"/>
      <c r="O300" s="273"/>
      <c r="P300" s="273"/>
      <c r="Q300" s="273"/>
      <c r="R300" s="161"/>
      <c r="S300" s="161"/>
      <c r="T300" s="162"/>
      <c r="U300" s="16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 t="s">
        <v>141</v>
      </c>
      <c r="AF300" s="151">
        <v>0</v>
      </c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ht="12.75" outlineLevel="1">
      <c r="A301" s="152">
        <v>108</v>
      </c>
      <c r="B301" s="158" t="s">
        <v>486</v>
      </c>
      <c r="C301" s="190" t="s">
        <v>487</v>
      </c>
      <c r="D301" s="160" t="s">
        <v>134</v>
      </c>
      <c r="E301" s="167">
        <v>57.155</v>
      </c>
      <c r="F301" s="170"/>
      <c r="G301" s="272">
        <f>ROUND(E301*F301,2)</f>
        <v>0</v>
      </c>
      <c r="H301" s="170"/>
      <c r="I301" s="272">
        <f>ROUND(E301*H301,2)</f>
        <v>0</v>
      </c>
      <c r="J301" s="170"/>
      <c r="K301" s="272">
        <f>ROUND(E301*J301,2)</f>
        <v>0</v>
      </c>
      <c r="L301" s="272">
        <v>21</v>
      </c>
      <c r="M301" s="272">
        <f>G301*(1+L301/100)</f>
        <v>0</v>
      </c>
      <c r="N301" s="273">
        <v>0.00081</v>
      </c>
      <c r="O301" s="273">
        <f>ROUND(E301*N301,5)</f>
        <v>0.0463</v>
      </c>
      <c r="P301" s="273">
        <v>0</v>
      </c>
      <c r="Q301" s="273">
        <f>ROUND(E301*P301,5)</f>
        <v>0</v>
      </c>
      <c r="R301" s="161"/>
      <c r="S301" s="161"/>
      <c r="T301" s="162">
        <v>0.1845</v>
      </c>
      <c r="U301" s="161">
        <f>ROUND(E301*T301,2)</f>
        <v>10.55</v>
      </c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 t="s">
        <v>125</v>
      </c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ht="12.75" outlineLevel="1">
      <c r="A302" s="152">
        <v>109</v>
      </c>
      <c r="B302" s="158" t="s">
        <v>488</v>
      </c>
      <c r="C302" s="190" t="s">
        <v>489</v>
      </c>
      <c r="D302" s="160" t="s">
        <v>134</v>
      </c>
      <c r="E302" s="167">
        <v>57.27</v>
      </c>
      <c r="F302" s="170"/>
      <c r="G302" s="272">
        <f>ROUND(E302*F302,2)</f>
        <v>0</v>
      </c>
      <c r="H302" s="170"/>
      <c r="I302" s="272">
        <f>ROUND(E302*H302,2)</f>
        <v>0</v>
      </c>
      <c r="J302" s="170"/>
      <c r="K302" s="272">
        <f>ROUND(E302*J302,2)</f>
        <v>0</v>
      </c>
      <c r="L302" s="272">
        <v>21</v>
      </c>
      <c r="M302" s="272">
        <f>G302*(1+L302/100)</f>
        <v>0</v>
      </c>
      <c r="N302" s="273">
        <v>0.00554</v>
      </c>
      <c r="O302" s="273">
        <f>ROUND(E302*N302,5)</f>
        <v>0.31728</v>
      </c>
      <c r="P302" s="273">
        <v>0</v>
      </c>
      <c r="Q302" s="273">
        <f>ROUND(E302*P302,5)</f>
        <v>0</v>
      </c>
      <c r="R302" s="161"/>
      <c r="S302" s="161"/>
      <c r="T302" s="162">
        <v>0.6716</v>
      </c>
      <c r="U302" s="161">
        <f>ROUND(E302*T302,2)</f>
        <v>38.46</v>
      </c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 t="s">
        <v>125</v>
      </c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ht="12.75" outlineLevel="1">
      <c r="A303" s="152"/>
      <c r="B303" s="158"/>
      <c r="C303" s="191" t="s">
        <v>490</v>
      </c>
      <c r="D303" s="163"/>
      <c r="E303" s="168">
        <v>26.68</v>
      </c>
      <c r="F303" s="272"/>
      <c r="G303" s="272"/>
      <c r="H303" s="272"/>
      <c r="I303" s="272"/>
      <c r="J303" s="272"/>
      <c r="K303" s="272"/>
      <c r="L303" s="272"/>
      <c r="M303" s="272"/>
      <c r="N303" s="273"/>
      <c r="O303" s="273"/>
      <c r="P303" s="273"/>
      <c r="Q303" s="273"/>
      <c r="R303" s="161"/>
      <c r="S303" s="161"/>
      <c r="T303" s="162"/>
      <c r="U303" s="16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 t="s">
        <v>141</v>
      </c>
      <c r="AF303" s="151">
        <v>0</v>
      </c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ht="12.75" outlineLevel="1">
      <c r="A304" s="152"/>
      <c r="B304" s="158"/>
      <c r="C304" s="191" t="s">
        <v>491</v>
      </c>
      <c r="D304" s="163"/>
      <c r="E304" s="168">
        <v>12.075</v>
      </c>
      <c r="F304" s="272"/>
      <c r="G304" s="272"/>
      <c r="H304" s="272"/>
      <c r="I304" s="272"/>
      <c r="J304" s="272"/>
      <c r="K304" s="272"/>
      <c r="L304" s="272"/>
      <c r="M304" s="272"/>
      <c r="N304" s="273"/>
      <c r="O304" s="273"/>
      <c r="P304" s="273"/>
      <c r="Q304" s="273"/>
      <c r="R304" s="161"/>
      <c r="S304" s="161"/>
      <c r="T304" s="162"/>
      <c r="U304" s="16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 t="s">
        <v>141</v>
      </c>
      <c r="AF304" s="151">
        <v>0</v>
      </c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ht="12.75" outlineLevel="1">
      <c r="A305" s="152"/>
      <c r="B305" s="158"/>
      <c r="C305" s="191" t="s">
        <v>492</v>
      </c>
      <c r="D305" s="163"/>
      <c r="E305" s="168">
        <v>14.72</v>
      </c>
      <c r="F305" s="272"/>
      <c r="G305" s="272"/>
      <c r="H305" s="272"/>
      <c r="I305" s="272"/>
      <c r="J305" s="272"/>
      <c r="K305" s="272"/>
      <c r="L305" s="272"/>
      <c r="M305" s="272"/>
      <c r="N305" s="273"/>
      <c r="O305" s="273"/>
      <c r="P305" s="273"/>
      <c r="Q305" s="273"/>
      <c r="R305" s="161"/>
      <c r="S305" s="161"/>
      <c r="T305" s="162"/>
      <c r="U305" s="16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 t="s">
        <v>141</v>
      </c>
      <c r="AF305" s="151">
        <v>0</v>
      </c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ht="12.75" outlineLevel="1">
      <c r="A306" s="152"/>
      <c r="B306" s="158"/>
      <c r="C306" s="191" t="s">
        <v>493</v>
      </c>
      <c r="D306" s="163"/>
      <c r="E306" s="168">
        <v>3.795</v>
      </c>
      <c r="F306" s="272"/>
      <c r="G306" s="272"/>
      <c r="H306" s="272"/>
      <c r="I306" s="272"/>
      <c r="J306" s="272"/>
      <c r="K306" s="272"/>
      <c r="L306" s="272"/>
      <c r="M306" s="272"/>
      <c r="N306" s="273"/>
      <c r="O306" s="273"/>
      <c r="P306" s="273"/>
      <c r="Q306" s="273"/>
      <c r="R306" s="161"/>
      <c r="S306" s="161"/>
      <c r="T306" s="162"/>
      <c r="U306" s="16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 t="s">
        <v>141</v>
      </c>
      <c r="AF306" s="151">
        <v>0</v>
      </c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ht="12.75" outlineLevel="1">
      <c r="A307" s="152">
        <v>110</v>
      </c>
      <c r="B307" s="158" t="s">
        <v>494</v>
      </c>
      <c r="C307" s="190" t="s">
        <v>495</v>
      </c>
      <c r="D307" s="160" t="s">
        <v>134</v>
      </c>
      <c r="E307" s="167">
        <v>57.27</v>
      </c>
      <c r="F307" s="170"/>
      <c r="G307" s="272">
        <f>ROUND(E307*F307,2)</f>
        <v>0</v>
      </c>
      <c r="H307" s="170"/>
      <c r="I307" s="272">
        <f>ROUND(E307*H307,2)</f>
        <v>0</v>
      </c>
      <c r="J307" s="170"/>
      <c r="K307" s="272">
        <f>ROUND(E307*J307,2)</f>
        <v>0</v>
      </c>
      <c r="L307" s="272">
        <v>21</v>
      </c>
      <c r="M307" s="272">
        <f>G307*(1+L307/100)</f>
        <v>0</v>
      </c>
      <c r="N307" s="273">
        <v>0.00011</v>
      </c>
      <c r="O307" s="273">
        <f>ROUND(E307*N307,5)</f>
        <v>0.0063</v>
      </c>
      <c r="P307" s="273">
        <v>0</v>
      </c>
      <c r="Q307" s="273">
        <f>ROUND(E307*P307,5)</f>
        <v>0</v>
      </c>
      <c r="R307" s="161"/>
      <c r="S307" s="161"/>
      <c r="T307" s="162">
        <v>0.4554</v>
      </c>
      <c r="U307" s="161">
        <f>ROUND(E307*T307,2)</f>
        <v>26.08</v>
      </c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 t="s">
        <v>125</v>
      </c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ht="12.75" outlineLevel="1">
      <c r="A308" s="152">
        <v>111</v>
      </c>
      <c r="B308" s="158" t="s">
        <v>496</v>
      </c>
      <c r="C308" s="190" t="s">
        <v>497</v>
      </c>
      <c r="D308" s="160" t="s">
        <v>134</v>
      </c>
      <c r="E308" s="167">
        <v>14.95</v>
      </c>
      <c r="F308" s="170"/>
      <c r="G308" s="272">
        <f>ROUND(E308*F308,2)</f>
        <v>0</v>
      </c>
      <c r="H308" s="170"/>
      <c r="I308" s="272">
        <f>ROUND(E308*H308,2)</f>
        <v>0</v>
      </c>
      <c r="J308" s="170"/>
      <c r="K308" s="272">
        <f>ROUND(E308*J308,2)</f>
        <v>0</v>
      </c>
      <c r="L308" s="272">
        <v>21</v>
      </c>
      <c r="M308" s="272">
        <f>G308*(1+L308/100)</f>
        <v>0</v>
      </c>
      <c r="N308" s="273">
        <v>0.003</v>
      </c>
      <c r="O308" s="273">
        <f>ROUND(E308*N308,5)</f>
        <v>0.04485</v>
      </c>
      <c r="P308" s="273">
        <v>0</v>
      </c>
      <c r="Q308" s="273">
        <f>ROUND(E308*P308,5)</f>
        <v>0</v>
      </c>
      <c r="R308" s="161"/>
      <c r="S308" s="161"/>
      <c r="T308" s="162">
        <v>0.47016</v>
      </c>
      <c r="U308" s="161">
        <f>ROUND(E308*T308,2)</f>
        <v>7.03</v>
      </c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 t="s">
        <v>125</v>
      </c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ht="12.75" outlineLevel="1">
      <c r="A309" s="152"/>
      <c r="B309" s="158"/>
      <c r="C309" s="191" t="s">
        <v>498</v>
      </c>
      <c r="D309" s="163"/>
      <c r="E309" s="168">
        <v>14.95</v>
      </c>
      <c r="F309" s="272"/>
      <c r="G309" s="272"/>
      <c r="H309" s="272"/>
      <c r="I309" s="272"/>
      <c r="J309" s="272"/>
      <c r="K309" s="272"/>
      <c r="L309" s="272"/>
      <c r="M309" s="272"/>
      <c r="N309" s="273"/>
      <c r="O309" s="273"/>
      <c r="P309" s="273"/>
      <c r="Q309" s="273"/>
      <c r="R309" s="161"/>
      <c r="S309" s="161"/>
      <c r="T309" s="162"/>
      <c r="U309" s="16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 t="s">
        <v>141</v>
      </c>
      <c r="AF309" s="151">
        <v>0</v>
      </c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ht="12.75" outlineLevel="1">
      <c r="A310" s="152">
        <v>112</v>
      </c>
      <c r="B310" s="158" t="s">
        <v>499</v>
      </c>
      <c r="C310" s="190" t="s">
        <v>500</v>
      </c>
      <c r="D310" s="160" t="s">
        <v>134</v>
      </c>
      <c r="E310" s="167">
        <v>14.95</v>
      </c>
      <c r="F310" s="170"/>
      <c r="G310" s="272">
        <f>ROUND(E310*F310,2)</f>
        <v>0</v>
      </c>
      <c r="H310" s="170"/>
      <c r="I310" s="272">
        <f>ROUND(E310*H310,2)</f>
        <v>0</v>
      </c>
      <c r="J310" s="170"/>
      <c r="K310" s="272">
        <f>ROUND(E310*J310,2)</f>
        <v>0</v>
      </c>
      <c r="L310" s="272">
        <v>21</v>
      </c>
      <c r="M310" s="272">
        <f>G310*(1+L310/100)</f>
        <v>0</v>
      </c>
      <c r="N310" s="273">
        <v>4E-05</v>
      </c>
      <c r="O310" s="273">
        <f>ROUND(E310*N310,5)</f>
        <v>0.0006</v>
      </c>
      <c r="P310" s="273">
        <v>0</v>
      </c>
      <c r="Q310" s="273">
        <f>ROUND(E310*P310,5)</f>
        <v>0</v>
      </c>
      <c r="R310" s="161"/>
      <c r="S310" s="161"/>
      <c r="T310" s="162">
        <v>0.27025</v>
      </c>
      <c r="U310" s="161">
        <f>ROUND(E310*T310,2)</f>
        <v>4.04</v>
      </c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 t="s">
        <v>125</v>
      </c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ht="22.5" outlineLevel="1">
      <c r="A311" s="152">
        <v>113</v>
      </c>
      <c r="B311" s="158" t="s">
        <v>501</v>
      </c>
      <c r="C311" s="190" t="s">
        <v>502</v>
      </c>
      <c r="D311" s="160" t="s">
        <v>134</v>
      </c>
      <c r="E311" s="167">
        <v>26.91</v>
      </c>
      <c r="F311" s="170"/>
      <c r="G311" s="272">
        <f>ROUND(E311*F311,2)</f>
        <v>0</v>
      </c>
      <c r="H311" s="170"/>
      <c r="I311" s="272">
        <f>ROUND(E311*H311,2)</f>
        <v>0</v>
      </c>
      <c r="J311" s="170"/>
      <c r="K311" s="272">
        <f>ROUND(E311*J311,2)</f>
        <v>0</v>
      </c>
      <c r="L311" s="272">
        <v>21</v>
      </c>
      <c r="M311" s="272">
        <f>G311*(1+L311/100)</f>
        <v>0</v>
      </c>
      <c r="N311" s="273">
        <v>0.0033</v>
      </c>
      <c r="O311" s="273">
        <f>ROUND(E311*N311,5)</f>
        <v>0.0888</v>
      </c>
      <c r="P311" s="273">
        <v>0</v>
      </c>
      <c r="Q311" s="273">
        <f>ROUND(E311*P311,5)</f>
        <v>0</v>
      </c>
      <c r="R311" s="161"/>
      <c r="S311" s="161"/>
      <c r="T311" s="162">
        <v>0.7613</v>
      </c>
      <c r="U311" s="161">
        <f>ROUND(E311*T311,2)</f>
        <v>20.49</v>
      </c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 t="s">
        <v>125</v>
      </c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ht="12.75" outlineLevel="1">
      <c r="A312" s="152"/>
      <c r="B312" s="158"/>
      <c r="C312" s="191" t="s">
        <v>503</v>
      </c>
      <c r="D312" s="163"/>
      <c r="E312" s="168">
        <v>26.91</v>
      </c>
      <c r="F312" s="272"/>
      <c r="G312" s="272"/>
      <c r="H312" s="272"/>
      <c r="I312" s="272"/>
      <c r="J312" s="272"/>
      <c r="K312" s="272"/>
      <c r="L312" s="272"/>
      <c r="M312" s="272"/>
      <c r="N312" s="273"/>
      <c r="O312" s="273"/>
      <c r="P312" s="273"/>
      <c r="Q312" s="273"/>
      <c r="R312" s="161"/>
      <c r="S312" s="161"/>
      <c r="T312" s="162"/>
      <c r="U312" s="16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 t="s">
        <v>141</v>
      </c>
      <c r="AF312" s="151">
        <v>0</v>
      </c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ht="12.75" outlineLevel="1">
      <c r="A313" s="152">
        <v>114</v>
      </c>
      <c r="B313" s="158" t="s">
        <v>504</v>
      </c>
      <c r="C313" s="190" t="s">
        <v>505</v>
      </c>
      <c r="D313" s="160" t="s">
        <v>134</v>
      </c>
      <c r="E313" s="167">
        <v>26.91</v>
      </c>
      <c r="F313" s="170"/>
      <c r="G313" s="272">
        <f>ROUND(E313*F313,2)</f>
        <v>0</v>
      </c>
      <c r="H313" s="170"/>
      <c r="I313" s="272">
        <f>ROUND(E313*H313,2)</f>
        <v>0</v>
      </c>
      <c r="J313" s="170"/>
      <c r="K313" s="272">
        <f>ROUND(E313*J313,2)</f>
        <v>0</v>
      </c>
      <c r="L313" s="272">
        <v>21</v>
      </c>
      <c r="M313" s="272">
        <f>G313*(1+L313/100)</f>
        <v>0</v>
      </c>
      <c r="N313" s="273">
        <v>0.00087</v>
      </c>
      <c r="O313" s="273">
        <f>ROUND(E313*N313,5)</f>
        <v>0.02341</v>
      </c>
      <c r="P313" s="273">
        <v>0</v>
      </c>
      <c r="Q313" s="273">
        <f>ROUND(E313*P313,5)</f>
        <v>0</v>
      </c>
      <c r="R313" s="161"/>
      <c r="S313" s="161"/>
      <c r="T313" s="162">
        <v>0.54585</v>
      </c>
      <c r="U313" s="161">
        <f>ROUND(E313*T313,2)</f>
        <v>14.69</v>
      </c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 t="s">
        <v>125</v>
      </c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ht="12.75" outlineLevel="1">
      <c r="A314" s="152">
        <v>115</v>
      </c>
      <c r="B314" s="158" t="s">
        <v>506</v>
      </c>
      <c r="C314" s="190" t="s">
        <v>507</v>
      </c>
      <c r="D314" s="160" t="s">
        <v>134</v>
      </c>
      <c r="E314" s="167">
        <v>77.1765</v>
      </c>
      <c r="F314" s="170"/>
      <c r="G314" s="272">
        <f>ROUND(E314*F314,2)</f>
        <v>0</v>
      </c>
      <c r="H314" s="170"/>
      <c r="I314" s="272">
        <f>ROUND(E314*H314,2)</f>
        <v>0</v>
      </c>
      <c r="J314" s="170"/>
      <c r="K314" s="272">
        <f>ROUND(E314*J314,2)</f>
        <v>0</v>
      </c>
      <c r="L314" s="272">
        <v>21</v>
      </c>
      <c r="M314" s="272">
        <f>G314*(1+L314/100)</f>
        <v>0</v>
      </c>
      <c r="N314" s="273">
        <v>0.00254</v>
      </c>
      <c r="O314" s="273">
        <f>ROUND(E314*N314,5)</f>
        <v>0.19603</v>
      </c>
      <c r="P314" s="273">
        <v>0</v>
      </c>
      <c r="Q314" s="273">
        <f>ROUND(E314*P314,5)</f>
        <v>0</v>
      </c>
      <c r="R314" s="161"/>
      <c r="S314" s="161"/>
      <c r="T314" s="162">
        <v>1.33125</v>
      </c>
      <c r="U314" s="161">
        <f>ROUND(E314*T314,2)</f>
        <v>102.74</v>
      </c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 t="s">
        <v>343</v>
      </c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ht="12.75" outlineLevel="1">
      <c r="A315" s="152"/>
      <c r="B315" s="158"/>
      <c r="C315" s="191" t="s">
        <v>508</v>
      </c>
      <c r="D315" s="163"/>
      <c r="E315" s="168">
        <v>44.16</v>
      </c>
      <c r="F315" s="272"/>
      <c r="G315" s="272"/>
      <c r="H315" s="272"/>
      <c r="I315" s="272"/>
      <c r="J315" s="272"/>
      <c r="K315" s="272"/>
      <c r="L315" s="272"/>
      <c r="M315" s="272"/>
      <c r="N315" s="273"/>
      <c r="O315" s="273"/>
      <c r="P315" s="273"/>
      <c r="Q315" s="273"/>
      <c r="R315" s="161"/>
      <c r="S315" s="161"/>
      <c r="T315" s="162"/>
      <c r="U315" s="16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 t="s">
        <v>141</v>
      </c>
      <c r="AF315" s="151">
        <v>0</v>
      </c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ht="12.75" outlineLevel="1">
      <c r="A316" s="152"/>
      <c r="B316" s="158"/>
      <c r="C316" s="191" t="s">
        <v>509</v>
      </c>
      <c r="D316" s="163"/>
      <c r="E316" s="168">
        <v>2.5875</v>
      </c>
      <c r="F316" s="272"/>
      <c r="G316" s="272"/>
      <c r="H316" s="272"/>
      <c r="I316" s="272"/>
      <c r="J316" s="272"/>
      <c r="K316" s="272"/>
      <c r="L316" s="272"/>
      <c r="M316" s="272"/>
      <c r="N316" s="273"/>
      <c r="O316" s="273"/>
      <c r="P316" s="273"/>
      <c r="Q316" s="273"/>
      <c r="R316" s="161"/>
      <c r="S316" s="161"/>
      <c r="T316" s="162"/>
      <c r="U316" s="16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 t="s">
        <v>141</v>
      </c>
      <c r="AF316" s="151">
        <v>0</v>
      </c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ht="12.75" outlineLevel="1">
      <c r="A317" s="152"/>
      <c r="B317" s="158"/>
      <c r="C317" s="191" t="s">
        <v>510</v>
      </c>
      <c r="D317" s="163"/>
      <c r="E317" s="168">
        <v>5.6925</v>
      </c>
      <c r="F317" s="272"/>
      <c r="G317" s="272"/>
      <c r="H317" s="272"/>
      <c r="I317" s="272"/>
      <c r="J317" s="272"/>
      <c r="K317" s="272"/>
      <c r="L317" s="272"/>
      <c r="M317" s="272"/>
      <c r="N317" s="273"/>
      <c r="O317" s="273"/>
      <c r="P317" s="273"/>
      <c r="Q317" s="273"/>
      <c r="R317" s="161"/>
      <c r="S317" s="161"/>
      <c r="T317" s="162"/>
      <c r="U317" s="16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 t="s">
        <v>141</v>
      </c>
      <c r="AF317" s="151">
        <v>0</v>
      </c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ht="12.75" outlineLevel="1">
      <c r="A318" s="152"/>
      <c r="B318" s="158"/>
      <c r="C318" s="191" t="s">
        <v>511</v>
      </c>
      <c r="D318" s="163"/>
      <c r="E318" s="168">
        <v>9.4185</v>
      </c>
      <c r="F318" s="272"/>
      <c r="G318" s="272"/>
      <c r="H318" s="272"/>
      <c r="I318" s="272"/>
      <c r="J318" s="272"/>
      <c r="K318" s="272"/>
      <c r="L318" s="272"/>
      <c r="M318" s="272"/>
      <c r="N318" s="273"/>
      <c r="O318" s="273"/>
      <c r="P318" s="273"/>
      <c r="Q318" s="273"/>
      <c r="R318" s="161"/>
      <c r="S318" s="161"/>
      <c r="T318" s="162"/>
      <c r="U318" s="16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 t="s">
        <v>141</v>
      </c>
      <c r="AF318" s="151">
        <v>0</v>
      </c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ht="12.75" outlineLevel="1">
      <c r="A319" s="152"/>
      <c r="B319" s="158"/>
      <c r="C319" s="191" t="s">
        <v>512</v>
      </c>
      <c r="D319" s="163"/>
      <c r="E319" s="168">
        <v>7.038</v>
      </c>
      <c r="F319" s="272"/>
      <c r="G319" s="272"/>
      <c r="H319" s="272"/>
      <c r="I319" s="272"/>
      <c r="J319" s="272"/>
      <c r="K319" s="272"/>
      <c r="L319" s="272"/>
      <c r="M319" s="272"/>
      <c r="N319" s="273"/>
      <c r="O319" s="273"/>
      <c r="P319" s="273"/>
      <c r="Q319" s="273"/>
      <c r="R319" s="161"/>
      <c r="S319" s="161"/>
      <c r="T319" s="162"/>
      <c r="U319" s="16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 t="s">
        <v>141</v>
      </c>
      <c r="AF319" s="151">
        <v>0</v>
      </c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ht="12.75" outlineLevel="1">
      <c r="A320" s="152"/>
      <c r="B320" s="158"/>
      <c r="C320" s="191" t="s">
        <v>513</v>
      </c>
      <c r="D320" s="163"/>
      <c r="E320" s="168">
        <v>8.28</v>
      </c>
      <c r="F320" s="272"/>
      <c r="G320" s="272"/>
      <c r="H320" s="272"/>
      <c r="I320" s="272"/>
      <c r="J320" s="272"/>
      <c r="K320" s="272"/>
      <c r="L320" s="272"/>
      <c r="M320" s="272"/>
      <c r="N320" s="273"/>
      <c r="O320" s="273"/>
      <c r="P320" s="273"/>
      <c r="Q320" s="273"/>
      <c r="R320" s="161"/>
      <c r="S320" s="161"/>
      <c r="T320" s="162"/>
      <c r="U320" s="16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 t="s">
        <v>141</v>
      </c>
      <c r="AF320" s="151">
        <v>0</v>
      </c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ht="12.75" outlineLevel="1">
      <c r="A321" s="152">
        <v>116</v>
      </c>
      <c r="B321" s="158" t="s">
        <v>514</v>
      </c>
      <c r="C321" s="190" t="s">
        <v>515</v>
      </c>
      <c r="D321" s="160" t="s">
        <v>134</v>
      </c>
      <c r="E321" s="167">
        <v>12.42</v>
      </c>
      <c r="F321" s="170"/>
      <c r="G321" s="272">
        <f>ROUND(E321*F321,2)</f>
        <v>0</v>
      </c>
      <c r="H321" s="170"/>
      <c r="I321" s="272">
        <f>ROUND(E321*H321,2)</f>
        <v>0</v>
      </c>
      <c r="J321" s="170"/>
      <c r="K321" s="272">
        <f>ROUND(E321*J321,2)</f>
        <v>0</v>
      </c>
      <c r="L321" s="272">
        <v>21</v>
      </c>
      <c r="M321" s="272">
        <f>G321*(1+L321/100)</f>
        <v>0</v>
      </c>
      <c r="N321" s="273">
        <v>0.00396</v>
      </c>
      <c r="O321" s="273">
        <f>ROUND(E321*N321,5)</f>
        <v>0.04918</v>
      </c>
      <c r="P321" s="273">
        <v>0</v>
      </c>
      <c r="Q321" s="273">
        <f>ROUND(E321*P321,5)</f>
        <v>0</v>
      </c>
      <c r="R321" s="161"/>
      <c r="S321" s="161"/>
      <c r="T321" s="162">
        <v>1.33808</v>
      </c>
      <c r="U321" s="161">
        <f>ROUND(E321*T321,2)</f>
        <v>16.62</v>
      </c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 t="s">
        <v>343</v>
      </c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ht="12.75" outlineLevel="1">
      <c r="A322" s="152"/>
      <c r="B322" s="158"/>
      <c r="C322" s="191" t="s">
        <v>516</v>
      </c>
      <c r="D322" s="163"/>
      <c r="E322" s="168">
        <v>12.42</v>
      </c>
      <c r="F322" s="272"/>
      <c r="G322" s="272"/>
      <c r="H322" s="272"/>
      <c r="I322" s="272"/>
      <c r="J322" s="272"/>
      <c r="K322" s="272"/>
      <c r="L322" s="272"/>
      <c r="M322" s="272"/>
      <c r="N322" s="273"/>
      <c r="O322" s="273"/>
      <c r="P322" s="273"/>
      <c r="Q322" s="273"/>
      <c r="R322" s="161"/>
      <c r="S322" s="161"/>
      <c r="T322" s="162"/>
      <c r="U322" s="16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 t="s">
        <v>141</v>
      </c>
      <c r="AF322" s="151">
        <v>0</v>
      </c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ht="12.75" outlineLevel="1">
      <c r="A323" s="152">
        <v>117</v>
      </c>
      <c r="B323" s="158" t="s">
        <v>517</v>
      </c>
      <c r="C323" s="190" t="s">
        <v>518</v>
      </c>
      <c r="D323" s="160" t="s">
        <v>134</v>
      </c>
      <c r="E323" s="167">
        <v>89.61</v>
      </c>
      <c r="F323" s="170"/>
      <c r="G323" s="272">
        <f>ROUND(E323*F323,2)</f>
        <v>0</v>
      </c>
      <c r="H323" s="170"/>
      <c r="I323" s="272">
        <f>ROUND(E323*H323,2)</f>
        <v>0</v>
      </c>
      <c r="J323" s="170"/>
      <c r="K323" s="272">
        <f>ROUND(E323*J323,2)</f>
        <v>0</v>
      </c>
      <c r="L323" s="272">
        <v>21</v>
      </c>
      <c r="M323" s="272">
        <f>G323*(1+L323/100)</f>
        <v>0</v>
      </c>
      <c r="N323" s="273">
        <v>0.00093</v>
      </c>
      <c r="O323" s="273">
        <f>ROUND(E323*N323,5)</f>
        <v>0.08334</v>
      </c>
      <c r="P323" s="273">
        <v>0</v>
      </c>
      <c r="Q323" s="273">
        <f>ROUND(E323*P323,5)</f>
        <v>0</v>
      </c>
      <c r="R323" s="161"/>
      <c r="S323" s="161"/>
      <c r="T323" s="162">
        <v>0.5148</v>
      </c>
      <c r="U323" s="161">
        <f>ROUND(E323*T323,2)</f>
        <v>46.13</v>
      </c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 t="s">
        <v>125</v>
      </c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ht="12.75" outlineLevel="1">
      <c r="A324" s="152">
        <v>118</v>
      </c>
      <c r="B324" s="158" t="s">
        <v>519</v>
      </c>
      <c r="C324" s="190" t="s">
        <v>520</v>
      </c>
      <c r="D324" s="160" t="s">
        <v>134</v>
      </c>
      <c r="E324" s="167">
        <v>65.887</v>
      </c>
      <c r="F324" s="170"/>
      <c r="G324" s="272">
        <f>ROUND(E324*F324,2)</f>
        <v>0</v>
      </c>
      <c r="H324" s="170"/>
      <c r="I324" s="272">
        <f>ROUND(E324*H324,2)</f>
        <v>0</v>
      </c>
      <c r="J324" s="170"/>
      <c r="K324" s="272">
        <f>ROUND(E324*J324,2)</f>
        <v>0</v>
      </c>
      <c r="L324" s="272">
        <v>21</v>
      </c>
      <c r="M324" s="272">
        <f>G324*(1+L324/100)</f>
        <v>0</v>
      </c>
      <c r="N324" s="273">
        <v>0.00254</v>
      </c>
      <c r="O324" s="273">
        <f>ROUND(E324*N324,5)</f>
        <v>0.16735</v>
      </c>
      <c r="P324" s="273">
        <v>0</v>
      </c>
      <c r="Q324" s="273">
        <f>ROUND(E324*P324,5)</f>
        <v>0</v>
      </c>
      <c r="R324" s="161"/>
      <c r="S324" s="161"/>
      <c r="T324" s="162">
        <v>1.308</v>
      </c>
      <c r="U324" s="161">
        <f>ROUND(E324*T324,2)</f>
        <v>86.18</v>
      </c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 t="s">
        <v>125</v>
      </c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ht="12.75" outlineLevel="1">
      <c r="A325" s="152"/>
      <c r="B325" s="158"/>
      <c r="C325" s="191" t="s">
        <v>521</v>
      </c>
      <c r="D325" s="163"/>
      <c r="E325" s="168">
        <v>14.85</v>
      </c>
      <c r="F325" s="272"/>
      <c r="G325" s="272"/>
      <c r="H325" s="272"/>
      <c r="I325" s="272"/>
      <c r="J325" s="272"/>
      <c r="K325" s="272"/>
      <c r="L325" s="272"/>
      <c r="M325" s="272"/>
      <c r="N325" s="273"/>
      <c r="O325" s="273"/>
      <c r="P325" s="273"/>
      <c r="Q325" s="273"/>
      <c r="R325" s="161"/>
      <c r="S325" s="161"/>
      <c r="T325" s="162"/>
      <c r="U325" s="16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 t="s">
        <v>141</v>
      </c>
      <c r="AF325" s="151">
        <v>0</v>
      </c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ht="12.75" outlineLevel="1">
      <c r="A326" s="152"/>
      <c r="B326" s="158"/>
      <c r="C326" s="191" t="s">
        <v>522</v>
      </c>
      <c r="D326" s="163"/>
      <c r="E326" s="168">
        <v>22.356</v>
      </c>
      <c r="F326" s="272"/>
      <c r="G326" s="272"/>
      <c r="H326" s="272"/>
      <c r="I326" s="272"/>
      <c r="J326" s="272"/>
      <c r="K326" s="272"/>
      <c r="L326" s="272"/>
      <c r="M326" s="272"/>
      <c r="N326" s="273"/>
      <c r="O326" s="273"/>
      <c r="P326" s="273"/>
      <c r="Q326" s="273"/>
      <c r="R326" s="161"/>
      <c r="S326" s="161"/>
      <c r="T326" s="162"/>
      <c r="U326" s="16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 t="s">
        <v>141</v>
      </c>
      <c r="AF326" s="151">
        <v>0</v>
      </c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ht="12.75" outlineLevel="1">
      <c r="A327" s="152"/>
      <c r="B327" s="158"/>
      <c r="C327" s="191" t="s">
        <v>523</v>
      </c>
      <c r="D327" s="163"/>
      <c r="E327" s="168">
        <v>3.22</v>
      </c>
      <c r="F327" s="272"/>
      <c r="G327" s="272"/>
      <c r="H327" s="272"/>
      <c r="I327" s="272"/>
      <c r="J327" s="272"/>
      <c r="K327" s="272"/>
      <c r="L327" s="272"/>
      <c r="M327" s="272"/>
      <c r="N327" s="273"/>
      <c r="O327" s="273"/>
      <c r="P327" s="273"/>
      <c r="Q327" s="273"/>
      <c r="R327" s="161"/>
      <c r="S327" s="161"/>
      <c r="T327" s="162"/>
      <c r="U327" s="16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 t="s">
        <v>141</v>
      </c>
      <c r="AF327" s="151">
        <v>0</v>
      </c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ht="12.75" outlineLevel="1">
      <c r="A328" s="152"/>
      <c r="B328" s="158"/>
      <c r="C328" s="191" t="s">
        <v>524</v>
      </c>
      <c r="D328" s="163"/>
      <c r="E328" s="168">
        <v>3.91</v>
      </c>
      <c r="F328" s="272"/>
      <c r="G328" s="272"/>
      <c r="H328" s="272"/>
      <c r="I328" s="272"/>
      <c r="J328" s="272"/>
      <c r="K328" s="272"/>
      <c r="L328" s="272"/>
      <c r="M328" s="272"/>
      <c r="N328" s="273"/>
      <c r="O328" s="273"/>
      <c r="P328" s="273"/>
      <c r="Q328" s="273"/>
      <c r="R328" s="161"/>
      <c r="S328" s="161"/>
      <c r="T328" s="162"/>
      <c r="U328" s="16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 t="s">
        <v>141</v>
      </c>
      <c r="AF328" s="151">
        <v>0</v>
      </c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ht="12.75" outlineLevel="1">
      <c r="A329" s="152"/>
      <c r="B329" s="158"/>
      <c r="C329" s="191" t="s">
        <v>525</v>
      </c>
      <c r="D329" s="163"/>
      <c r="E329" s="168">
        <v>11.615</v>
      </c>
      <c r="F329" s="272"/>
      <c r="G329" s="272"/>
      <c r="H329" s="272"/>
      <c r="I329" s="272"/>
      <c r="J329" s="272"/>
      <c r="K329" s="272"/>
      <c r="L329" s="272"/>
      <c r="M329" s="272"/>
      <c r="N329" s="273"/>
      <c r="O329" s="273"/>
      <c r="P329" s="273"/>
      <c r="Q329" s="273"/>
      <c r="R329" s="161"/>
      <c r="S329" s="161"/>
      <c r="T329" s="162"/>
      <c r="U329" s="16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 t="s">
        <v>141</v>
      </c>
      <c r="AF329" s="151">
        <v>0</v>
      </c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ht="12.75" outlineLevel="1">
      <c r="A330" s="152"/>
      <c r="B330" s="158"/>
      <c r="C330" s="191" t="s">
        <v>526</v>
      </c>
      <c r="D330" s="163"/>
      <c r="E330" s="168">
        <v>9.936</v>
      </c>
      <c r="F330" s="272"/>
      <c r="G330" s="272"/>
      <c r="H330" s="272"/>
      <c r="I330" s="272"/>
      <c r="J330" s="272"/>
      <c r="K330" s="272"/>
      <c r="L330" s="272"/>
      <c r="M330" s="272"/>
      <c r="N330" s="273"/>
      <c r="O330" s="273"/>
      <c r="P330" s="273"/>
      <c r="Q330" s="273"/>
      <c r="R330" s="161"/>
      <c r="S330" s="161"/>
      <c r="T330" s="162"/>
      <c r="U330" s="16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 t="s">
        <v>141</v>
      </c>
      <c r="AF330" s="151">
        <v>0</v>
      </c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ht="12.75" outlineLevel="1">
      <c r="A331" s="152">
        <v>119</v>
      </c>
      <c r="B331" s="158" t="s">
        <v>527</v>
      </c>
      <c r="C331" s="190" t="s">
        <v>528</v>
      </c>
      <c r="D331" s="160" t="s">
        <v>134</v>
      </c>
      <c r="E331" s="167">
        <v>53.36</v>
      </c>
      <c r="F331" s="170"/>
      <c r="G331" s="272">
        <f>ROUND(E331*F331,2)</f>
        <v>0</v>
      </c>
      <c r="H331" s="170"/>
      <c r="I331" s="272">
        <f>ROUND(E331*H331,2)</f>
        <v>0</v>
      </c>
      <c r="J331" s="170"/>
      <c r="K331" s="272">
        <f>ROUND(E331*J331,2)</f>
        <v>0</v>
      </c>
      <c r="L331" s="272">
        <v>21</v>
      </c>
      <c r="M331" s="272">
        <f>G331*(1+L331/100)</f>
        <v>0</v>
      </c>
      <c r="N331" s="273">
        <v>0.00396</v>
      </c>
      <c r="O331" s="273">
        <f>ROUND(E331*N331,5)</f>
        <v>0.21131</v>
      </c>
      <c r="P331" s="273">
        <v>0</v>
      </c>
      <c r="Q331" s="273">
        <f>ROUND(E331*P331,5)</f>
        <v>0</v>
      </c>
      <c r="R331" s="161"/>
      <c r="S331" s="161"/>
      <c r="T331" s="162">
        <v>1.308</v>
      </c>
      <c r="U331" s="161">
        <f>ROUND(E331*T331,2)</f>
        <v>69.79</v>
      </c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 t="s">
        <v>125</v>
      </c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ht="12.75" outlineLevel="1">
      <c r="A332" s="152"/>
      <c r="B332" s="158"/>
      <c r="C332" s="191" t="s">
        <v>529</v>
      </c>
      <c r="D332" s="163"/>
      <c r="E332" s="168">
        <v>26.68</v>
      </c>
      <c r="F332" s="272"/>
      <c r="G332" s="272"/>
      <c r="H332" s="272"/>
      <c r="I332" s="272"/>
      <c r="J332" s="272"/>
      <c r="K332" s="272"/>
      <c r="L332" s="272"/>
      <c r="M332" s="272"/>
      <c r="N332" s="273"/>
      <c r="O332" s="273"/>
      <c r="P332" s="273"/>
      <c r="Q332" s="273"/>
      <c r="R332" s="161"/>
      <c r="S332" s="161"/>
      <c r="T332" s="162"/>
      <c r="U332" s="16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 t="s">
        <v>141</v>
      </c>
      <c r="AF332" s="151">
        <v>0</v>
      </c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ht="12.75" outlineLevel="1">
      <c r="A333" s="152"/>
      <c r="B333" s="158"/>
      <c r="C333" s="191" t="s">
        <v>530</v>
      </c>
      <c r="D333" s="163"/>
      <c r="E333" s="168">
        <v>26.68</v>
      </c>
      <c r="F333" s="272"/>
      <c r="G333" s="272"/>
      <c r="H333" s="272"/>
      <c r="I333" s="272"/>
      <c r="J333" s="272"/>
      <c r="K333" s="272"/>
      <c r="L333" s="272"/>
      <c r="M333" s="272"/>
      <c r="N333" s="273"/>
      <c r="O333" s="273"/>
      <c r="P333" s="273"/>
      <c r="Q333" s="273"/>
      <c r="R333" s="161"/>
      <c r="S333" s="161"/>
      <c r="T333" s="162"/>
      <c r="U333" s="16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 t="s">
        <v>141</v>
      </c>
      <c r="AF333" s="151">
        <v>0</v>
      </c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ht="12.75" outlineLevel="1">
      <c r="A334" s="152">
        <v>120</v>
      </c>
      <c r="B334" s="158" t="s">
        <v>486</v>
      </c>
      <c r="C334" s="190" t="s">
        <v>487</v>
      </c>
      <c r="D334" s="160" t="s">
        <v>134</v>
      </c>
      <c r="E334" s="167">
        <v>119.24</v>
      </c>
      <c r="F334" s="170"/>
      <c r="G334" s="272">
        <f>ROUND(E334*F334,2)</f>
        <v>0</v>
      </c>
      <c r="H334" s="170"/>
      <c r="I334" s="272">
        <f>ROUND(E334*H334,2)</f>
        <v>0</v>
      </c>
      <c r="J334" s="170"/>
      <c r="K334" s="272">
        <f>ROUND(E334*J334,2)</f>
        <v>0</v>
      </c>
      <c r="L334" s="272">
        <v>21</v>
      </c>
      <c r="M334" s="272">
        <f>G334*(1+L334/100)</f>
        <v>0</v>
      </c>
      <c r="N334" s="273">
        <v>0.00081</v>
      </c>
      <c r="O334" s="273">
        <f>ROUND(E334*N334,5)</f>
        <v>0.09658</v>
      </c>
      <c r="P334" s="273">
        <v>0</v>
      </c>
      <c r="Q334" s="273">
        <f>ROUND(E334*P334,5)</f>
        <v>0</v>
      </c>
      <c r="R334" s="161"/>
      <c r="S334" s="161"/>
      <c r="T334" s="162">
        <v>0.1845</v>
      </c>
      <c r="U334" s="161">
        <f>ROUND(E334*T334,2)</f>
        <v>22</v>
      </c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 t="s">
        <v>125</v>
      </c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ht="12.75" outlineLevel="1">
      <c r="A335" s="152">
        <v>121</v>
      </c>
      <c r="B335" s="158" t="s">
        <v>531</v>
      </c>
      <c r="C335" s="190" t="s">
        <v>532</v>
      </c>
      <c r="D335" s="160" t="s">
        <v>134</v>
      </c>
      <c r="E335" s="167">
        <v>29.555</v>
      </c>
      <c r="F335" s="170"/>
      <c r="G335" s="272">
        <f>ROUND(E335*F335,2)</f>
        <v>0</v>
      </c>
      <c r="H335" s="170"/>
      <c r="I335" s="272">
        <f>ROUND(E335*H335,2)</f>
        <v>0</v>
      </c>
      <c r="J335" s="170"/>
      <c r="K335" s="272">
        <f>ROUND(E335*J335,2)</f>
        <v>0</v>
      </c>
      <c r="L335" s="272">
        <v>21</v>
      </c>
      <c r="M335" s="272">
        <f>G335*(1+L335/100)</f>
        <v>0</v>
      </c>
      <c r="N335" s="273">
        <v>0.00337</v>
      </c>
      <c r="O335" s="273">
        <f>ROUND(E335*N335,5)</f>
        <v>0.0996</v>
      </c>
      <c r="P335" s="273">
        <v>0</v>
      </c>
      <c r="Q335" s="273">
        <f>ROUND(E335*P335,5)</f>
        <v>0</v>
      </c>
      <c r="R335" s="161"/>
      <c r="S335" s="161"/>
      <c r="T335" s="162">
        <v>0.74134</v>
      </c>
      <c r="U335" s="161">
        <f>ROUND(E335*T335,2)</f>
        <v>21.91</v>
      </c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 t="s">
        <v>343</v>
      </c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ht="12.75" outlineLevel="1">
      <c r="A336" s="152"/>
      <c r="B336" s="158"/>
      <c r="C336" s="191" t="s">
        <v>533</v>
      </c>
      <c r="D336" s="163"/>
      <c r="E336" s="168">
        <v>21.735</v>
      </c>
      <c r="F336" s="272"/>
      <c r="G336" s="272"/>
      <c r="H336" s="272"/>
      <c r="I336" s="272"/>
      <c r="J336" s="272"/>
      <c r="K336" s="272"/>
      <c r="L336" s="272"/>
      <c r="M336" s="272"/>
      <c r="N336" s="273"/>
      <c r="O336" s="273"/>
      <c r="P336" s="273"/>
      <c r="Q336" s="273"/>
      <c r="R336" s="161"/>
      <c r="S336" s="161"/>
      <c r="T336" s="162"/>
      <c r="U336" s="16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 t="s">
        <v>141</v>
      </c>
      <c r="AF336" s="151">
        <v>0</v>
      </c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ht="12.75" outlineLevel="1">
      <c r="A337" s="152"/>
      <c r="B337" s="158"/>
      <c r="C337" s="191" t="s">
        <v>534</v>
      </c>
      <c r="D337" s="163"/>
      <c r="E337" s="168">
        <v>7.82</v>
      </c>
      <c r="F337" s="272"/>
      <c r="G337" s="272"/>
      <c r="H337" s="272"/>
      <c r="I337" s="272"/>
      <c r="J337" s="272"/>
      <c r="K337" s="272"/>
      <c r="L337" s="272"/>
      <c r="M337" s="272"/>
      <c r="N337" s="273"/>
      <c r="O337" s="273"/>
      <c r="P337" s="273"/>
      <c r="Q337" s="273"/>
      <c r="R337" s="161"/>
      <c r="S337" s="161"/>
      <c r="T337" s="162"/>
      <c r="U337" s="16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 t="s">
        <v>141</v>
      </c>
      <c r="AF337" s="151">
        <v>0</v>
      </c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ht="12.75" outlineLevel="1">
      <c r="A338" s="152">
        <v>122</v>
      </c>
      <c r="B338" s="158" t="s">
        <v>535</v>
      </c>
      <c r="C338" s="190" t="s">
        <v>536</v>
      </c>
      <c r="D338" s="160" t="s">
        <v>134</v>
      </c>
      <c r="E338" s="167">
        <v>29.555</v>
      </c>
      <c r="F338" s="170"/>
      <c r="G338" s="272">
        <f>ROUND(E338*F338,2)</f>
        <v>0</v>
      </c>
      <c r="H338" s="170"/>
      <c r="I338" s="272">
        <f>ROUND(E338*H338,2)</f>
        <v>0</v>
      </c>
      <c r="J338" s="170"/>
      <c r="K338" s="272">
        <f>ROUND(E338*J338,2)</f>
        <v>0</v>
      </c>
      <c r="L338" s="272">
        <v>21</v>
      </c>
      <c r="M338" s="272">
        <f>G338*(1+L338/100)</f>
        <v>0</v>
      </c>
      <c r="N338" s="273">
        <v>0.00086</v>
      </c>
      <c r="O338" s="273">
        <f>ROUND(E338*N338,5)</f>
        <v>0.02542</v>
      </c>
      <c r="P338" s="273">
        <v>0</v>
      </c>
      <c r="Q338" s="273">
        <f>ROUND(E338*P338,5)</f>
        <v>0</v>
      </c>
      <c r="R338" s="161"/>
      <c r="S338" s="161"/>
      <c r="T338" s="162">
        <v>0.37048</v>
      </c>
      <c r="U338" s="161">
        <f>ROUND(E338*T338,2)</f>
        <v>10.95</v>
      </c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 t="s">
        <v>125</v>
      </c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ht="22.5" outlineLevel="1">
      <c r="A339" s="152">
        <v>123</v>
      </c>
      <c r="B339" s="158" t="s">
        <v>537</v>
      </c>
      <c r="C339" s="190" t="s">
        <v>538</v>
      </c>
      <c r="D339" s="160" t="s">
        <v>134</v>
      </c>
      <c r="E339" s="167">
        <v>58.19</v>
      </c>
      <c r="F339" s="170"/>
      <c r="G339" s="272">
        <f>ROUND(E339*F339,2)</f>
        <v>0</v>
      </c>
      <c r="H339" s="170"/>
      <c r="I339" s="272">
        <f>ROUND(E339*H339,2)</f>
        <v>0</v>
      </c>
      <c r="J339" s="170"/>
      <c r="K339" s="272">
        <f>ROUND(E339*J339,2)</f>
        <v>0</v>
      </c>
      <c r="L339" s="272">
        <v>21</v>
      </c>
      <c r="M339" s="272">
        <f>G339*(1+L339/100)</f>
        <v>0</v>
      </c>
      <c r="N339" s="273">
        <v>0.00203</v>
      </c>
      <c r="O339" s="273">
        <f>ROUND(E339*N339,5)</f>
        <v>0.11813</v>
      </c>
      <c r="P339" s="273">
        <v>0</v>
      </c>
      <c r="Q339" s="273">
        <f>ROUND(E339*P339,5)</f>
        <v>0</v>
      </c>
      <c r="R339" s="161"/>
      <c r="S339" s="161"/>
      <c r="T339" s="162">
        <v>0.37434</v>
      </c>
      <c r="U339" s="161">
        <f>ROUND(E339*T339,2)</f>
        <v>21.78</v>
      </c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 t="s">
        <v>343</v>
      </c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ht="12.75" outlineLevel="1">
      <c r="A340" s="152"/>
      <c r="B340" s="158"/>
      <c r="C340" s="191" t="s">
        <v>539</v>
      </c>
      <c r="D340" s="163"/>
      <c r="E340" s="168">
        <v>17.25</v>
      </c>
      <c r="F340" s="272"/>
      <c r="G340" s="272"/>
      <c r="H340" s="272"/>
      <c r="I340" s="272"/>
      <c r="J340" s="272"/>
      <c r="K340" s="272"/>
      <c r="L340" s="272"/>
      <c r="M340" s="272"/>
      <c r="N340" s="273"/>
      <c r="O340" s="273"/>
      <c r="P340" s="273"/>
      <c r="Q340" s="273"/>
      <c r="R340" s="161"/>
      <c r="S340" s="161"/>
      <c r="T340" s="162"/>
      <c r="U340" s="16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 t="s">
        <v>141</v>
      </c>
      <c r="AF340" s="151">
        <v>0</v>
      </c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ht="12.75" outlineLevel="1">
      <c r="A341" s="152"/>
      <c r="B341" s="158"/>
      <c r="C341" s="191" t="s">
        <v>540</v>
      </c>
      <c r="D341" s="163"/>
      <c r="E341" s="168">
        <v>20.47</v>
      </c>
      <c r="F341" s="272"/>
      <c r="G341" s="272"/>
      <c r="H341" s="272"/>
      <c r="I341" s="272"/>
      <c r="J341" s="272"/>
      <c r="K341" s="272"/>
      <c r="L341" s="272"/>
      <c r="M341" s="272"/>
      <c r="N341" s="273"/>
      <c r="O341" s="273"/>
      <c r="P341" s="273"/>
      <c r="Q341" s="273"/>
      <c r="R341" s="161"/>
      <c r="S341" s="161"/>
      <c r="T341" s="162"/>
      <c r="U341" s="16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 t="s">
        <v>141</v>
      </c>
      <c r="AF341" s="151">
        <v>0</v>
      </c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ht="12.75" outlineLevel="1">
      <c r="A342" s="152"/>
      <c r="B342" s="158"/>
      <c r="C342" s="191" t="s">
        <v>541</v>
      </c>
      <c r="D342" s="163"/>
      <c r="E342" s="168">
        <v>17.595</v>
      </c>
      <c r="F342" s="272"/>
      <c r="G342" s="272"/>
      <c r="H342" s="272"/>
      <c r="I342" s="272"/>
      <c r="J342" s="272"/>
      <c r="K342" s="272"/>
      <c r="L342" s="272"/>
      <c r="M342" s="272"/>
      <c r="N342" s="273"/>
      <c r="O342" s="273"/>
      <c r="P342" s="273"/>
      <c r="Q342" s="273"/>
      <c r="R342" s="161"/>
      <c r="S342" s="161"/>
      <c r="T342" s="162"/>
      <c r="U342" s="16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 t="s">
        <v>141</v>
      </c>
      <c r="AF342" s="151">
        <v>0</v>
      </c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ht="12.75" outlineLevel="1">
      <c r="A343" s="152"/>
      <c r="B343" s="158"/>
      <c r="C343" s="191" t="s">
        <v>542</v>
      </c>
      <c r="D343" s="163"/>
      <c r="E343" s="168">
        <v>2.875</v>
      </c>
      <c r="F343" s="272"/>
      <c r="G343" s="272"/>
      <c r="H343" s="272"/>
      <c r="I343" s="272"/>
      <c r="J343" s="272"/>
      <c r="K343" s="272"/>
      <c r="L343" s="272"/>
      <c r="M343" s="272"/>
      <c r="N343" s="273"/>
      <c r="O343" s="273"/>
      <c r="P343" s="273"/>
      <c r="Q343" s="273"/>
      <c r="R343" s="161"/>
      <c r="S343" s="161"/>
      <c r="T343" s="162"/>
      <c r="U343" s="16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 t="s">
        <v>141</v>
      </c>
      <c r="AF343" s="151">
        <v>0</v>
      </c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ht="12.75" outlineLevel="1">
      <c r="A344" s="152">
        <v>124</v>
      </c>
      <c r="B344" s="158" t="s">
        <v>543</v>
      </c>
      <c r="C344" s="190" t="s">
        <v>544</v>
      </c>
      <c r="D344" s="160" t="s">
        <v>134</v>
      </c>
      <c r="E344" s="167">
        <v>58.19</v>
      </c>
      <c r="F344" s="170"/>
      <c r="G344" s="272">
        <f>ROUND(E344*F344,2)</f>
        <v>0</v>
      </c>
      <c r="H344" s="170"/>
      <c r="I344" s="272">
        <f>ROUND(E344*H344,2)</f>
        <v>0</v>
      </c>
      <c r="J344" s="170"/>
      <c r="K344" s="272">
        <f>ROUND(E344*J344,2)</f>
        <v>0</v>
      </c>
      <c r="L344" s="272">
        <v>21</v>
      </c>
      <c r="M344" s="272">
        <f>G344*(1+L344/100)</f>
        <v>0</v>
      </c>
      <c r="N344" s="273">
        <v>6E-05</v>
      </c>
      <c r="O344" s="273">
        <f>ROUND(E344*N344,5)</f>
        <v>0.00349</v>
      </c>
      <c r="P344" s="273">
        <v>0</v>
      </c>
      <c r="Q344" s="273">
        <f>ROUND(E344*P344,5)</f>
        <v>0</v>
      </c>
      <c r="R344" s="161"/>
      <c r="S344" s="161"/>
      <c r="T344" s="162">
        <v>0.29475</v>
      </c>
      <c r="U344" s="161">
        <f>ROUND(E344*T344,2)</f>
        <v>17.15</v>
      </c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 t="s">
        <v>125</v>
      </c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ht="12.75" outlineLevel="1">
      <c r="A345" s="152">
        <v>125</v>
      </c>
      <c r="B345" s="158" t="s">
        <v>545</v>
      </c>
      <c r="C345" s="190" t="s">
        <v>546</v>
      </c>
      <c r="D345" s="160" t="s">
        <v>134</v>
      </c>
      <c r="E345" s="167">
        <v>65.78</v>
      </c>
      <c r="F345" s="170"/>
      <c r="G345" s="272">
        <f>ROUND(E345*F345,2)</f>
        <v>0</v>
      </c>
      <c r="H345" s="170"/>
      <c r="I345" s="272">
        <f>ROUND(E345*H345,2)</f>
        <v>0</v>
      </c>
      <c r="J345" s="170"/>
      <c r="K345" s="272">
        <f>ROUND(E345*J345,2)</f>
        <v>0</v>
      </c>
      <c r="L345" s="272">
        <v>21</v>
      </c>
      <c r="M345" s="272">
        <f>G345*(1+L345/100)</f>
        <v>0</v>
      </c>
      <c r="N345" s="273">
        <v>0.00361</v>
      </c>
      <c r="O345" s="273">
        <f>ROUND(E345*N345,5)</f>
        <v>0.23747</v>
      </c>
      <c r="P345" s="273">
        <v>0</v>
      </c>
      <c r="Q345" s="273">
        <f>ROUND(E345*P345,5)</f>
        <v>0</v>
      </c>
      <c r="R345" s="161"/>
      <c r="S345" s="161"/>
      <c r="T345" s="162">
        <v>0.28923</v>
      </c>
      <c r="U345" s="161">
        <f>ROUND(E345*T345,2)</f>
        <v>19.03</v>
      </c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 t="s">
        <v>125</v>
      </c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ht="12.75" outlineLevel="1">
      <c r="A346" s="152"/>
      <c r="B346" s="158"/>
      <c r="C346" s="191" t="s">
        <v>547</v>
      </c>
      <c r="D346" s="163"/>
      <c r="E346" s="168">
        <v>11.27</v>
      </c>
      <c r="F346" s="272"/>
      <c r="G346" s="272"/>
      <c r="H346" s="272"/>
      <c r="I346" s="272"/>
      <c r="J346" s="272"/>
      <c r="K346" s="272"/>
      <c r="L346" s="272"/>
      <c r="M346" s="272"/>
      <c r="N346" s="273"/>
      <c r="O346" s="273"/>
      <c r="P346" s="273"/>
      <c r="Q346" s="273"/>
      <c r="R346" s="161"/>
      <c r="S346" s="161"/>
      <c r="T346" s="162"/>
      <c r="U346" s="16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 t="s">
        <v>141</v>
      </c>
      <c r="AF346" s="151">
        <v>0</v>
      </c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ht="12.75" outlineLevel="1">
      <c r="A347" s="152"/>
      <c r="B347" s="158"/>
      <c r="C347" s="191" t="s">
        <v>548</v>
      </c>
      <c r="D347" s="163"/>
      <c r="E347" s="168">
        <v>3.68</v>
      </c>
      <c r="F347" s="272"/>
      <c r="G347" s="272"/>
      <c r="H347" s="272"/>
      <c r="I347" s="272"/>
      <c r="J347" s="272"/>
      <c r="K347" s="272"/>
      <c r="L347" s="272"/>
      <c r="M347" s="272"/>
      <c r="N347" s="273"/>
      <c r="O347" s="273"/>
      <c r="P347" s="273"/>
      <c r="Q347" s="273"/>
      <c r="R347" s="161"/>
      <c r="S347" s="161"/>
      <c r="T347" s="162"/>
      <c r="U347" s="16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 t="s">
        <v>141</v>
      </c>
      <c r="AF347" s="151">
        <v>0</v>
      </c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ht="12.75" outlineLevel="1">
      <c r="A348" s="152"/>
      <c r="B348" s="158"/>
      <c r="C348" s="191" t="s">
        <v>549</v>
      </c>
      <c r="D348" s="163"/>
      <c r="E348" s="168">
        <v>11.27</v>
      </c>
      <c r="F348" s="272"/>
      <c r="G348" s="272"/>
      <c r="H348" s="272"/>
      <c r="I348" s="272"/>
      <c r="J348" s="272"/>
      <c r="K348" s="272"/>
      <c r="L348" s="272"/>
      <c r="M348" s="272"/>
      <c r="N348" s="273"/>
      <c r="O348" s="273"/>
      <c r="P348" s="273"/>
      <c r="Q348" s="273"/>
      <c r="R348" s="161"/>
      <c r="S348" s="161"/>
      <c r="T348" s="162"/>
      <c r="U348" s="16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 t="s">
        <v>141</v>
      </c>
      <c r="AF348" s="151">
        <v>0</v>
      </c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ht="12.75" outlineLevel="1">
      <c r="A349" s="152"/>
      <c r="B349" s="158"/>
      <c r="C349" s="191" t="s">
        <v>550</v>
      </c>
      <c r="D349" s="163"/>
      <c r="E349" s="168">
        <v>11.27</v>
      </c>
      <c r="F349" s="272"/>
      <c r="G349" s="272"/>
      <c r="H349" s="272"/>
      <c r="I349" s="272"/>
      <c r="J349" s="272"/>
      <c r="K349" s="272"/>
      <c r="L349" s="272"/>
      <c r="M349" s="272"/>
      <c r="N349" s="273"/>
      <c r="O349" s="273"/>
      <c r="P349" s="273"/>
      <c r="Q349" s="273"/>
      <c r="R349" s="161"/>
      <c r="S349" s="161"/>
      <c r="T349" s="162"/>
      <c r="U349" s="16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 t="s">
        <v>141</v>
      </c>
      <c r="AF349" s="151">
        <v>0</v>
      </c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ht="12.75" outlineLevel="1">
      <c r="A350" s="152"/>
      <c r="B350" s="158"/>
      <c r="C350" s="191" t="s">
        <v>551</v>
      </c>
      <c r="D350" s="163"/>
      <c r="E350" s="168">
        <v>11.27</v>
      </c>
      <c r="F350" s="272"/>
      <c r="G350" s="272"/>
      <c r="H350" s="272"/>
      <c r="I350" s="272"/>
      <c r="J350" s="272"/>
      <c r="K350" s="272"/>
      <c r="L350" s="272"/>
      <c r="M350" s="272"/>
      <c r="N350" s="273"/>
      <c r="O350" s="273"/>
      <c r="P350" s="273"/>
      <c r="Q350" s="273"/>
      <c r="R350" s="161"/>
      <c r="S350" s="161"/>
      <c r="T350" s="162"/>
      <c r="U350" s="16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 t="s">
        <v>141</v>
      </c>
      <c r="AF350" s="151">
        <v>0</v>
      </c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ht="12.75" outlineLevel="1">
      <c r="A351" s="152"/>
      <c r="B351" s="158"/>
      <c r="C351" s="191" t="s">
        <v>552</v>
      </c>
      <c r="D351" s="163"/>
      <c r="E351" s="168">
        <v>5.175</v>
      </c>
      <c r="F351" s="272"/>
      <c r="G351" s="272"/>
      <c r="H351" s="272"/>
      <c r="I351" s="272"/>
      <c r="J351" s="272"/>
      <c r="K351" s="272"/>
      <c r="L351" s="272"/>
      <c r="M351" s="272"/>
      <c r="N351" s="273"/>
      <c r="O351" s="273"/>
      <c r="P351" s="273"/>
      <c r="Q351" s="273"/>
      <c r="R351" s="161"/>
      <c r="S351" s="161"/>
      <c r="T351" s="162"/>
      <c r="U351" s="16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 t="s">
        <v>141</v>
      </c>
      <c r="AF351" s="151">
        <v>0</v>
      </c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ht="12.75" outlineLevel="1">
      <c r="A352" s="152"/>
      <c r="B352" s="158"/>
      <c r="C352" s="191" t="s">
        <v>553</v>
      </c>
      <c r="D352" s="163"/>
      <c r="E352" s="168">
        <v>7.245</v>
      </c>
      <c r="F352" s="272"/>
      <c r="G352" s="272"/>
      <c r="H352" s="272"/>
      <c r="I352" s="272"/>
      <c r="J352" s="272"/>
      <c r="K352" s="272"/>
      <c r="L352" s="272"/>
      <c r="M352" s="272"/>
      <c r="N352" s="273"/>
      <c r="O352" s="273"/>
      <c r="P352" s="273"/>
      <c r="Q352" s="273"/>
      <c r="R352" s="161"/>
      <c r="S352" s="161"/>
      <c r="T352" s="162"/>
      <c r="U352" s="16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 t="s">
        <v>141</v>
      </c>
      <c r="AF352" s="151">
        <v>0</v>
      </c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12.75" outlineLevel="1">
      <c r="A353" s="152"/>
      <c r="B353" s="158"/>
      <c r="C353" s="191" t="s">
        <v>554</v>
      </c>
      <c r="D353" s="163"/>
      <c r="E353" s="168">
        <v>4.6</v>
      </c>
      <c r="F353" s="272"/>
      <c r="G353" s="272"/>
      <c r="H353" s="272"/>
      <c r="I353" s="272"/>
      <c r="J353" s="272"/>
      <c r="K353" s="272"/>
      <c r="L353" s="272"/>
      <c r="M353" s="272"/>
      <c r="N353" s="273"/>
      <c r="O353" s="273"/>
      <c r="P353" s="273"/>
      <c r="Q353" s="273"/>
      <c r="R353" s="161"/>
      <c r="S353" s="161"/>
      <c r="T353" s="162"/>
      <c r="U353" s="16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 t="s">
        <v>141</v>
      </c>
      <c r="AF353" s="151">
        <v>0</v>
      </c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ht="12.75" outlineLevel="1">
      <c r="A354" s="152">
        <v>126</v>
      </c>
      <c r="B354" s="158" t="s">
        <v>555</v>
      </c>
      <c r="C354" s="190" t="s">
        <v>556</v>
      </c>
      <c r="D354" s="160" t="s">
        <v>134</v>
      </c>
      <c r="E354" s="167">
        <v>57.2</v>
      </c>
      <c r="F354" s="170"/>
      <c r="G354" s="272">
        <f>ROUND(E354*F354,2)</f>
        <v>0</v>
      </c>
      <c r="H354" s="170"/>
      <c r="I354" s="272">
        <f>ROUND(E354*H354,2)</f>
        <v>0</v>
      </c>
      <c r="J354" s="170"/>
      <c r="K354" s="272">
        <f>ROUND(E354*J354,2)</f>
        <v>0</v>
      </c>
      <c r="L354" s="272">
        <v>21</v>
      </c>
      <c r="M354" s="272">
        <f>G354*(1+L354/100)</f>
        <v>0</v>
      </c>
      <c r="N354" s="273">
        <v>0.00014</v>
      </c>
      <c r="O354" s="273">
        <f>ROUND(E354*N354,5)</f>
        <v>0.00801</v>
      </c>
      <c r="P354" s="273">
        <v>0</v>
      </c>
      <c r="Q354" s="273">
        <f>ROUND(E354*P354,5)</f>
        <v>0</v>
      </c>
      <c r="R354" s="161"/>
      <c r="S354" s="161"/>
      <c r="T354" s="162">
        <v>0.2093</v>
      </c>
      <c r="U354" s="161">
        <f>ROUND(E354*T354,2)</f>
        <v>11.97</v>
      </c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 t="s">
        <v>125</v>
      </c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ht="12.75" outlineLevel="1">
      <c r="A355" s="152"/>
      <c r="B355" s="158"/>
      <c r="C355" s="191" t="s">
        <v>557</v>
      </c>
      <c r="D355" s="163"/>
      <c r="E355" s="168">
        <v>9.8</v>
      </c>
      <c r="F355" s="272"/>
      <c r="G355" s="272"/>
      <c r="H355" s="272"/>
      <c r="I355" s="272"/>
      <c r="J355" s="272"/>
      <c r="K355" s="272"/>
      <c r="L355" s="272"/>
      <c r="M355" s="272"/>
      <c r="N355" s="273"/>
      <c r="O355" s="273"/>
      <c r="P355" s="273"/>
      <c r="Q355" s="273"/>
      <c r="R355" s="161"/>
      <c r="S355" s="161"/>
      <c r="T355" s="162"/>
      <c r="U355" s="16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 t="s">
        <v>141</v>
      </c>
      <c r="AF355" s="151">
        <v>0</v>
      </c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ht="12.75" outlineLevel="1">
      <c r="A356" s="152"/>
      <c r="B356" s="158"/>
      <c r="C356" s="191" t="s">
        <v>558</v>
      </c>
      <c r="D356" s="163"/>
      <c r="E356" s="168">
        <v>3.2</v>
      </c>
      <c r="F356" s="272"/>
      <c r="G356" s="272"/>
      <c r="H356" s="272"/>
      <c r="I356" s="272"/>
      <c r="J356" s="272"/>
      <c r="K356" s="272"/>
      <c r="L356" s="272"/>
      <c r="M356" s="272"/>
      <c r="N356" s="273"/>
      <c r="O356" s="273"/>
      <c r="P356" s="273"/>
      <c r="Q356" s="273"/>
      <c r="R356" s="161"/>
      <c r="S356" s="161"/>
      <c r="T356" s="162"/>
      <c r="U356" s="16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 t="s">
        <v>141</v>
      </c>
      <c r="AF356" s="151">
        <v>0</v>
      </c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ht="12.75" outlineLevel="1">
      <c r="A357" s="152"/>
      <c r="B357" s="158"/>
      <c r="C357" s="191" t="s">
        <v>559</v>
      </c>
      <c r="D357" s="163"/>
      <c r="E357" s="168">
        <v>9.8</v>
      </c>
      <c r="F357" s="272"/>
      <c r="G357" s="272"/>
      <c r="H357" s="272"/>
      <c r="I357" s="272"/>
      <c r="J357" s="272"/>
      <c r="K357" s="272"/>
      <c r="L357" s="272"/>
      <c r="M357" s="272"/>
      <c r="N357" s="273"/>
      <c r="O357" s="273"/>
      <c r="P357" s="273"/>
      <c r="Q357" s="273"/>
      <c r="R357" s="161"/>
      <c r="S357" s="161"/>
      <c r="T357" s="162"/>
      <c r="U357" s="16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 t="s">
        <v>141</v>
      </c>
      <c r="AF357" s="151">
        <v>0</v>
      </c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ht="12.75" outlineLevel="1">
      <c r="A358" s="152"/>
      <c r="B358" s="158"/>
      <c r="C358" s="191" t="s">
        <v>560</v>
      </c>
      <c r="D358" s="163"/>
      <c r="E358" s="168">
        <v>9.8</v>
      </c>
      <c r="F358" s="272"/>
      <c r="G358" s="272"/>
      <c r="H358" s="272"/>
      <c r="I358" s="272"/>
      <c r="J358" s="272"/>
      <c r="K358" s="272"/>
      <c r="L358" s="272"/>
      <c r="M358" s="272"/>
      <c r="N358" s="273"/>
      <c r="O358" s="273"/>
      <c r="P358" s="273"/>
      <c r="Q358" s="273"/>
      <c r="R358" s="161"/>
      <c r="S358" s="161"/>
      <c r="T358" s="162"/>
      <c r="U358" s="16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 t="s">
        <v>141</v>
      </c>
      <c r="AF358" s="151">
        <v>0</v>
      </c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ht="12.75" outlineLevel="1">
      <c r="A359" s="152"/>
      <c r="B359" s="158"/>
      <c r="C359" s="191" t="s">
        <v>561</v>
      </c>
      <c r="D359" s="163"/>
      <c r="E359" s="168">
        <v>9.8</v>
      </c>
      <c r="F359" s="272"/>
      <c r="G359" s="272"/>
      <c r="H359" s="272"/>
      <c r="I359" s="272"/>
      <c r="J359" s="272"/>
      <c r="K359" s="272"/>
      <c r="L359" s="272"/>
      <c r="M359" s="272"/>
      <c r="N359" s="273"/>
      <c r="O359" s="273"/>
      <c r="P359" s="273"/>
      <c r="Q359" s="273"/>
      <c r="R359" s="161"/>
      <c r="S359" s="161"/>
      <c r="T359" s="162"/>
      <c r="U359" s="16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 t="s">
        <v>141</v>
      </c>
      <c r="AF359" s="151">
        <v>0</v>
      </c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ht="12.75" outlineLevel="1">
      <c r="A360" s="152"/>
      <c r="B360" s="158"/>
      <c r="C360" s="191" t="s">
        <v>562</v>
      </c>
      <c r="D360" s="163"/>
      <c r="E360" s="168">
        <v>4.5</v>
      </c>
      <c r="F360" s="272"/>
      <c r="G360" s="272"/>
      <c r="H360" s="272"/>
      <c r="I360" s="272"/>
      <c r="J360" s="272"/>
      <c r="K360" s="272"/>
      <c r="L360" s="272"/>
      <c r="M360" s="272"/>
      <c r="N360" s="273"/>
      <c r="O360" s="273"/>
      <c r="P360" s="273"/>
      <c r="Q360" s="273"/>
      <c r="R360" s="161"/>
      <c r="S360" s="161"/>
      <c r="T360" s="162"/>
      <c r="U360" s="16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 t="s">
        <v>141</v>
      </c>
      <c r="AF360" s="151">
        <v>0</v>
      </c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ht="12.75" outlineLevel="1">
      <c r="A361" s="152"/>
      <c r="B361" s="158"/>
      <c r="C361" s="191" t="s">
        <v>563</v>
      </c>
      <c r="D361" s="163"/>
      <c r="E361" s="168">
        <v>6.3</v>
      </c>
      <c r="F361" s="272"/>
      <c r="G361" s="272"/>
      <c r="H361" s="272"/>
      <c r="I361" s="272"/>
      <c r="J361" s="272"/>
      <c r="K361" s="272"/>
      <c r="L361" s="272"/>
      <c r="M361" s="272"/>
      <c r="N361" s="273"/>
      <c r="O361" s="273"/>
      <c r="P361" s="273"/>
      <c r="Q361" s="273"/>
      <c r="R361" s="161"/>
      <c r="S361" s="161"/>
      <c r="T361" s="162"/>
      <c r="U361" s="16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 t="s">
        <v>141</v>
      </c>
      <c r="AF361" s="151">
        <v>0</v>
      </c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ht="12.75" outlineLevel="1">
      <c r="A362" s="152"/>
      <c r="B362" s="158"/>
      <c r="C362" s="191" t="s">
        <v>564</v>
      </c>
      <c r="D362" s="163"/>
      <c r="E362" s="168">
        <v>4</v>
      </c>
      <c r="F362" s="272"/>
      <c r="G362" s="272"/>
      <c r="H362" s="272"/>
      <c r="I362" s="272"/>
      <c r="J362" s="272"/>
      <c r="K362" s="272"/>
      <c r="L362" s="272"/>
      <c r="M362" s="272"/>
      <c r="N362" s="273"/>
      <c r="O362" s="273"/>
      <c r="P362" s="273"/>
      <c r="Q362" s="273"/>
      <c r="R362" s="161"/>
      <c r="S362" s="161"/>
      <c r="T362" s="162"/>
      <c r="U362" s="16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 t="s">
        <v>141</v>
      </c>
      <c r="AF362" s="151">
        <v>0</v>
      </c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ht="22.5" outlineLevel="1">
      <c r="A363" s="152">
        <v>127</v>
      </c>
      <c r="B363" s="158" t="s">
        <v>565</v>
      </c>
      <c r="C363" s="190" t="s">
        <v>566</v>
      </c>
      <c r="D363" s="160" t="s">
        <v>139</v>
      </c>
      <c r="E363" s="167">
        <v>62.1</v>
      </c>
      <c r="F363" s="170"/>
      <c r="G363" s="272">
        <f>ROUND(E363*F363,2)</f>
        <v>0</v>
      </c>
      <c r="H363" s="170"/>
      <c r="I363" s="272">
        <f>ROUND(E363*H363,2)</f>
        <v>0</v>
      </c>
      <c r="J363" s="170"/>
      <c r="K363" s="272">
        <f>ROUND(E363*J363,2)</f>
        <v>0</v>
      </c>
      <c r="L363" s="272">
        <v>21</v>
      </c>
      <c r="M363" s="272">
        <f>G363*(1+L363/100)</f>
        <v>0</v>
      </c>
      <c r="N363" s="273">
        <v>0.01833</v>
      </c>
      <c r="O363" s="273">
        <f>ROUND(E363*N363,5)</f>
        <v>1.13829</v>
      </c>
      <c r="P363" s="273">
        <v>0</v>
      </c>
      <c r="Q363" s="273">
        <f>ROUND(E363*P363,5)</f>
        <v>0</v>
      </c>
      <c r="R363" s="161"/>
      <c r="S363" s="161"/>
      <c r="T363" s="162">
        <v>1.5052</v>
      </c>
      <c r="U363" s="161">
        <f>ROUND(E363*T363,2)</f>
        <v>93.47</v>
      </c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 t="s">
        <v>125</v>
      </c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ht="12.75" outlineLevel="1">
      <c r="A364" s="152"/>
      <c r="B364" s="158"/>
      <c r="C364" s="191" t="s">
        <v>567</v>
      </c>
      <c r="D364" s="163"/>
      <c r="E364" s="168">
        <v>62.1</v>
      </c>
      <c r="F364" s="272"/>
      <c r="G364" s="272"/>
      <c r="H364" s="272"/>
      <c r="I364" s="272"/>
      <c r="J364" s="272"/>
      <c r="K364" s="272"/>
      <c r="L364" s="272"/>
      <c r="M364" s="272"/>
      <c r="N364" s="273"/>
      <c r="O364" s="273"/>
      <c r="P364" s="273"/>
      <c r="Q364" s="273"/>
      <c r="R364" s="161"/>
      <c r="S364" s="161"/>
      <c r="T364" s="162"/>
      <c r="U364" s="16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 t="s">
        <v>141</v>
      </c>
      <c r="AF364" s="151">
        <v>0</v>
      </c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ht="12.75" outlineLevel="1">
      <c r="A365" s="152">
        <v>128</v>
      </c>
      <c r="B365" s="158" t="s">
        <v>568</v>
      </c>
      <c r="C365" s="190" t="s">
        <v>569</v>
      </c>
      <c r="D365" s="160" t="s">
        <v>139</v>
      </c>
      <c r="E365" s="167">
        <v>54</v>
      </c>
      <c r="F365" s="170"/>
      <c r="G365" s="272">
        <f>ROUND(E365*F365,2)</f>
        <v>0</v>
      </c>
      <c r="H365" s="170"/>
      <c r="I365" s="272">
        <f>ROUND(E365*H365,2)</f>
        <v>0</v>
      </c>
      <c r="J365" s="170"/>
      <c r="K365" s="272">
        <f>ROUND(E365*J365,2)</f>
        <v>0</v>
      </c>
      <c r="L365" s="272">
        <v>21</v>
      </c>
      <c r="M365" s="272">
        <f>G365*(1+L365/100)</f>
        <v>0</v>
      </c>
      <c r="N365" s="273">
        <v>0.00023</v>
      </c>
      <c r="O365" s="273">
        <f>ROUND(E365*N365,5)</f>
        <v>0.01242</v>
      </c>
      <c r="P365" s="273">
        <v>0</v>
      </c>
      <c r="Q365" s="273">
        <f>ROUND(E365*P365,5)</f>
        <v>0</v>
      </c>
      <c r="R365" s="161"/>
      <c r="S365" s="161"/>
      <c r="T365" s="162">
        <v>0.95761</v>
      </c>
      <c r="U365" s="161">
        <f>ROUND(E365*T365,2)</f>
        <v>51.71</v>
      </c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 t="s">
        <v>125</v>
      </c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ht="12.75" outlineLevel="1">
      <c r="A366" s="152"/>
      <c r="B366" s="158"/>
      <c r="C366" s="191" t="s">
        <v>570</v>
      </c>
      <c r="D366" s="163"/>
      <c r="E366" s="168">
        <v>54</v>
      </c>
      <c r="F366" s="272"/>
      <c r="G366" s="272"/>
      <c r="H366" s="272"/>
      <c r="I366" s="272"/>
      <c r="J366" s="272"/>
      <c r="K366" s="272"/>
      <c r="L366" s="272"/>
      <c r="M366" s="272"/>
      <c r="N366" s="273"/>
      <c r="O366" s="273"/>
      <c r="P366" s="273"/>
      <c r="Q366" s="273"/>
      <c r="R366" s="161"/>
      <c r="S366" s="161"/>
      <c r="T366" s="162"/>
      <c r="U366" s="16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 t="s">
        <v>141</v>
      </c>
      <c r="AF366" s="151">
        <v>0</v>
      </c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ht="12.75" outlineLevel="1">
      <c r="A367" s="152">
        <v>129</v>
      </c>
      <c r="B367" s="158" t="s">
        <v>571</v>
      </c>
      <c r="C367" s="190" t="s">
        <v>572</v>
      </c>
      <c r="D367" s="160" t="s">
        <v>139</v>
      </c>
      <c r="E367" s="167">
        <v>54</v>
      </c>
      <c r="F367" s="170"/>
      <c r="G367" s="272">
        <f>ROUND(E367*F367,2)</f>
        <v>0</v>
      </c>
      <c r="H367" s="170"/>
      <c r="I367" s="272">
        <f>ROUND(E367*H367,2)</f>
        <v>0</v>
      </c>
      <c r="J367" s="170"/>
      <c r="K367" s="272">
        <f>ROUND(E367*J367,2)</f>
        <v>0</v>
      </c>
      <c r="L367" s="272">
        <v>21</v>
      </c>
      <c r="M367" s="272">
        <f>G367*(1+L367/100)</f>
        <v>0</v>
      </c>
      <c r="N367" s="273">
        <v>0</v>
      </c>
      <c r="O367" s="273">
        <f>ROUND(E367*N367,5)</f>
        <v>0</v>
      </c>
      <c r="P367" s="273">
        <v>0.00751</v>
      </c>
      <c r="Q367" s="273">
        <f>ROUND(E367*P367,5)</f>
        <v>0.40554</v>
      </c>
      <c r="R367" s="161"/>
      <c r="S367" s="161"/>
      <c r="T367" s="162">
        <v>0.1265</v>
      </c>
      <c r="U367" s="161">
        <f>ROUND(E367*T367,2)</f>
        <v>6.83</v>
      </c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 t="s">
        <v>125</v>
      </c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ht="12.75" outlineLevel="1">
      <c r="A368" s="152"/>
      <c r="B368" s="158"/>
      <c r="C368" s="191" t="s">
        <v>570</v>
      </c>
      <c r="D368" s="163"/>
      <c r="E368" s="168">
        <v>54</v>
      </c>
      <c r="F368" s="272"/>
      <c r="G368" s="272"/>
      <c r="H368" s="272"/>
      <c r="I368" s="272"/>
      <c r="J368" s="272"/>
      <c r="K368" s="272"/>
      <c r="L368" s="272"/>
      <c r="M368" s="272"/>
      <c r="N368" s="273"/>
      <c r="O368" s="273"/>
      <c r="P368" s="273"/>
      <c r="Q368" s="273"/>
      <c r="R368" s="161"/>
      <c r="S368" s="161"/>
      <c r="T368" s="162"/>
      <c r="U368" s="16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 t="s">
        <v>141</v>
      </c>
      <c r="AF368" s="151">
        <v>0</v>
      </c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ht="12.75" outlineLevel="1">
      <c r="A369" s="152">
        <v>130</v>
      </c>
      <c r="B369" s="158" t="s">
        <v>573</v>
      </c>
      <c r="C369" s="190" t="s">
        <v>574</v>
      </c>
      <c r="D369" s="160" t="s">
        <v>134</v>
      </c>
      <c r="E369" s="167">
        <v>58</v>
      </c>
      <c r="F369" s="170"/>
      <c r="G369" s="272">
        <f>ROUND(E369*F369,2)</f>
        <v>0</v>
      </c>
      <c r="H369" s="170"/>
      <c r="I369" s="272">
        <f>ROUND(E369*H369,2)</f>
        <v>0</v>
      </c>
      <c r="J369" s="170"/>
      <c r="K369" s="272">
        <f>ROUND(E369*J369,2)</f>
        <v>0</v>
      </c>
      <c r="L369" s="272">
        <v>21</v>
      </c>
      <c r="M369" s="272">
        <f>G369*(1+L369/100)</f>
        <v>0</v>
      </c>
      <c r="N369" s="273">
        <v>0</v>
      </c>
      <c r="O369" s="273">
        <f>ROUND(E369*N369,5)</f>
        <v>0</v>
      </c>
      <c r="P369" s="273">
        <v>0.00415</v>
      </c>
      <c r="Q369" s="273">
        <f>ROUND(E369*P369,5)</f>
        <v>0.2407</v>
      </c>
      <c r="R369" s="161"/>
      <c r="S369" s="161"/>
      <c r="T369" s="162">
        <v>0.07935</v>
      </c>
      <c r="U369" s="161">
        <f>ROUND(E369*T369,2)</f>
        <v>4.6</v>
      </c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 t="s">
        <v>125</v>
      </c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ht="12.75" outlineLevel="1">
      <c r="A370" s="152"/>
      <c r="B370" s="158"/>
      <c r="C370" s="191" t="s">
        <v>575</v>
      </c>
      <c r="D370" s="163"/>
      <c r="E370" s="168">
        <v>10</v>
      </c>
      <c r="F370" s="272"/>
      <c r="G370" s="272"/>
      <c r="H370" s="272"/>
      <c r="I370" s="272"/>
      <c r="J370" s="272"/>
      <c r="K370" s="272"/>
      <c r="L370" s="272"/>
      <c r="M370" s="272"/>
      <c r="N370" s="273"/>
      <c r="O370" s="273"/>
      <c r="P370" s="273"/>
      <c r="Q370" s="273"/>
      <c r="R370" s="161"/>
      <c r="S370" s="161"/>
      <c r="T370" s="162"/>
      <c r="U370" s="16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 t="s">
        <v>141</v>
      </c>
      <c r="AF370" s="151">
        <v>0</v>
      </c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ht="12.75" outlineLevel="1">
      <c r="A371" s="152"/>
      <c r="B371" s="158"/>
      <c r="C371" s="191" t="s">
        <v>558</v>
      </c>
      <c r="D371" s="163"/>
      <c r="E371" s="168">
        <v>3.2</v>
      </c>
      <c r="F371" s="272"/>
      <c r="G371" s="272"/>
      <c r="H371" s="272"/>
      <c r="I371" s="272"/>
      <c r="J371" s="272"/>
      <c r="K371" s="272"/>
      <c r="L371" s="272"/>
      <c r="M371" s="272"/>
      <c r="N371" s="273"/>
      <c r="O371" s="273"/>
      <c r="P371" s="273"/>
      <c r="Q371" s="273"/>
      <c r="R371" s="161"/>
      <c r="S371" s="161"/>
      <c r="T371" s="162"/>
      <c r="U371" s="16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 t="s">
        <v>141</v>
      </c>
      <c r="AF371" s="151">
        <v>0</v>
      </c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ht="12.75" outlineLevel="1">
      <c r="A372" s="152"/>
      <c r="B372" s="158"/>
      <c r="C372" s="191" t="s">
        <v>576</v>
      </c>
      <c r="D372" s="163"/>
      <c r="E372" s="168">
        <v>10</v>
      </c>
      <c r="F372" s="272"/>
      <c r="G372" s="272"/>
      <c r="H372" s="272"/>
      <c r="I372" s="272"/>
      <c r="J372" s="272"/>
      <c r="K372" s="272"/>
      <c r="L372" s="272"/>
      <c r="M372" s="272"/>
      <c r="N372" s="273"/>
      <c r="O372" s="273"/>
      <c r="P372" s="273"/>
      <c r="Q372" s="273"/>
      <c r="R372" s="161"/>
      <c r="S372" s="161"/>
      <c r="T372" s="162"/>
      <c r="U372" s="16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 t="s">
        <v>141</v>
      </c>
      <c r="AF372" s="151">
        <v>0</v>
      </c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ht="12.75" outlineLevel="1">
      <c r="A373" s="152"/>
      <c r="B373" s="158"/>
      <c r="C373" s="191" t="s">
        <v>577</v>
      </c>
      <c r="D373" s="163"/>
      <c r="E373" s="168">
        <v>10</v>
      </c>
      <c r="F373" s="272"/>
      <c r="G373" s="272"/>
      <c r="H373" s="272"/>
      <c r="I373" s="272"/>
      <c r="J373" s="272"/>
      <c r="K373" s="272"/>
      <c r="L373" s="272"/>
      <c r="M373" s="272"/>
      <c r="N373" s="273"/>
      <c r="O373" s="273"/>
      <c r="P373" s="273"/>
      <c r="Q373" s="273"/>
      <c r="R373" s="161"/>
      <c r="S373" s="161"/>
      <c r="T373" s="162"/>
      <c r="U373" s="16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 t="s">
        <v>141</v>
      </c>
      <c r="AF373" s="151">
        <v>0</v>
      </c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ht="12.75" outlineLevel="1">
      <c r="A374" s="152"/>
      <c r="B374" s="158"/>
      <c r="C374" s="191" t="s">
        <v>578</v>
      </c>
      <c r="D374" s="163"/>
      <c r="E374" s="168">
        <v>10</v>
      </c>
      <c r="F374" s="272"/>
      <c r="G374" s="272"/>
      <c r="H374" s="272"/>
      <c r="I374" s="272"/>
      <c r="J374" s="272"/>
      <c r="K374" s="272"/>
      <c r="L374" s="272"/>
      <c r="M374" s="272"/>
      <c r="N374" s="273"/>
      <c r="O374" s="273"/>
      <c r="P374" s="273"/>
      <c r="Q374" s="273"/>
      <c r="R374" s="161"/>
      <c r="S374" s="161"/>
      <c r="T374" s="162"/>
      <c r="U374" s="16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 t="s">
        <v>141</v>
      </c>
      <c r="AF374" s="151">
        <v>0</v>
      </c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ht="12.75" outlineLevel="1">
      <c r="A375" s="152"/>
      <c r="B375" s="158"/>
      <c r="C375" s="191" t="s">
        <v>562</v>
      </c>
      <c r="D375" s="163"/>
      <c r="E375" s="168">
        <v>4.5</v>
      </c>
      <c r="F375" s="272"/>
      <c r="G375" s="272"/>
      <c r="H375" s="272"/>
      <c r="I375" s="272"/>
      <c r="J375" s="272"/>
      <c r="K375" s="272"/>
      <c r="L375" s="272"/>
      <c r="M375" s="272"/>
      <c r="N375" s="273"/>
      <c r="O375" s="273"/>
      <c r="P375" s="273"/>
      <c r="Q375" s="273"/>
      <c r="R375" s="161"/>
      <c r="S375" s="161"/>
      <c r="T375" s="162"/>
      <c r="U375" s="16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 t="s">
        <v>141</v>
      </c>
      <c r="AF375" s="151">
        <v>0</v>
      </c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ht="12.75" outlineLevel="1">
      <c r="A376" s="152"/>
      <c r="B376" s="158"/>
      <c r="C376" s="191" t="s">
        <v>563</v>
      </c>
      <c r="D376" s="163"/>
      <c r="E376" s="168">
        <v>6.3</v>
      </c>
      <c r="F376" s="272"/>
      <c r="G376" s="272"/>
      <c r="H376" s="272"/>
      <c r="I376" s="272"/>
      <c r="J376" s="272"/>
      <c r="K376" s="272"/>
      <c r="L376" s="272"/>
      <c r="M376" s="272"/>
      <c r="N376" s="273"/>
      <c r="O376" s="273"/>
      <c r="P376" s="273"/>
      <c r="Q376" s="273"/>
      <c r="R376" s="161"/>
      <c r="S376" s="161"/>
      <c r="T376" s="162"/>
      <c r="U376" s="16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 t="s">
        <v>141</v>
      </c>
      <c r="AF376" s="151">
        <v>0</v>
      </c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ht="12.75" outlineLevel="1">
      <c r="A377" s="152"/>
      <c r="B377" s="158"/>
      <c r="C377" s="191" t="s">
        <v>564</v>
      </c>
      <c r="D377" s="163"/>
      <c r="E377" s="168">
        <v>4</v>
      </c>
      <c r="F377" s="272"/>
      <c r="G377" s="272"/>
      <c r="H377" s="272"/>
      <c r="I377" s="272"/>
      <c r="J377" s="272"/>
      <c r="K377" s="272"/>
      <c r="L377" s="272"/>
      <c r="M377" s="272"/>
      <c r="N377" s="273"/>
      <c r="O377" s="273"/>
      <c r="P377" s="273"/>
      <c r="Q377" s="273"/>
      <c r="R377" s="161"/>
      <c r="S377" s="161"/>
      <c r="T377" s="162"/>
      <c r="U377" s="16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 t="s">
        <v>141</v>
      </c>
      <c r="AF377" s="151">
        <v>0</v>
      </c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ht="22.5" outlineLevel="1">
      <c r="A378" s="152">
        <v>131</v>
      </c>
      <c r="B378" s="158" t="s">
        <v>579</v>
      </c>
      <c r="C378" s="190" t="s">
        <v>580</v>
      </c>
      <c r="D378" s="160" t="s">
        <v>134</v>
      </c>
      <c r="E378" s="167">
        <v>89.6</v>
      </c>
      <c r="F378" s="170"/>
      <c r="G378" s="272">
        <f aca="true" t="shared" si="35" ref="G378:G385">ROUND(E378*F378,2)</f>
        <v>0</v>
      </c>
      <c r="H378" s="170"/>
      <c r="I378" s="272">
        <f aca="true" t="shared" si="36" ref="I378:I385">ROUND(E378*H378,2)</f>
        <v>0</v>
      </c>
      <c r="J378" s="170"/>
      <c r="K378" s="272">
        <f aca="true" t="shared" si="37" ref="K378:K385">ROUND(E378*J378,2)</f>
        <v>0</v>
      </c>
      <c r="L378" s="272">
        <v>21</v>
      </c>
      <c r="M378" s="272">
        <f aca="true" t="shared" si="38" ref="M378:M385">G378*(1+L378/100)</f>
        <v>0</v>
      </c>
      <c r="N378" s="273">
        <v>0</v>
      </c>
      <c r="O378" s="273">
        <f aca="true" t="shared" si="39" ref="O378:O385">ROUND(E378*N378,5)</f>
        <v>0</v>
      </c>
      <c r="P378" s="273">
        <v>0.00135</v>
      </c>
      <c r="Q378" s="273">
        <f aca="true" t="shared" si="40" ref="Q378:Q385">ROUND(E378*P378,5)</f>
        <v>0.12096</v>
      </c>
      <c r="R378" s="161"/>
      <c r="S378" s="161"/>
      <c r="T378" s="162">
        <v>0.092</v>
      </c>
      <c r="U378" s="161">
        <f aca="true" t="shared" si="41" ref="U378:U385">ROUND(E378*T378,2)</f>
        <v>8.24</v>
      </c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 t="s">
        <v>125</v>
      </c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ht="12.75" outlineLevel="1">
      <c r="A379" s="152">
        <v>132</v>
      </c>
      <c r="B379" s="158" t="s">
        <v>581</v>
      </c>
      <c r="C379" s="190" t="s">
        <v>582</v>
      </c>
      <c r="D379" s="160" t="s">
        <v>134</v>
      </c>
      <c r="E379" s="167">
        <v>92.8</v>
      </c>
      <c r="F379" s="170"/>
      <c r="G379" s="272">
        <f t="shared" si="35"/>
        <v>0</v>
      </c>
      <c r="H379" s="170"/>
      <c r="I379" s="272">
        <f t="shared" si="36"/>
        <v>0</v>
      </c>
      <c r="J379" s="170"/>
      <c r="K379" s="272">
        <f t="shared" si="37"/>
        <v>0</v>
      </c>
      <c r="L379" s="272">
        <v>21</v>
      </c>
      <c r="M379" s="272">
        <f t="shared" si="38"/>
        <v>0</v>
      </c>
      <c r="N379" s="273">
        <v>0</v>
      </c>
      <c r="O379" s="273">
        <f t="shared" si="39"/>
        <v>0</v>
      </c>
      <c r="P379" s="273">
        <v>0.0023</v>
      </c>
      <c r="Q379" s="273">
        <f t="shared" si="40"/>
        <v>0.21344</v>
      </c>
      <c r="R379" s="161"/>
      <c r="S379" s="161"/>
      <c r="T379" s="162">
        <v>0.1035</v>
      </c>
      <c r="U379" s="161">
        <f t="shared" si="41"/>
        <v>9.6</v>
      </c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 t="s">
        <v>125</v>
      </c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ht="12.75" outlineLevel="1">
      <c r="A380" s="152">
        <v>133</v>
      </c>
      <c r="B380" s="158" t="s">
        <v>583</v>
      </c>
      <c r="C380" s="190" t="s">
        <v>584</v>
      </c>
      <c r="D380" s="160" t="s">
        <v>134</v>
      </c>
      <c r="E380" s="167">
        <v>114.3</v>
      </c>
      <c r="F380" s="170"/>
      <c r="G380" s="272">
        <f t="shared" si="35"/>
        <v>0</v>
      </c>
      <c r="H380" s="170"/>
      <c r="I380" s="272">
        <f t="shared" si="36"/>
        <v>0</v>
      </c>
      <c r="J380" s="170"/>
      <c r="K380" s="272">
        <f t="shared" si="37"/>
        <v>0</v>
      </c>
      <c r="L380" s="272">
        <v>21</v>
      </c>
      <c r="M380" s="272">
        <f t="shared" si="38"/>
        <v>0</v>
      </c>
      <c r="N380" s="273">
        <v>0</v>
      </c>
      <c r="O380" s="273">
        <f t="shared" si="39"/>
        <v>0</v>
      </c>
      <c r="P380" s="273">
        <v>0.00252</v>
      </c>
      <c r="Q380" s="273">
        <f t="shared" si="40"/>
        <v>0.28804</v>
      </c>
      <c r="R380" s="161"/>
      <c r="S380" s="161"/>
      <c r="T380" s="162">
        <v>0.092</v>
      </c>
      <c r="U380" s="161">
        <f t="shared" si="41"/>
        <v>10.52</v>
      </c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 t="s">
        <v>125</v>
      </c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ht="12.75" outlineLevel="1">
      <c r="A381" s="152">
        <v>134</v>
      </c>
      <c r="B381" s="158" t="s">
        <v>585</v>
      </c>
      <c r="C381" s="190" t="s">
        <v>586</v>
      </c>
      <c r="D381" s="160" t="s">
        <v>134</v>
      </c>
      <c r="E381" s="167">
        <v>72.22</v>
      </c>
      <c r="F381" s="170"/>
      <c r="G381" s="272">
        <f t="shared" si="35"/>
        <v>0</v>
      </c>
      <c r="H381" s="170"/>
      <c r="I381" s="272">
        <f t="shared" si="36"/>
        <v>0</v>
      </c>
      <c r="J381" s="170"/>
      <c r="K381" s="272">
        <f t="shared" si="37"/>
        <v>0</v>
      </c>
      <c r="L381" s="272">
        <v>21</v>
      </c>
      <c r="M381" s="272">
        <f t="shared" si="38"/>
        <v>0</v>
      </c>
      <c r="N381" s="273">
        <v>0</v>
      </c>
      <c r="O381" s="273">
        <f t="shared" si="39"/>
        <v>0</v>
      </c>
      <c r="P381" s="273">
        <v>0.00336</v>
      </c>
      <c r="Q381" s="273">
        <f t="shared" si="40"/>
        <v>0.24266</v>
      </c>
      <c r="R381" s="161"/>
      <c r="S381" s="161"/>
      <c r="T381" s="162">
        <v>0.069</v>
      </c>
      <c r="U381" s="161">
        <f t="shared" si="41"/>
        <v>4.98</v>
      </c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 t="s">
        <v>125</v>
      </c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ht="12.75" outlineLevel="1">
      <c r="A382" s="152">
        <v>135</v>
      </c>
      <c r="B382" s="158" t="s">
        <v>587</v>
      </c>
      <c r="C382" s="190" t="s">
        <v>588</v>
      </c>
      <c r="D382" s="160" t="s">
        <v>134</v>
      </c>
      <c r="E382" s="167">
        <v>8</v>
      </c>
      <c r="F382" s="170"/>
      <c r="G382" s="272">
        <f t="shared" si="35"/>
        <v>0</v>
      </c>
      <c r="H382" s="170"/>
      <c r="I382" s="272">
        <f t="shared" si="36"/>
        <v>0</v>
      </c>
      <c r="J382" s="170"/>
      <c r="K382" s="272">
        <f t="shared" si="37"/>
        <v>0</v>
      </c>
      <c r="L382" s="272">
        <v>21</v>
      </c>
      <c r="M382" s="272">
        <f t="shared" si="38"/>
        <v>0</v>
      </c>
      <c r="N382" s="273">
        <v>0.00015</v>
      </c>
      <c r="O382" s="273">
        <f t="shared" si="39"/>
        <v>0.0012</v>
      </c>
      <c r="P382" s="273">
        <v>0</v>
      </c>
      <c r="Q382" s="273">
        <f t="shared" si="40"/>
        <v>0</v>
      </c>
      <c r="R382" s="161"/>
      <c r="S382" s="161"/>
      <c r="T382" s="162">
        <v>0.34155</v>
      </c>
      <c r="U382" s="161">
        <f t="shared" si="41"/>
        <v>2.73</v>
      </c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 t="s">
        <v>125</v>
      </c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12.75" outlineLevel="1">
      <c r="A383" s="152">
        <v>136</v>
      </c>
      <c r="B383" s="158" t="s">
        <v>589</v>
      </c>
      <c r="C383" s="190" t="s">
        <v>590</v>
      </c>
      <c r="D383" s="160" t="s">
        <v>134</v>
      </c>
      <c r="E383" s="167">
        <v>8</v>
      </c>
      <c r="F383" s="170"/>
      <c r="G383" s="272">
        <f t="shared" si="35"/>
        <v>0</v>
      </c>
      <c r="H383" s="170"/>
      <c r="I383" s="272">
        <f t="shared" si="36"/>
        <v>0</v>
      </c>
      <c r="J383" s="170"/>
      <c r="K383" s="272">
        <f t="shared" si="37"/>
        <v>0</v>
      </c>
      <c r="L383" s="272">
        <v>21</v>
      </c>
      <c r="M383" s="272">
        <f t="shared" si="38"/>
        <v>0</v>
      </c>
      <c r="N383" s="273">
        <v>0.00408</v>
      </c>
      <c r="O383" s="273">
        <f t="shared" si="39"/>
        <v>0.03264</v>
      </c>
      <c r="P383" s="273">
        <v>0</v>
      </c>
      <c r="Q383" s="273">
        <f t="shared" si="40"/>
        <v>0</v>
      </c>
      <c r="R383" s="161"/>
      <c r="S383" s="161"/>
      <c r="T383" s="162">
        <v>0.33983</v>
      </c>
      <c r="U383" s="161">
        <f t="shared" si="41"/>
        <v>2.72</v>
      </c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 t="s">
        <v>125</v>
      </c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ht="12.75" outlineLevel="1">
      <c r="A384" s="152">
        <v>137</v>
      </c>
      <c r="B384" s="158" t="s">
        <v>591</v>
      </c>
      <c r="C384" s="190" t="s">
        <v>592</v>
      </c>
      <c r="D384" s="160" t="s">
        <v>134</v>
      </c>
      <c r="E384" s="167">
        <v>8</v>
      </c>
      <c r="F384" s="170"/>
      <c r="G384" s="272">
        <f t="shared" si="35"/>
        <v>0</v>
      </c>
      <c r="H384" s="170"/>
      <c r="I384" s="272">
        <f t="shared" si="36"/>
        <v>0</v>
      </c>
      <c r="J384" s="170"/>
      <c r="K384" s="272">
        <f t="shared" si="37"/>
        <v>0</v>
      </c>
      <c r="L384" s="272">
        <v>21</v>
      </c>
      <c r="M384" s="272">
        <f t="shared" si="38"/>
        <v>0</v>
      </c>
      <c r="N384" s="273">
        <v>0</v>
      </c>
      <c r="O384" s="273">
        <f t="shared" si="39"/>
        <v>0</v>
      </c>
      <c r="P384" s="273">
        <v>0.00377</v>
      </c>
      <c r="Q384" s="273">
        <f t="shared" si="40"/>
        <v>0.03016</v>
      </c>
      <c r="R384" s="161"/>
      <c r="S384" s="161"/>
      <c r="T384" s="162">
        <v>0.06555</v>
      </c>
      <c r="U384" s="161">
        <f t="shared" si="41"/>
        <v>0.52</v>
      </c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 t="s">
        <v>125</v>
      </c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ht="12.75" outlineLevel="1">
      <c r="A385" s="152">
        <v>138</v>
      </c>
      <c r="B385" s="158" t="s">
        <v>593</v>
      </c>
      <c r="C385" s="190" t="s">
        <v>594</v>
      </c>
      <c r="D385" s="160" t="s">
        <v>203</v>
      </c>
      <c r="E385" s="167">
        <v>3.6435</v>
      </c>
      <c r="F385" s="170"/>
      <c r="G385" s="272">
        <f t="shared" si="35"/>
        <v>0</v>
      </c>
      <c r="H385" s="170"/>
      <c r="I385" s="272">
        <f t="shared" si="36"/>
        <v>0</v>
      </c>
      <c r="J385" s="170"/>
      <c r="K385" s="272">
        <f t="shared" si="37"/>
        <v>0</v>
      </c>
      <c r="L385" s="272">
        <v>21</v>
      </c>
      <c r="M385" s="272">
        <f t="shared" si="38"/>
        <v>0</v>
      </c>
      <c r="N385" s="273">
        <v>0</v>
      </c>
      <c r="O385" s="273">
        <f t="shared" si="39"/>
        <v>0</v>
      </c>
      <c r="P385" s="273">
        <v>0</v>
      </c>
      <c r="Q385" s="273">
        <f t="shared" si="40"/>
        <v>0</v>
      </c>
      <c r="R385" s="161"/>
      <c r="S385" s="161"/>
      <c r="T385" s="162">
        <v>4.947</v>
      </c>
      <c r="U385" s="161">
        <f t="shared" si="41"/>
        <v>18.02</v>
      </c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 t="s">
        <v>125</v>
      </c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31" ht="12.75">
      <c r="A386" s="153" t="s">
        <v>120</v>
      </c>
      <c r="B386" s="159" t="s">
        <v>81</v>
      </c>
      <c r="C386" s="192" t="s">
        <v>82</v>
      </c>
      <c r="D386" s="164"/>
      <c r="E386" s="169"/>
      <c r="F386" s="274"/>
      <c r="G386" s="274">
        <f>SUMIF(AE387:AE393,"&lt;&gt;NOR",G387:G393)</f>
        <v>0</v>
      </c>
      <c r="H386" s="274"/>
      <c r="I386" s="274">
        <f>SUM(I387:I393)</f>
        <v>0</v>
      </c>
      <c r="J386" s="274"/>
      <c r="K386" s="274">
        <f>SUM(K387:K393)</f>
        <v>0</v>
      </c>
      <c r="L386" s="274"/>
      <c r="M386" s="274">
        <f>SUM(M387:M393)</f>
        <v>0</v>
      </c>
      <c r="N386" s="275"/>
      <c r="O386" s="275">
        <f>SUM(O387:O393)</f>
        <v>0.05848</v>
      </c>
      <c r="P386" s="275"/>
      <c r="Q386" s="275">
        <f>SUM(Q387:Q393)</f>
        <v>2.448</v>
      </c>
      <c r="R386" s="165"/>
      <c r="S386" s="165"/>
      <c r="T386" s="166"/>
      <c r="U386" s="165">
        <f>SUM(U387:U393)</f>
        <v>56.99</v>
      </c>
      <c r="AE386" t="s">
        <v>121</v>
      </c>
    </row>
    <row r="387" spans="1:60" ht="22.5" outlineLevel="1">
      <c r="A387" s="152">
        <v>139</v>
      </c>
      <c r="B387" s="158" t="s">
        <v>595</v>
      </c>
      <c r="C387" s="190" t="s">
        <v>596</v>
      </c>
      <c r="D387" s="160" t="s">
        <v>139</v>
      </c>
      <c r="E387" s="167">
        <v>68</v>
      </c>
      <c r="F387" s="170"/>
      <c r="G387" s="272">
        <f>ROUND(E387*F387,2)</f>
        <v>0</v>
      </c>
      <c r="H387" s="170"/>
      <c r="I387" s="272">
        <f>ROUND(E387*H387,2)</f>
        <v>0</v>
      </c>
      <c r="J387" s="170"/>
      <c r="K387" s="272">
        <f>ROUND(E387*J387,2)</f>
        <v>0</v>
      </c>
      <c r="L387" s="272">
        <v>21</v>
      </c>
      <c r="M387" s="272">
        <f>G387*(1+L387/100)</f>
        <v>0</v>
      </c>
      <c r="N387" s="273">
        <v>0</v>
      </c>
      <c r="O387" s="273">
        <f>ROUND(E387*N387,5)</f>
        <v>0</v>
      </c>
      <c r="P387" s="273">
        <v>0.036</v>
      </c>
      <c r="Q387" s="273">
        <f>ROUND(E387*P387,5)</f>
        <v>2.448</v>
      </c>
      <c r="R387" s="161"/>
      <c r="S387" s="161"/>
      <c r="T387" s="162">
        <v>0.242</v>
      </c>
      <c r="U387" s="161">
        <f>ROUND(E387*T387,2)</f>
        <v>16.46</v>
      </c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 t="s">
        <v>125</v>
      </c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ht="12.75" outlineLevel="1">
      <c r="A388" s="152"/>
      <c r="B388" s="158"/>
      <c r="C388" s="191" t="s">
        <v>597</v>
      </c>
      <c r="D388" s="163"/>
      <c r="E388" s="168">
        <v>23</v>
      </c>
      <c r="F388" s="272"/>
      <c r="G388" s="272"/>
      <c r="H388" s="272"/>
      <c r="I388" s="272"/>
      <c r="J388" s="272"/>
      <c r="K388" s="272"/>
      <c r="L388" s="272"/>
      <c r="M388" s="272"/>
      <c r="N388" s="273"/>
      <c r="O388" s="273"/>
      <c r="P388" s="273"/>
      <c r="Q388" s="273"/>
      <c r="R388" s="161"/>
      <c r="S388" s="161"/>
      <c r="T388" s="162"/>
      <c r="U388" s="16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 t="s">
        <v>141</v>
      </c>
      <c r="AF388" s="151">
        <v>0</v>
      </c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ht="12.75" outlineLevel="1">
      <c r="A389" s="152"/>
      <c r="B389" s="158"/>
      <c r="C389" s="191" t="s">
        <v>598</v>
      </c>
      <c r="D389" s="163"/>
      <c r="E389" s="168">
        <v>26</v>
      </c>
      <c r="F389" s="272"/>
      <c r="G389" s="272"/>
      <c r="H389" s="272"/>
      <c r="I389" s="272"/>
      <c r="J389" s="272"/>
      <c r="K389" s="272"/>
      <c r="L389" s="272"/>
      <c r="M389" s="272"/>
      <c r="N389" s="273"/>
      <c r="O389" s="273"/>
      <c r="P389" s="273"/>
      <c r="Q389" s="273"/>
      <c r="R389" s="161"/>
      <c r="S389" s="161"/>
      <c r="T389" s="162"/>
      <c r="U389" s="16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 t="s">
        <v>141</v>
      </c>
      <c r="AF389" s="151">
        <v>0</v>
      </c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ht="12.75" outlineLevel="1">
      <c r="A390" s="152"/>
      <c r="B390" s="158"/>
      <c r="C390" s="191" t="s">
        <v>599</v>
      </c>
      <c r="D390" s="163"/>
      <c r="E390" s="168">
        <v>11</v>
      </c>
      <c r="F390" s="272"/>
      <c r="G390" s="272"/>
      <c r="H390" s="272"/>
      <c r="I390" s="272"/>
      <c r="J390" s="272"/>
      <c r="K390" s="272"/>
      <c r="L390" s="272"/>
      <c r="M390" s="272"/>
      <c r="N390" s="273"/>
      <c r="O390" s="273"/>
      <c r="P390" s="273"/>
      <c r="Q390" s="273"/>
      <c r="R390" s="161"/>
      <c r="S390" s="161"/>
      <c r="T390" s="162"/>
      <c r="U390" s="16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 t="s">
        <v>141</v>
      </c>
      <c r="AF390" s="151">
        <v>0</v>
      </c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ht="12.75" outlineLevel="1">
      <c r="A391" s="152"/>
      <c r="B391" s="158"/>
      <c r="C391" s="191" t="s">
        <v>600</v>
      </c>
      <c r="D391" s="163"/>
      <c r="E391" s="168">
        <v>8</v>
      </c>
      <c r="F391" s="272"/>
      <c r="G391" s="272"/>
      <c r="H391" s="272"/>
      <c r="I391" s="272"/>
      <c r="J391" s="272"/>
      <c r="K391" s="272"/>
      <c r="L391" s="272"/>
      <c r="M391" s="272"/>
      <c r="N391" s="273"/>
      <c r="O391" s="273"/>
      <c r="P391" s="273"/>
      <c r="Q391" s="273"/>
      <c r="R391" s="161"/>
      <c r="S391" s="161"/>
      <c r="T391" s="162"/>
      <c r="U391" s="16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 t="s">
        <v>141</v>
      </c>
      <c r="AF391" s="151">
        <v>0</v>
      </c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22.5" outlineLevel="1">
      <c r="A392" s="152">
        <v>140</v>
      </c>
      <c r="B392" s="158" t="s">
        <v>601</v>
      </c>
      <c r="C392" s="190" t="s">
        <v>602</v>
      </c>
      <c r="D392" s="160" t="s">
        <v>139</v>
      </c>
      <c r="E392" s="167">
        <v>68</v>
      </c>
      <c r="F392" s="170"/>
      <c r="G392" s="272">
        <f>ROUND(E392*F392,2)</f>
        <v>0</v>
      </c>
      <c r="H392" s="170"/>
      <c r="I392" s="272">
        <f>ROUND(E392*H392,2)</f>
        <v>0</v>
      </c>
      <c r="J392" s="170"/>
      <c r="K392" s="272">
        <f>ROUND(E392*J392,2)</f>
        <v>0</v>
      </c>
      <c r="L392" s="272">
        <v>21</v>
      </c>
      <c r="M392" s="272">
        <f>G392*(1+L392/100)</f>
        <v>0</v>
      </c>
      <c r="N392" s="273">
        <v>0.00086</v>
      </c>
      <c r="O392" s="273">
        <f>ROUND(E392*N392,5)</f>
        <v>0.05848</v>
      </c>
      <c r="P392" s="273">
        <v>0</v>
      </c>
      <c r="Q392" s="273">
        <f>ROUND(E392*P392,5)</f>
        <v>0</v>
      </c>
      <c r="R392" s="161"/>
      <c r="S392" s="161"/>
      <c r="T392" s="162">
        <v>0.504</v>
      </c>
      <c r="U392" s="161">
        <f>ROUND(E392*T392,2)</f>
        <v>34.27</v>
      </c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 t="s">
        <v>125</v>
      </c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ht="12.75" outlineLevel="1">
      <c r="A393" s="152">
        <v>141</v>
      </c>
      <c r="B393" s="158" t="s">
        <v>603</v>
      </c>
      <c r="C393" s="190" t="s">
        <v>604</v>
      </c>
      <c r="D393" s="160" t="s">
        <v>203</v>
      </c>
      <c r="E393" s="167">
        <v>2.448</v>
      </c>
      <c r="F393" s="170"/>
      <c r="G393" s="272">
        <f>ROUND(E393*F393,2)</f>
        <v>0</v>
      </c>
      <c r="H393" s="170"/>
      <c r="I393" s="272">
        <f>ROUND(E393*H393,2)</f>
        <v>0</v>
      </c>
      <c r="J393" s="170"/>
      <c r="K393" s="272">
        <f>ROUND(E393*J393,2)</f>
        <v>0</v>
      </c>
      <c r="L393" s="272">
        <v>21</v>
      </c>
      <c r="M393" s="272">
        <f>G393*(1+L393/100)</f>
        <v>0</v>
      </c>
      <c r="N393" s="273">
        <v>0</v>
      </c>
      <c r="O393" s="273">
        <f>ROUND(E393*N393,5)</f>
        <v>0</v>
      </c>
      <c r="P393" s="273">
        <v>0</v>
      </c>
      <c r="Q393" s="273">
        <f>ROUND(E393*P393,5)</f>
        <v>0</v>
      </c>
      <c r="R393" s="161"/>
      <c r="S393" s="161"/>
      <c r="T393" s="162">
        <v>2.557</v>
      </c>
      <c r="U393" s="161">
        <f>ROUND(E393*T393,2)</f>
        <v>6.26</v>
      </c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 t="s">
        <v>125</v>
      </c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31" ht="12.75">
      <c r="A394" s="153" t="s">
        <v>120</v>
      </c>
      <c r="B394" s="159" t="s">
        <v>83</v>
      </c>
      <c r="C394" s="192" t="s">
        <v>84</v>
      </c>
      <c r="D394" s="164"/>
      <c r="E394" s="169"/>
      <c r="F394" s="274"/>
      <c r="G394" s="274">
        <f>SUMIF(AE395:AE402,"&lt;&gt;NOR",G395:G402)</f>
        <v>0</v>
      </c>
      <c r="H394" s="274"/>
      <c r="I394" s="274">
        <f>SUM(I395:I402)</f>
        <v>0</v>
      </c>
      <c r="J394" s="274"/>
      <c r="K394" s="274">
        <f>SUM(K395:K402)</f>
        <v>0</v>
      </c>
      <c r="L394" s="274"/>
      <c r="M394" s="274">
        <f>SUM(M395:M402)</f>
        <v>0</v>
      </c>
      <c r="N394" s="275"/>
      <c r="O394" s="275">
        <f>SUM(O395:O402)</f>
        <v>0</v>
      </c>
      <c r="P394" s="275"/>
      <c r="Q394" s="275">
        <f>SUM(Q395:Q402)</f>
        <v>0</v>
      </c>
      <c r="R394" s="165"/>
      <c r="S394" s="165"/>
      <c r="T394" s="166"/>
      <c r="U394" s="165">
        <f>SUM(U395:U402)</f>
        <v>297</v>
      </c>
      <c r="AE394" t="s">
        <v>121</v>
      </c>
    </row>
    <row r="395" spans="1:60" ht="33.75" outlineLevel="1">
      <c r="A395" s="152">
        <v>142</v>
      </c>
      <c r="B395" s="158" t="s">
        <v>605</v>
      </c>
      <c r="C395" s="190" t="s">
        <v>745</v>
      </c>
      <c r="D395" s="160" t="s">
        <v>128</v>
      </c>
      <c r="E395" s="167">
        <v>278</v>
      </c>
      <c r="F395" s="170"/>
      <c r="G395" s="272">
        <f>ROUND(E395*F395,2)</f>
        <v>0</v>
      </c>
      <c r="H395" s="170"/>
      <c r="I395" s="272">
        <f>ROUND(E395*H395,2)</f>
        <v>0</v>
      </c>
      <c r="J395" s="170"/>
      <c r="K395" s="272">
        <f>ROUND(E395*J395,2)</f>
        <v>0</v>
      </c>
      <c r="L395" s="272">
        <v>21</v>
      </c>
      <c r="M395" s="272">
        <f>G395*(1+L395/100)</f>
        <v>0</v>
      </c>
      <c r="N395" s="273">
        <v>0</v>
      </c>
      <c r="O395" s="273">
        <f>ROUND(E395*N395,5)</f>
        <v>0</v>
      </c>
      <c r="P395" s="273">
        <v>0</v>
      </c>
      <c r="Q395" s="273">
        <f>ROUND(E395*P395,5)</f>
        <v>0</v>
      </c>
      <c r="R395" s="161"/>
      <c r="S395" s="161"/>
      <c r="T395" s="162">
        <v>0.775</v>
      </c>
      <c r="U395" s="161">
        <f>ROUND(E395*T395,2)</f>
        <v>215.45</v>
      </c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 t="s">
        <v>125</v>
      </c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ht="12.75" outlineLevel="1">
      <c r="A396" s="152">
        <v>143</v>
      </c>
      <c r="B396" s="158" t="s">
        <v>606</v>
      </c>
      <c r="C396" s="190" t="s">
        <v>607</v>
      </c>
      <c r="D396" s="160" t="s">
        <v>134</v>
      </c>
      <c r="E396" s="167">
        <v>0</v>
      </c>
      <c r="F396" s="170"/>
      <c r="G396" s="272">
        <f>ROUND(E396*F396,2)</f>
        <v>0</v>
      </c>
      <c r="H396" s="170"/>
      <c r="I396" s="272">
        <f>ROUND(E396*H396,2)</f>
        <v>0</v>
      </c>
      <c r="J396" s="170"/>
      <c r="K396" s="272">
        <f>ROUND(E396*J396,2)</f>
        <v>0</v>
      </c>
      <c r="L396" s="272">
        <v>21</v>
      </c>
      <c r="M396" s="272">
        <f>G396*(1+L396/100)</f>
        <v>0</v>
      </c>
      <c r="N396" s="273">
        <v>0.00016</v>
      </c>
      <c r="O396" s="273">
        <f>ROUND(E396*N396,5)</f>
        <v>0</v>
      </c>
      <c r="P396" s="273">
        <v>0</v>
      </c>
      <c r="Q396" s="273">
        <f>ROUND(E396*P396,5)</f>
        <v>0</v>
      </c>
      <c r="R396" s="161"/>
      <c r="S396" s="161"/>
      <c r="T396" s="162">
        <v>0.079</v>
      </c>
      <c r="U396" s="161">
        <f>ROUND(E396*T396,2)</f>
        <v>0</v>
      </c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 t="s">
        <v>125</v>
      </c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ht="12.75" outlineLevel="1">
      <c r="A397" s="152"/>
      <c r="B397" s="158"/>
      <c r="C397" s="191" t="s">
        <v>747</v>
      </c>
      <c r="D397" s="163"/>
      <c r="E397" s="168">
        <v>0</v>
      </c>
      <c r="F397" s="272"/>
      <c r="G397" s="272"/>
      <c r="H397" s="272"/>
      <c r="I397" s="272"/>
      <c r="J397" s="272"/>
      <c r="K397" s="272"/>
      <c r="L397" s="272"/>
      <c r="M397" s="272"/>
      <c r="N397" s="273"/>
      <c r="O397" s="273"/>
      <c r="P397" s="273"/>
      <c r="Q397" s="273"/>
      <c r="R397" s="161"/>
      <c r="S397" s="161"/>
      <c r="T397" s="162"/>
      <c r="U397" s="16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 t="s">
        <v>141</v>
      </c>
      <c r="AF397" s="151">
        <v>0</v>
      </c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ht="12.75" outlineLevel="1">
      <c r="A398" s="152"/>
      <c r="B398" s="158"/>
      <c r="C398" s="191" t="s">
        <v>746</v>
      </c>
      <c r="D398" s="163"/>
      <c r="E398" s="168">
        <v>0</v>
      </c>
      <c r="F398" s="272"/>
      <c r="G398" s="272"/>
      <c r="H398" s="272"/>
      <c r="I398" s="272"/>
      <c r="J398" s="272"/>
      <c r="K398" s="272"/>
      <c r="L398" s="272"/>
      <c r="M398" s="272"/>
      <c r="N398" s="273"/>
      <c r="O398" s="273"/>
      <c r="P398" s="273"/>
      <c r="Q398" s="273"/>
      <c r="R398" s="161"/>
      <c r="S398" s="161"/>
      <c r="T398" s="162"/>
      <c r="U398" s="16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 t="s">
        <v>141</v>
      </c>
      <c r="AF398" s="151">
        <v>0</v>
      </c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ht="12.75" outlineLevel="1">
      <c r="A399" s="152"/>
      <c r="B399" s="158"/>
      <c r="C399" s="191" t="s">
        <v>746</v>
      </c>
      <c r="D399" s="163"/>
      <c r="E399" s="168">
        <v>0</v>
      </c>
      <c r="F399" s="272"/>
      <c r="G399" s="272"/>
      <c r="H399" s="272"/>
      <c r="I399" s="272"/>
      <c r="J399" s="272"/>
      <c r="K399" s="272"/>
      <c r="L399" s="272"/>
      <c r="M399" s="272"/>
      <c r="N399" s="273"/>
      <c r="O399" s="273"/>
      <c r="P399" s="273"/>
      <c r="Q399" s="273"/>
      <c r="R399" s="161"/>
      <c r="S399" s="161"/>
      <c r="T399" s="162"/>
      <c r="U399" s="16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 t="s">
        <v>141</v>
      </c>
      <c r="AF399" s="151">
        <v>0</v>
      </c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ht="12.75" outlineLevel="1">
      <c r="A400" s="152"/>
      <c r="B400" s="158"/>
      <c r="C400" s="191" t="s">
        <v>746</v>
      </c>
      <c r="D400" s="163"/>
      <c r="E400" s="168">
        <v>0</v>
      </c>
      <c r="F400" s="272"/>
      <c r="G400" s="272"/>
      <c r="H400" s="272"/>
      <c r="I400" s="272"/>
      <c r="J400" s="272"/>
      <c r="K400" s="272"/>
      <c r="L400" s="272"/>
      <c r="M400" s="272"/>
      <c r="N400" s="273"/>
      <c r="O400" s="273"/>
      <c r="P400" s="273"/>
      <c r="Q400" s="273"/>
      <c r="R400" s="161"/>
      <c r="S400" s="161"/>
      <c r="T400" s="162"/>
      <c r="U400" s="16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 t="s">
        <v>141</v>
      </c>
      <c r="AF400" s="151">
        <v>0</v>
      </c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ht="12.75" outlineLevel="1">
      <c r="A401" s="152">
        <v>144</v>
      </c>
      <c r="B401" s="158" t="s">
        <v>608</v>
      </c>
      <c r="C401" s="190" t="s">
        <v>609</v>
      </c>
      <c r="D401" s="160" t="s">
        <v>128</v>
      </c>
      <c r="E401" s="167">
        <v>74</v>
      </c>
      <c r="F401" s="170"/>
      <c r="G401" s="272">
        <f>ROUND(E401*F401,2)</f>
        <v>0</v>
      </c>
      <c r="H401" s="170"/>
      <c r="I401" s="272">
        <f>ROUND(E401*H401,2)</f>
        <v>0</v>
      </c>
      <c r="J401" s="170"/>
      <c r="K401" s="272">
        <f>ROUND(E401*J401,2)</f>
        <v>0</v>
      </c>
      <c r="L401" s="272">
        <v>21</v>
      </c>
      <c r="M401" s="272">
        <f>G401*(1+L401/100)</f>
        <v>0</v>
      </c>
      <c r="N401" s="273">
        <v>0</v>
      </c>
      <c r="O401" s="273">
        <f>ROUND(E401*N401,5)</f>
        <v>0</v>
      </c>
      <c r="P401" s="273">
        <v>0</v>
      </c>
      <c r="Q401" s="273">
        <f>ROUND(E401*P401,5)</f>
        <v>0</v>
      </c>
      <c r="R401" s="161"/>
      <c r="S401" s="161"/>
      <c r="T401" s="162">
        <v>1.1</v>
      </c>
      <c r="U401" s="161">
        <f>ROUND(E401*T401,2)</f>
        <v>81.4</v>
      </c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 t="s">
        <v>125</v>
      </c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ht="12.75" outlineLevel="1">
      <c r="A402" s="152">
        <v>145</v>
      </c>
      <c r="B402" s="158" t="s">
        <v>610</v>
      </c>
      <c r="C402" s="190" t="s">
        <v>611</v>
      </c>
      <c r="D402" s="160" t="s">
        <v>203</v>
      </c>
      <c r="E402" s="167">
        <v>0.06197</v>
      </c>
      <c r="F402" s="170"/>
      <c r="G402" s="272">
        <f>ROUND(E402*F402,2)</f>
        <v>0</v>
      </c>
      <c r="H402" s="170"/>
      <c r="I402" s="272">
        <f>ROUND(E402*H402,2)</f>
        <v>0</v>
      </c>
      <c r="J402" s="170"/>
      <c r="K402" s="272">
        <f>ROUND(E402*J402,2)</f>
        <v>0</v>
      </c>
      <c r="L402" s="272">
        <v>21</v>
      </c>
      <c r="M402" s="272">
        <f>G402*(1+L402/100)</f>
        <v>0</v>
      </c>
      <c r="N402" s="273">
        <v>0</v>
      </c>
      <c r="O402" s="273">
        <f>ROUND(E402*N402,5)</f>
        <v>0</v>
      </c>
      <c r="P402" s="273">
        <v>0</v>
      </c>
      <c r="Q402" s="273">
        <f>ROUND(E402*P402,5)</f>
        <v>0</v>
      </c>
      <c r="R402" s="161"/>
      <c r="S402" s="161"/>
      <c r="T402" s="162">
        <v>2.447</v>
      </c>
      <c r="U402" s="161">
        <f>ROUND(E402*T402,2)</f>
        <v>0.15</v>
      </c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 t="s">
        <v>125</v>
      </c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31" ht="12.75">
      <c r="A403" s="153" t="s">
        <v>120</v>
      </c>
      <c r="B403" s="159" t="s">
        <v>85</v>
      </c>
      <c r="C403" s="192" t="s">
        <v>86</v>
      </c>
      <c r="D403" s="164"/>
      <c r="E403" s="169"/>
      <c r="F403" s="274"/>
      <c r="G403" s="274">
        <f>SUMIF(AE404:AE412,"&lt;&gt;NOR",G404:G412)</f>
        <v>0</v>
      </c>
      <c r="H403" s="274"/>
      <c r="I403" s="274">
        <f>SUM(I404:I412)</f>
        <v>0</v>
      </c>
      <c r="J403" s="274"/>
      <c r="K403" s="274">
        <f>SUM(K404:K412)</f>
        <v>0</v>
      </c>
      <c r="L403" s="274"/>
      <c r="M403" s="274">
        <f>SUM(M404:M412)</f>
        <v>0</v>
      </c>
      <c r="N403" s="275"/>
      <c r="O403" s="275">
        <f>SUM(O404:O412)</f>
        <v>0.09358000000000001</v>
      </c>
      <c r="P403" s="275"/>
      <c r="Q403" s="275">
        <f>SUM(Q404:Q412)</f>
        <v>0.8865</v>
      </c>
      <c r="R403" s="165"/>
      <c r="S403" s="165"/>
      <c r="T403" s="166"/>
      <c r="U403" s="165">
        <f>SUM(U404:U412)</f>
        <v>56.48</v>
      </c>
      <c r="AE403" t="s">
        <v>121</v>
      </c>
    </row>
    <row r="404" spans="1:60" ht="22.5" outlineLevel="1">
      <c r="A404" s="152">
        <v>146</v>
      </c>
      <c r="B404" s="158" t="s">
        <v>612</v>
      </c>
      <c r="C404" s="190" t="s">
        <v>748</v>
      </c>
      <c r="D404" s="160" t="s">
        <v>131</v>
      </c>
      <c r="E404" s="167">
        <v>80</v>
      </c>
      <c r="F404" s="170"/>
      <c r="G404" s="272">
        <f aca="true" t="shared" si="42" ref="G404:G412">ROUND(E404*F404,2)</f>
        <v>0</v>
      </c>
      <c r="H404" s="170"/>
      <c r="I404" s="272">
        <f aca="true" t="shared" si="43" ref="I404:I412">ROUND(E404*H404,2)</f>
        <v>0</v>
      </c>
      <c r="J404" s="170"/>
      <c r="K404" s="272">
        <f aca="true" t="shared" si="44" ref="K404:K412">ROUND(E404*J404,2)</f>
        <v>0</v>
      </c>
      <c r="L404" s="272">
        <v>21</v>
      </c>
      <c r="M404" s="272">
        <f aca="true" t="shared" si="45" ref="M404:M412">G404*(1+L404/100)</f>
        <v>0</v>
      </c>
      <c r="N404" s="273">
        <v>0.00106</v>
      </c>
      <c r="O404" s="273">
        <f aca="true" t="shared" si="46" ref="O404:O412">ROUND(E404*N404,5)</f>
        <v>0.0848</v>
      </c>
      <c r="P404" s="273">
        <v>0</v>
      </c>
      <c r="Q404" s="273">
        <f aca="true" t="shared" si="47" ref="Q404:Q412">ROUND(E404*P404,5)</f>
        <v>0</v>
      </c>
      <c r="R404" s="161"/>
      <c r="S404" s="161"/>
      <c r="T404" s="162">
        <v>0.30718</v>
      </c>
      <c r="U404" s="161">
        <f aca="true" t="shared" si="48" ref="U404:U412">ROUND(E404*T404,2)</f>
        <v>24.57</v>
      </c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 t="s">
        <v>343</v>
      </c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ht="22.5" outlineLevel="1">
      <c r="A405" s="152">
        <v>147</v>
      </c>
      <c r="B405" s="158" t="s">
        <v>613</v>
      </c>
      <c r="C405" s="190" t="s">
        <v>749</v>
      </c>
      <c r="D405" s="160" t="s">
        <v>131</v>
      </c>
      <c r="E405" s="167">
        <v>80</v>
      </c>
      <c r="F405" s="170"/>
      <c r="G405" s="272">
        <f t="shared" si="42"/>
        <v>0</v>
      </c>
      <c r="H405" s="170"/>
      <c r="I405" s="272">
        <f t="shared" si="43"/>
        <v>0</v>
      </c>
      <c r="J405" s="170"/>
      <c r="K405" s="272">
        <f t="shared" si="44"/>
        <v>0</v>
      </c>
      <c r="L405" s="272">
        <v>21</v>
      </c>
      <c r="M405" s="272">
        <f t="shared" si="45"/>
        <v>0</v>
      </c>
      <c r="N405" s="273">
        <v>5E-05</v>
      </c>
      <c r="O405" s="273">
        <f t="shared" si="46"/>
        <v>0.004</v>
      </c>
      <c r="P405" s="273">
        <v>0.001</v>
      </c>
      <c r="Q405" s="273">
        <f t="shared" si="47"/>
        <v>0.08</v>
      </c>
      <c r="R405" s="161"/>
      <c r="S405" s="161"/>
      <c r="T405" s="162">
        <v>0.097</v>
      </c>
      <c r="U405" s="161">
        <f t="shared" si="48"/>
        <v>7.76</v>
      </c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 t="s">
        <v>125</v>
      </c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ht="12.75" outlineLevel="1">
      <c r="A406" s="152">
        <v>148</v>
      </c>
      <c r="B406" s="158" t="s">
        <v>614</v>
      </c>
      <c r="C406" s="190" t="s">
        <v>615</v>
      </c>
      <c r="D406" s="160" t="s">
        <v>128</v>
      </c>
      <c r="E406" s="167">
        <v>2</v>
      </c>
      <c r="F406" s="170"/>
      <c r="G406" s="272">
        <f t="shared" si="42"/>
        <v>0</v>
      </c>
      <c r="H406" s="170"/>
      <c r="I406" s="272">
        <f t="shared" si="43"/>
        <v>0</v>
      </c>
      <c r="J406" s="170"/>
      <c r="K406" s="272">
        <f t="shared" si="44"/>
        <v>0</v>
      </c>
      <c r="L406" s="272">
        <v>21</v>
      </c>
      <c r="M406" s="272">
        <f t="shared" si="45"/>
        <v>0</v>
      </c>
      <c r="N406" s="273">
        <v>0</v>
      </c>
      <c r="O406" s="273">
        <f t="shared" si="46"/>
        <v>0</v>
      </c>
      <c r="P406" s="273">
        <v>0.4</v>
      </c>
      <c r="Q406" s="273">
        <f t="shared" si="47"/>
        <v>0.8</v>
      </c>
      <c r="R406" s="161"/>
      <c r="S406" s="161"/>
      <c r="T406" s="162">
        <v>3.612</v>
      </c>
      <c r="U406" s="161">
        <f t="shared" si="48"/>
        <v>7.22</v>
      </c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 t="s">
        <v>125</v>
      </c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ht="12.75" outlineLevel="1">
      <c r="A407" s="152">
        <v>149</v>
      </c>
      <c r="B407" s="158" t="s">
        <v>616</v>
      </c>
      <c r="C407" s="190" t="s">
        <v>617</v>
      </c>
      <c r="D407" s="160" t="s">
        <v>128</v>
      </c>
      <c r="E407" s="167">
        <v>1</v>
      </c>
      <c r="F407" s="170"/>
      <c r="G407" s="272">
        <f t="shared" si="42"/>
        <v>0</v>
      </c>
      <c r="H407" s="170"/>
      <c r="I407" s="272">
        <f t="shared" si="43"/>
        <v>0</v>
      </c>
      <c r="J407" s="170"/>
      <c r="K407" s="272">
        <f t="shared" si="44"/>
        <v>0</v>
      </c>
      <c r="L407" s="272">
        <v>21</v>
      </c>
      <c r="M407" s="272">
        <f t="shared" si="45"/>
        <v>0</v>
      </c>
      <c r="N407" s="273">
        <v>6E-05</v>
      </c>
      <c r="O407" s="273">
        <f t="shared" si="46"/>
        <v>6E-05</v>
      </c>
      <c r="P407" s="273">
        <v>0.0005</v>
      </c>
      <c r="Q407" s="273">
        <f t="shared" si="47"/>
        <v>0.0005</v>
      </c>
      <c r="R407" s="161"/>
      <c r="S407" s="161"/>
      <c r="T407" s="162">
        <v>2.07</v>
      </c>
      <c r="U407" s="161">
        <f t="shared" si="48"/>
        <v>2.07</v>
      </c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 t="s">
        <v>125</v>
      </c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ht="12.75" outlineLevel="1">
      <c r="A408" s="152">
        <v>150</v>
      </c>
      <c r="B408" s="158" t="s">
        <v>618</v>
      </c>
      <c r="C408" s="190" t="s">
        <v>619</v>
      </c>
      <c r="D408" s="160" t="s">
        <v>128</v>
      </c>
      <c r="E408" s="167">
        <v>6</v>
      </c>
      <c r="F408" s="170"/>
      <c r="G408" s="272">
        <f t="shared" si="42"/>
        <v>0</v>
      </c>
      <c r="H408" s="170"/>
      <c r="I408" s="272">
        <f t="shared" si="43"/>
        <v>0</v>
      </c>
      <c r="J408" s="170"/>
      <c r="K408" s="272">
        <f t="shared" si="44"/>
        <v>0</v>
      </c>
      <c r="L408" s="272">
        <v>21</v>
      </c>
      <c r="M408" s="272">
        <f t="shared" si="45"/>
        <v>0</v>
      </c>
      <c r="N408" s="273">
        <v>6E-05</v>
      </c>
      <c r="O408" s="273">
        <f t="shared" si="46"/>
        <v>0.00036</v>
      </c>
      <c r="P408" s="273">
        <v>0.0005</v>
      </c>
      <c r="Q408" s="273">
        <f t="shared" si="47"/>
        <v>0.003</v>
      </c>
      <c r="R408" s="161"/>
      <c r="S408" s="161"/>
      <c r="T408" s="162">
        <v>0.855</v>
      </c>
      <c r="U408" s="161">
        <f t="shared" si="48"/>
        <v>5.13</v>
      </c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 t="s">
        <v>125</v>
      </c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ht="12.75" outlineLevel="1">
      <c r="A409" s="152">
        <v>151</v>
      </c>
      <c r="B409" s="158" t="s">
        <v>620</v>
      </c>
      <c r="C409" s="190" t="s">
        <v>621</v>
      </c>
      <c r="D409" s="160" t="s">
        <v>128</v>
      </c>
      <c r="E409" s="167">
        <v>2</v>
      </c>
      <c r="F409" s="170"/>
      <c r="G409" s="272">
        <f t="shared" si="42"/>
        <v>0</v>
      </c>
      <c r="H409" s="170"/>
      <c r="I409" s="272">
        <f t="shared" si="43"/>
        <v>0</v>
      </c>
      <c r="J409" s="170"/>
      <c r="K409" s="272">
        <f t="shared" si="44"/>
        <v>0</v>
      </c>
      <c r="L409" s="272">
        <v>21</v>
      </c>
      <c r="M409" s="272">
        <f t="shared" si="45"/>
        <v>0</v>
      </c>
      <c r="N409" s="273">
        <v>0.00012</v>
      </c>
      <c r="O409" s="273">
        <f t="shared" si="46"/>
        <v>0.00024</v>
      </c>
      <c r="P409" s="273">
        <v>0.0005</v>
      </c>
      <c r="Q409" s="273">
        <f t="shared" si="47"/>
        <v>0.001</v>
      </c>
      <c r="R409" s="161"/>
      <c r="S409" s="161"/>
      <c r="T409" s="162">
        <v>0.936</v>
      </c>
      <c r="U409" s="161">
        <f t="shared" si="48"/>
        <v>1.87</v>
      </c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 t="s">
        <v>125</v>
      </c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ht="12.75" outlineLevel="1">
      <c r="A410" s="152">
        <v>152</v>
      </c>
      <c r="B410" s="158" t="s">
        <v>622</v>
      </c>
      <c r="C410" s="190" t="s">
        <v>623</v>
      </c>
      <c r="D410" s="160" t="s">
        <v>128</v>
      </c>
      <c r="E410" s="167">
        <v>2</v>
      </c>
      <c r="F410" s="170"/>
      <c r="G410" s="272">
        <f t="shared" si="42"/>
        <v>0</v>
      </c>
      <c r="H410" s="170"/>
      <c r="I410" s="272">
        <f t="shared" si="43"/>
        <v>0</v>
      </c>
      <c r="J410" s="170"/>
      <c r="K410" s="272">
        <f t="shared" si="44"/>
        <v>0</v>
      </c>
      <c r="L410" s="272">
        <v>21</v>
      </c>
      <c r="M410" s="272">
        <f t="shared" si="45"/>
        <v>0</v>
      </c>
      <c r="N410" s="273">
        <v>6E-05</v>
      </c>
      <c r="O410" s="273">
        <f t="shared" si="46"/>
        <v>0.00012</v>
      </c>
      <c r="P410" s="273">
        <v>0.001</v>
      </c>
      <c r="Q410" s="273">
        <f t="shared" si="47"/>
        <v>0.002</v>
      </c>
      <c r="R410" s="161"/>
      <c r="S410" s="161"/>
      <c r="T410" s="162">
        <v>0.612</v>
      </c>
      <c r="U410" s="161">
        <f t="shared" si="48"/>
        <v>1.22</v>
      </c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 t="s">
        <v>125</v>
      </c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ht="12.75" outlineLevel="1">
      <c r="A411" s="152">
        <v>153</v>
      </c>
      <c r="B411" s="158" t="s">
        <v>624</v>
      </c>
      <c r="C411" s="190" t="s">
        <v>625</v>
      </c>
      <c r="D411" s="160" t="s">
        <v>139</v>
      </c>
      <c r="E411" s="167">
        <v>8</v>
      </c>
      <c r="F411" s="170"/>
      <c r="G411" s="272">
        <f t="shared" si="42"/>
        <v>0</v>
      </c>
      <c r="H411" s="170"/>
      <c r="I411" s="272">
        <f t="shared" si="43"/>
        <v>0</v>
      </c>
      <c r="J411" s="170"/>
      <c r="K411" s="272">
        <f t="shared" si="44"/>
        <v>0</v>
      </c>
      <c r="L411" s="272">
        <v>21</v>
      </c>
      <c r="M411" s="272">
        <f t="shared" si="45"/>
        <v>0</v>
      </c>
      <c r="N411" s="273">
        <v>0.0005</v>
      </c>
      <c r="O411" s="273">
        <f t="shared" si="46"/>
        <v>0.004</v>
      </c>
      <c r="P411" s="273">
        <v>0</v>
      </c>
      <c r="Q411" s="273">
        <f t="shared" si="47"/>
        <v>0</v>
      </c>
      <c r="R411" s="161"/>
      <c r="S411" s="161"/>
      <c r="T411" s="162">
        <v>0.46</v>
      </c>
      <c r="U411" s="161">
        <f t="shared" si="48"/>
        <v>3.68</v>
      </c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 t="s">
        <v>125</v>
      </c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ht="12.75" outlineLevel="1">
      <c r="A412" s="152">
        <v>154</v>
      </c>
      <c r="B412" s="158" t="s">
        <v>626</v>
      </c>
      <c r="C412" s="190" t="s">
        <v>627</v>
      </c>
      <c r="D412" s="160" t="s">
        <v>203</v>
      </c>
      <c r="E412" s="167">
        <v>0.98</v>
      </c>
      <c r="F412" s="170"/>
      <c r="G412" s="272">
        <f t="shared" si="42"/>
        <v>0</v>
      </c>
      <c r="H412" s="170"/>
      <c r="I412" s="272">
        <f t="shared" si="43"/>
        <v>0</v>
      </c>
      <c r="J412" s="170"/>
      <c r="K412" s="272">
        <f t="shared" si="44"/>
        <v>0</v>
      </c>
      <c r="L412" s="272">
        <v>21</v>
      </c>
      <c r="M412" s="272">
        <f t="shared" si="45"/>
        <v>0</v>
      </c>
      <c r="N412" s="273">
        <v>0</v>
      </c>
      <c r="O412" s="273">
        <f t="shared" si="46"/>
        <v>0</v>
      </c>
      <c r="P412" s="273">
        <v>0</v>
      </c>
      <c r="Q412" s="273">
        <f t="shared" si="47"/>
        <v>0</v>
      </c>
      <c r="R412" s="161"/>
      <c r="S412" s="161"/>
      <c r="T412" s="162">
        <v>3.016</v>
      </c>
      <c r="U412" s="161">
        <f t="shared" si="48"/>
        <v>2.96</v>
      </c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 t="s">
        <v>125</v>
      </c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31" ht="12.75">
      <c r="A413" s="153" t="s">
        <v>120</v>
      </c>
      <c r="B413" s="159" t="s">
        <v>87</v>
      </c>
      <c r="C413" s="192" t="s">
        <v>88</v>
      </c>
      <c r="D413" s="164"/>
      <c r="E413" s="169"/>
      <c r="F413" s="274"/>
      <c r="G413" s="274">
        <f>SUMIF(AE414:AE431,"&lt;&gt;NOR",G414:G431)</f>
        <v>0</v>
      </c>
      <c r="H413" s="274"/>
      <c r="I413" s="274">
        <f>SUM(I414:I431)</f>
        <v>0</v>
      </c>
      <c r="J413" s="274"/>
      <c r="K413" s="274">
        <f>SUM(K414:K431)</f>
        <v>0</v>
      </c>
      <c r="L413" s="274"/>
      <c r="M413" s="274">
        <f>SUM(M414:M431)</f>
        <v>0</v>
      </c>
      <c r="N413" s="275"/>
      <c r="O413" s="275">
        <f>SUM(O414:O431)</f>
        <v>0.021509999999999998</v>
      </c>
      <c r="P413" s="275"/>
      <c r="Q413" s="275">
        <f>SUM(Q414:Q431)</f>
        <v>0</v>
      </c>
      <c r="R413" s="165"/>
      <c r="S413" s="165"/>
      <c r="T413" s="166"/>
      <c r="U413" s="165">
        <f>SUM(U414:U431)</f>
        <v>48.07</v>
      </c>
      <c r="AE413" t="s">
        <v>121</v>
      </c>
    </row>
    <row r="414" spans="1:60" ht="12.75" outlineLevel="1">
      <c r="A414" s="152">
        <v>155</v>
      </c>
      <c r="B414" s="158" t="s">
        <v>628</v>
      </c>
      <c r="C414" s="190" t="s">
        <v>629</v>
      </c>
      <c r="D414" s="160" t="s">
        <v>139</v>
      </c>
      <c r="E414" s="167">
        <v>6.72</v>
      </c>
      <c r="F414" s="170"/>
      <c r="G414" s="272">
        <f>ROUND(E414*F414,2)</f>
        <v>0</v>
      </c>
      <c r="H414" s="170"/>
      <c r="I414" s="272">
        <f>ROUND(E414*H414,2)</f>
        <v>0</v>
      </c>
      <c r="J414" s="170"/>
      <c r="K414" s="272">
        <f>ROUND(E414*J414,2)</f>
        <v>0</v>
      </c>
      <c r="L414" s="272">
        <v>21</v>
      </c>
      <c r="M414" s="272">
        <f>G414*(1+L414/100)</f>
        <v>0</v>
      </c>
      <c r="N414" s="273">
        <v>1E-05</v>
      </c>
      <c r="O414" s="273">
        <f>ROUND(E414*N414,5)</f>
        <v>7E-05</v>
      </c>
      <c r="P414" s="273">
        <v>0</v>
      </c>
      <c r="Q414" s="273">
        <f>ROUND(E414*P414,5)</f>
        <v>0</v>
      </c>
      <c r="R414" s="161"/>
      <c r="S414" s="161"/>
      <c r="T414" s="162">
        <v>0.045</v>
      </c>
      <c r="U414" s="161">
        <f>ROUND(E414*T414,2)</f>
        <v>0.3</v>
      </c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 t="s">
        <v>125</v>
      </c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ht="12.75" outlineLevel="1">
      <c r="A415" s="152">
        <v>156</v>
      </c>
      <c r="B415" s="158" t="s">
        <v>630</v>
      </c>
      <c r="C415" s="190" t="s">
        <v>631</v>
      </c>
      <c r="D415" s="160" t="s">
        <v>139</v>
      </c>
      <c r="E415" s="167">
        <v>6.72</v>
      </c>
      <c r="F415" s="170"/>
      <c r="G415" s="272">
        <f>ROUND(E415*F415,2)</f>
        <v>0</v>
      </c>
      <c r="H415" s="170"/>
      <c r="I415" s="272">
        <f>ROUND(E415*H415,2)</f>
        <v>0</v>
      </c>
      <c r="J415" s="170"/>
      <c r="K415" s="272">
        <f>ROUND(E415*J415,2)</f>
        <v>0</v>
      </c>
      <c r="L415" s="272">
        <v>21</v>
      </c>
      <c r="M415" s="272">
        <f>G415*(1+L415/100)</f>
        <v>0</v>
      </c>
      <c r="N415" s="273">
        <v>8E-05</v>
      </c>
      <c r="O415" s="273">
        <f>ROUND(E415*N415,5)</f>
        <v>0.00054</v>
      </c>
      <c r="P415" s="273">
        <v>0</v>
      </c>
      <c r="Q415" s="273">
        <f>ROUND(E415*P415,5)</f>
        <v>0</v>
      </c>
      <c r="R415" s="161"/>
      <c r="S415" s="161"/>
      <c r="T415" s="162">
        <v>0.156</v>
      </c>
      <c r="U415" s="161">
        <f>ROUND(E415*T415,2)</f>
        <v>1.05</v>
      </c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 t="s">
        <v>125</v>
      </c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ht="12.75" outlineLevel="1">
      <c r="A416" s="152"/>
      <c r="B416" s="158"/>
      <c r="C416" s="191" t="s">
        <v>632</v>
      </c>
      <c r="D416" s="163"/>
      <c r="E416" s="168">
        <v>6.72</v>
      </c>
      <c r="F416" s="272"/>
      <c r="G416" s="272"/>
      <c r="H416" s="272"/>
      <c r="I416" s="272"/>
      <c r="J416" s="272"/>
      <c r="K416" s="272"/>
      <c r="L416" s="272"/>
      <c r="M416" s="272"/>
      <c r="N416" s="273"/>
      <c r="O416" s="273"/>
      <c r="P416" s="273"/>
      <c r="Q416" s="273"/>
      <c r="R416" s="161"/>
      <c r="S416" s="161"/>
      <c r="T416" s="162"/>
      <c r="U416" s="16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 t="s">
        <v>141</v>
      </c>
      <c r="AF416" s="151">
        <v>0</v>
      </c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ht="12.75" outlineLevel="1">
      <c r="A417" s="152">
        <v>157</v>
      </c>
      <c r="B417" s="158" t="s">
        <v>633</v>
      </c>
      <c r="C417" s="190" t="s">
        <v>634</v>
      </c>
      <c r="D417" s="160" t="s">
        <v>139</v>
      </c>
      <c r="E417" s="167">
        <v>6.72</v>
      </c>
      <c r="F417" s="170"/>
      <c r="G417" s="272">
        <f>ROUND(E417*F417,2)</f>
        <v>0</v>
      </c>
      <c r="H417" s="170"/>
      <c r="I417" s="272">
        <f>ROUND(E417*H417,2)</f>
        <v>0</v>
      </c>
      <c r="J417" s="170"/>
      <c r="K417" s="272">
        <f>ROUND(E417*J417,2)</f>
        <v>0</v>
      </c>
      <c r="L417" s="272">
        <v>21</v>
      </c>
      <c r="M417" s="272">
        <f>G417*(1+L417/100)</f>
        <v>0</v>
      </c>
      <c r="N417" s="273">
        <v>0.00031</v>
      </c>
      <c r="O417" s="273">
        <f>ROUND(E417*N417,5)</f>
        <v>0.00208</v>
      </c>
      <c r="P417" s="273">
        <v>0</v>
      </c>
      <c r="Q417" s="273">
        <f>ROUND(E417*P417,5)</f>
        <v>0</v>
      </c>
      <c r="R417" s="161"/>
      <c r="S417" s="161"/>
      <c r="T417" s="162">
        <v>0.412</v>
      </c>
      <c r="U417" s="161">
        <f>ROUND(E417*T417,2)</f>
        <v>2.77</v>
      </c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 t="s">
        <v>125</v>
      </c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ht="12.75" outlineLevel="1">
      <c r="A418" s="152">
        <v>158</v>
      </c>
      <c r="B418" s="158" t="s">
        <v>635</v>
      </c>
      <c r="C418" s="190" t="s">
        <v>636</v>
      </c>
      <c r="D418" s="160" t="s">
        <v>131</v>
      </c>
      <c r="E418" s="167">
        <v>160</v>
      </c>
      <c r="F418" s="170"/>
      <c r="G418" s="272">
        <f>ROUND(E418*F418,2)</f>
        <v>0</v>
      </c>
      <c r="H418" s="170"/>
      <c r="I418" s="272">
        <f>ROUND(E418*H418,2)</f>
        <v>0</v>
      </c>
      <c r="J418" s="170"/>
      <c r="K418" s="272">
        <f>ROUND(E418*J418,2)</f>
        <v>0</v>
      </c>
      <c r="L418" s="272">
        <v>21</v>
      </c>
      <c r="M418" s="272">
        <f>G418*(1+L418/100)</f>
        <v>0</v>
      </c>
      <c r="N418" s="273">
        <v>0</v>
      </c>
      <c r="O418" s="273">
        <f>ROUND(E418*N418,5)</f>
        <v>0</v>
      </c>
      <c r="P418" s="273">
        <v>0</v>
      </c>
      <c r="Q418" s="273">
        <f>ROUND(E418*P418,5)</f>
        <v>0</v>
      </c>
      <c r="R418" s="161"/>
      <c r="S418" s="161"/>
      <c r="T418" s="162">
        <v>0</v>
      </c>
      <c r="U418" s="161">
        <f>ROUND(E418*T418,2)</f>
        <v>0</v>
      </c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 t="s">
        <v>160</v>
      </c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ht="12.75" outlineLevel="1">
      <c r="A419" s="152"/>
      <c r="B419" s="158"/>
      <c r="C419" s="191" t="s">
        <v>637</v>
      </c>
      <c r="D419" s="163"/>
      <c r="E419" s="168">
        <v>160</v>
      </c>
      <c r="F419" s="272"/>
      <c r="G419" s="272"/>
      <c r="H419" s="272"/>
      <c r="I419" s="272"/>
      <c r="J419" s="272"/>
      <c r="K419" s="272"/>
      <c r="L419" s="272"/>
      <c r="M419" s="272"/>
      <c r="N419" s="273"/>
      <c r="O419" s="273"/>
      <c r="P419" s="273"/>
      <c r="Q419" s="273"/>
      <c r="R419" s="161"/>
      <c r="S419" s="161"/>
      <c r="T419" s="162"/>
      <c r="U419" s="16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 t="s">
        <v>141</v>
      </c>
      <c r="AF419" s="151">
        <v>0</v>
      </c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ht="12.75" outlineLevel="1">
      <c r="A420" s="152">
        <v>159</v>
      </c>
      <c r="B420" s="158" t="s">
        <v>638</v>
      </c>
      <c r="C420" s="190" t="s">
        <v>639</v>
      </c>
      <c r="D420" s="160" t="s">
        <v>134</v>
      </c>
      <c r="E420" s="167">
        <v>67.2</v>
      </c>
      <c r="F420" s="170"/>
      <c r="G420" s="272">
        <f>ROUND(E420*F420,2)</f>
        <v>0</v>
      </c>
      <c r="H420" s="170"/>
      <c r="I420" s="272">
        <f>ROUND(E420*H420,2)</f>
        <v>0</v>
      </c>
      <c r="J420" s="170"/>
      <c r="K420" s="272">
        <f>ROUND(E420*J420,2)</f>
        <v>0</v>
      </c>
      <c r="L420" s="272">
        <v>21</v>
      </c>
      <c r="M420" s="272">
        <f>G420*(1+L420/100)</f>
        <v>0</v>
      </c>
      <c r="N420" s="273">
        <v>0</v>
      </c>
      <c r="O420" s="273">
        <f>ROUND(E420*N420,5)</f>
        <v>0</v>
      </c>
      <c r="P420" s="273">
        <v>0</v>
      </c>
      <c r="Q420" s="273">
        <f>ROUND(E420*P420,5)</f>
        <v>0</v>
      </c>
      <c r="R420" s="161"/>
      <c r="S420" s="161"/>
      <c r="T420" s="162">
        <v>0.177</v>
      </c>
      <c r="U420" s="161">
        <f>ROUND(E420*T420,2)</f>
        <v>11.89</v>
      </c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 t="s">
        <v>125</v>
      </c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ht="12.75" outlineLevel="1">
      <c r="A421" s="152"/>
      <c r="B421" s="158"/>
      <c r="C421" s="191" t="s">
        <v>640</v>
      </c>
      <c r="D421" s="163"/>
      <c r="E421" s="168">
        <v>67.2</v>
      </c>
      <c r="F421" s="272"/>
      <c r="G421" s="272"/>
      <c r="H421" s="272"/>
      <c r="I421" s="272"/>
      <c r="J421" s="272"/>
      <c r="K421" s="272"/>
      <c r="L421" s="272"/>
      <c r="M421" s="272"/>
      <c r="N421" s="273"/>
      <c r="O421" s="273"/>
      <c r="P421" s="273"/>
      <c r="Q421" s="273"/>
      <c r="R421" s="161"/>
      <c r="S421" s="161"/>
      <c r="T421" s="162"/>
      <c r="U421" s="16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 t="s">
        <v>141</v>
      </c>
      <c r="AF421" s="151">
        <v>0</v>
      </c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ht="12.75" outlineLevel="1">
      <c r="A422" s="152">
        <v>160</v>
      </c>
      <c r="B422" s="158" t="s">
        <v>641</v>
      </c>
      <c r="C422" s="190" t="s">
        <v>642</v>
      </c>
      <c r="D422" s="160" t="s">
        <v>139</v>
      </c>
      <c r="E422" s="167">
        <v>14.82</v>
      </c>
      <c r="F422" s="170"/>
      <c r="G422" s="272">
        <f>ROUND(E422*F422,2)</f>
        <v>0</v>
      </c>
      <c r="H422" s="170"/>
      <c r="I422" s="272">
        <f>ROUND(E422*H422,2)</f>
        <v>0</v>
      </c>
      <c r="J422" s="170"/>
      <c r="K422" s="272">
        <f>ROUND(E422*J422,2)</f>
        <v>0</v>
      </c>
      <c r="L422" s="272">
        <v>21</v>
      </c>
      <c r="M422" s="272">
        <f>G422*(1+L422/100)</f>
        <v>0</v>
      </c>
      <c r="N422" s="273">
        <v>6E-05</v>
      </c>
      <c r="O422" s="273">
        <f>ROUND(E422*N422,5)</f>
        <v>0.00089</v>
      </c>
      <c r="P422" s="273">
        <v>0</v>
      </c>
      <c r="Q422" s="273">
        <f>ROUND(E422*P422,5)</f>
        <v>0</v>
      </c>
      <c r="R422" s="161"/>
      <c r="S422" s="161"/>
      <c r="T422" s="162">
        <v>0.144</v>
      </c>
      <c r="U422" s="161">
        <f>ROUND(E422*T422,2)</f>
        <v>2.13</v>
      </c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 t="s">
        <v>125</v>
      </c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ht="12.75" outlineLevel="1">
      <c r="A423" s="152"/>
      <c r="B423" s="158"/>
      <c r="C423" s="191" t="s">
        <v>643</v>
      </c>
      <c r="D423" s="163"/>
      <c r="E423" s="168">
        <v>14.82</v>
      </c>
      <c r="F423" s="272"/>
      <c r="G423" s="272"/>
      <c r="H423" s="272"/>
      <c r="I423" s="272"/>
      <c r="J423" s="272"/>
      <c r="K423" s="272"/>
      <c r="L423" s="272"/>
      <c r="M423" s="272"/>
      <c r="N423" s="273"/>
      <c r="O423" s="273"/>
      <c r="P423" s="273"/>
      <c r="Q423" s="273"/>
      <c r="R423" s="161"/>
      <c r="S423" s="161"/>
      <c r="T423" s="162"/>
      <c r="U423" s="16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 t="s">
        <v>141</v>
      </c>
      <c r="AF423" s="151">
        <v>0</v>
      </c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ht="12.75" outlineLevel="1">
      <c r="A424" s="152">
        <v>161</v>
      </c>
      <c r="B424" s="158" t="s">
        <v>644</v>
      </c>
      <c r="C424" s="190" t="s">
        <v>645</v>
      </c>
      <c r="D424" s="160" t="s">
        <v>139</v>
      </c>
      <c r="E424" s="167">
        <v>14.82</v>
      </c>
      <c r="F424" s="170"/>
      <c r="G424" s="272">
        <f>ROUND(E424*F424,2)</f>
        <v>0</v>
      </c>
      <c r="H424" s="170"/>
      <c r="I424" s="272">
        <f>ROUND(E424*H424,2)</f>
        <v>0</v>
      </c>
      <c r="J424" s="170"/>
      <c r="K424" s="272">
        <f>ROUND(E424*J424,2)</f>
        <v>0</v>
      </c>
      <c r="L424" s="272">
        <v>21</v>
      </c>
      <c r="M424" s="272">
        <f>G424*(1+L424/100)</f>
        <v>0</v>
      </c>
      <c r="N424" s="273">
        <v>0.00063</v>
      </c>
      <c r="O424" s="273">
        <f>ROUND(E424*N424,5)</f>
        <v>0.00934</v>
      </c>
      <c r="P424" s="273">
        <v>0</v>
      </c>
      <c r="Q424" s="273">
        <f>ROUND(E424*P424,5)</f>
        <v>0</v>
      </c>
      <c r="R424" s="161"/>
      <c r="S424" s="161"/>
      <c r="T424" s="162">
        <v>1.003</v>
      </c>
      <c r="U424" s="161">
        <f>ROUND(E424*T424,2)</f>
        <v>14.86</v>
      </c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 t="s">
        <v>125</v>
      </c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ht="12.75" outlineLevel="1">
      <c r="A425" s="152"/>
      <c r="B425" s="158"/>
      <c r="C425" s="191" t="s">
        <v>643</v>
      </c>
      <c r="D425" s="163"/>
      <c r="E425" s="168">
        <v>14.82</v>
      </c>
      <c r="F425" s="272"/>
      <c r="G425" s="272"/>
      <c r="H425" s="272"/>
      <c r="I425" s="272"/>
      <c r="J425" s="272"/>
      <c r="K425" s="272"/>
      <c r="L425" s="272"/>
      <c r="M425" s="272"/>
      <c r="N425" s="273"/>
      <c r="O425" s="273"/>
      <c r="P425" s="273"/>
      <c r="Q425" s="273"/>
      <c r="R425" s="161"/>
      <c r="S425" s="161"/>
      <c r="T425" s="162"/>
      <c r="U425" s="16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 t="s">
        <v>141</v>
      </c>
      <c r="AF425" s="151">
        <v>0</v>
      </c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ht="12.75" outlineLevel="1">
      <c r="A426" s="152">
        <v>162</v>
      </c>
      <c r="B426" s="158" t="s">
        <v>646</v>
      </c>
      <c r="C426" s="190" t="s">
        <v>647</v>
      </c>
      <c r="D426" s="160" t="s">
        <v>139</v>
      </c>
      <c r="E426" s="167">
        <v>14.82</v>
      </c>
      <c r="F426" s="170"/>
      <c r="G426" s="272">
        <f>ROUND(E426*F426,2)</f>
        <v>0</v>
      </c>
      <c r="H426" s="170"/>
      <c r="I426" s="272">
        <f>ROUND(E426*H426,2)</f>
        <v>0</v>
      </c>
      <c r="J426" s="170"/>
      <c r="K426" s="272">
        <f>ROUND(E426*J426,2)</f>
        <v>0</v>
      </c>
      <c r="L426" s="272">
        <v>21</v>
      </c>
      <c r="M426" s="272">
        <f>G426*(1+L426/100)</f>
        <v>0</v>
      </c>
      <c r="N426" s="273">
        <v>0.00031</v>
      </c>
      <c r="O426" s="273">
        <f>ROUND(E426*N426,5)</f>
        <v>0.00459</v>
      </c>
      <c r="P426" s="273">
        <v>0</v>
      </c>
      <c r="Q426" s="273">
        <f>ROUND(E426*P426,5)</f>
        <v>0</v>
      </c>
      <c r="R426" s="161"/>
      <c r="S426" s="161"/>
      <c r="T426" s="162">
        <v>0.49</v>
      </c>
      <c r="U426" s="161">
        <f>ROUND(E426*T426,2)</f>
        <v>7.26</v>
      </c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 t="s">
        <v>125</v>
      </c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ht="12.75" outlineLevel="1">
      <c r="A427" s="152"/>
      <c r="B427" s="158"/>
      <c r="C427" s="191" t="s">
        <v>643</v>
      </c>
      <c r="D427" s="163"/>
      <c r="E427" s="168">
        <v>14.82</v>
      </c>
      <c r="F427" s="272"/>
      <c r="G427" s="272"/>
      <c r="H427" s="272"/>
      <c r="I427" s="272"/>
      <c r="J427" s="272"/>
      <c r="K427" s="272"/>
      <c r="L427" s="272"/>
      <c r="M427" s="272"/>
      <c r="N427" s="273"/>
      <c r="O427" s="273"/>
      <c r="P427" s="273"/>
      <c r="Q427" s="273"/>
      <c r="R427" s="161"/>
      <c r="S427" s="161"/>
      <c r="T427" s="162"/>
      <c r="U427" s="16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 t="s">
        <v>141</v>
      </c>
      <c r="AF427" s="151">
        <v>0</v>
      </c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ht="12.75" outlineLevel="1">
      <c r="A428" s="152">
        <v>163</v>
      </c>
      <c r="B428" s="158" t="s">
        <v>648</v>
      </c>
      <c r="C428" s="190" t="s">
        <v>649</v>
      </c>
      <c r="D428" s="160" t="s">
        <v>139</v>
      </c>
      <c r="E428" s="167">
        <v>14.82</v>
      </c>
      <c r="F428" s="170"/>
      <c r="G428" s="272">
        <f>ROUND(E428*F428,2)</f>
        <v>0</v>
      </c>
      <c r="H428" s="170"/>
      <c r="I428" s="272">
        <f>ROUND(E428*H428,2)</f>
        <v>0</v>
      </c>
      <c r="J428" s="170"/>
      <c r="K428" s="272">
        <f>ROUND(E428*J428,2)</f>
        <v>0</v>
      </c>
      <c r="L428" s="272">
        <v>21</v>
      </c>
      <c r="M428" s="272">
        <f>G428*(1+L428/100)</f>
        <v>0</v>
      </c>
      <c r="N428" s="273">
        <v>0.0002</v>
      </c>
      <c r="O428" s="273">
        <f>ROUND(E428*N428,5)</f>
        <v>0.00296</v>
      </c>
      <c r="P428" s="273">
        <v>0</v>
      </c>
      <c r="Q428" s="273">
        <f>ROUND(E428*P428,5)</f>
        <v>0</v>
      </c>
      <c r="R428" s="161"/>
      <c r="S428" s="161"/>
      <c r="T428" s="162">
        <v>0.383</v>
      </c>
      <c r="U428" s="161">
        <f>ROUND(E428*T428,2)</f>
        <v>5.68</v>
      </c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 t="s">
        <v>125</v>
      </c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ht="12.75" outlineLevel="1">
      <c r="A429" s="152"/>
      <c r="B429" s="158"/>
      <c r="C429" s="191" t="s">
        <v>643</v>
      </c>
      <c r="D429" s="163"/>
      <c r="E429" s="168">
        <v>14.82</v>
      </c>
      <c r="F429" s="272"/>
      <c r="G429" s="272"/>
      <c r="H429" s="272"/>
      <c r="I429" s="272"/>
      <c r="J429" s="272"/>
      <c r="K429" s="272"/>
      <c r="L429" s="272"/>
      <c r="M429" s="272"/>
      <c r="N429" s="273"/>
      <c r="O429" s="273"/>
      <c r="P429" s="273"/>
      <c r="Q429" s="273"/>
      <c r="R429" s="161"/>
      <c r="S429" s="161"/>
      <c r="T429" s="162"/>
      <c r="U429" s="16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 t="s">
        <v>141</v>
      </c>
      <c r="AF429" s="151">
        <v>0</v>
      </c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ht="12.75" outlineLevel="1">
      <c r="A430" s="152">
        <v>164</v>
      </c>
      <c r="B430" s="158" t="s">
        <v>650</v>
      </c>
      <c r="C430" s="190" t="s">
        <v>651</v>
      </c>
      <c r="D430" s="160" t="s">
        <v>139</v>
      </c>
      <c r="E430" s="167">
        <v>14.82</v>
      </c>
      <c r="F430" s="170"/>
      <c r="G430" s="272">
        <f>ROUND(E430*F430,2)</f>
        <v>0</v>
      </c>
      <c r="H430" s="170"/>
      <c r="I430" s="272">
        <f>ROUND(E430*H430,2)</f>
        <v>0</v>
      </c>
      <c r="J430" s="170"/>
      <c r="K430" s="272">
        <f>ROUND(E430*J430,2)</f>
        <v>0</v>
      </c>
      <c r="L430" s="272">
        <v>21</v>
      </c>
      <c r="M430" s="272">
        <f>G430*(1+L430/100)</f>
        <v>0</v>
      </c>
      <c r="N430" s="273">
        <v>7E-05</v>
      </c>
      <c r="O430" s="273">
        <f>ROUND(E430*N430,5)</f>
        <v>0.00104</v>
      </c>
      <c r="P430" s="273">
        <v>0</v>
      </c>
      <c r="Q430" s="273">
        <f>ROUND(E430*P430,5)</f>
        <v>0</v>
      </c>
      <c r="R430" s="161"/>
      <c r="S430" s="161"/>
      <c r="T430" s="162">
        <v>0.144</v>
      </c>
      <c r="U430" s="161">
        <f>ROUND(E430*T430,2)</f>
        <v>2.13</v>
      </c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 t="s">
        <v>125</v>
      </c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ht="12.75" outlineLevel="1">
      <c r="A431" s="152"/>
      <c r="B431" s="158"/>
      <c r="C431" s="191" t="s">
        <v>643</v>
      </c>
      <c r="D431" s="163"/>
      <c r="E431" s="168">
        <v>14.82</v>
      </c>
      <c r="F431" s="272"/>
      <c r="G431" s="272"/>
      <c r="H431" s="272"/>
      <c r="I431" s="272"/>
      <c r="J431" s="272"/>
      <c r="K431" s="272"/>
      <c r="L431" s="272"/>
      <c r="M431" s="272"/>
      <c r="N431" s="273"/>
      <c r="O431" s="273"/>
      <c r="P431" s="273"/>
      <c r="Q431" s="273"/>
      <c r="R431" s="161"/>
      <c r="S431" s="161"/>
      <c r="T431" s="162"/>
      <c r="U431" s="16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 t="s">
        <v>141</v>
      </c>
      <c r="AF431" s="151">
        <v>0</v>
      </c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31" ht="12.75">
      <c r="A432" s="153" t="s">
        <v>120</v>
      </c>
      <c r="B432" s="159" t="s">
        <v>89</v>
      </c>
      <c r="C432" s="192" t="s">
        <v>26</v>
      </c>
      <c r="D432" s="164"/>
      <c r="E432" s="169"/>
      <c r="F432" s="274"/>
      <c r="G432" s="274">
        <f>SUMIF(AE433:AE440,"&lt;&gt;NOR",G433:G440)</f>
        <v>0</v>
      </c>
      <c r="H432" s="274"/>
      <c r="I432" s="274">
        <f>SUM(I433:I440)</f>
        <v>0</v>
      </c>
      <c r="J432" s="274"/>
      <c r="K432" s="274">
        <f>SUM(K433:K440)</f>
        <v>0</v>
      </c>
      <c r="L432" s="274"/>
      <c r="M432" s="274">
        <f>SUM(M433:M440)</f>
        <v>0</v>
      </c>
      <c r="N432" s="275"/>
      <c r="O432" s="275">
        <f>SUM(O433:O440)</f>
        <v>0</v>
      </c>
      <c r="P432" s="275"/>
      <c r="Q432" s="275">
        <f>SUM(Q433:Q440)</f>
        <v>0</v>
      </c>
      <c r="R432" s="165"/>
      <c r="S432" s="165"/>
      <c r="T432" s="166"/>
      <c r="U432" s="165">
        <f>SUM(U433:U440)</f>
        <v>0</v>
      </c>
      <c r="AE432" t="s">
        <v>121</v>
      </c>
    </row>
    <row r="433" spans="1:60" ht="12.75" outlineLevel="1">
      <c r="A433" s="152">
        <v>165</v>
      </c>
      <c r="B433" s="158" t="s">
        <v>652</v>
      </c>
      <c r="C433" s="190" t="s">
        <v>653</v>
      </c>
      <c r="D433" s="160" t="s">
        <v>654</v>
      </c>
      <c r="E433" s="167">
        <v>106107</v>
      </c>
      <c r="F433" s="170"/>
      <c r="G433" s="272">
        <f aca="true" t="shared" si="49" ref="G433:G440">ROUND(E433*F433,2)</f>
        <v>0</v>
      </c>
      <c r="H433" s="170"/>
      <c r="I433" s="272">
        <f aca="true" t="shared" si="50" ref="I433:I440">ROUND(E433*H433,2)</f>
        <v>0</v>
      </c>
      <c r="J433" s="170"/>
      <c r="K433" s="272">
        <f aca="true" t="shared" si="51" ref="K433:K440">ROUND(E433*J433,2)</f>
        <v>0</v>
      </c>
      <c r="L433" s="272">
        <v>21</v>
      </c>
      <c r="M433" s="272">
        <f aca="true" t="shared" si="52" ref="M433:M440">G433*(1+L433/100)</f>
        <v>0</v>
      </c>
      <c r="N433" s="273">
        <v>0</v>
      </c>
      <c r="O433" s="273">
        <f aca="true" t="shared" si="53" ref="O433:O440">ROUND(E433*N433,5)</f>
        <v>0</v>
      </c>
      <c r="P433" s="273">
        <v>0</v>
      </c>
      <c r="Q433" s="273">
        <f aca="true" t="shared" si="54" ref="Q433:Q440">ROUND(E433*P433,5)</f>
        <v>0</v>
      </c>
      <c r="R433" s="161"/>
      <c r="S433" s="161"/>
      <c r="T433" s="162">
        <v>0</v>
      </c>
      <c r="U433" s="161">
        <f aca="true" t="shared" si="55" ref="U433:U440">ROUND(E433*T433,2)</f>
        <v>0</v>
      </c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 t="s">
        <v>125</v>
      </c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ht="12.75" outlineLevel="1">
      <c r="A434" s="152">
        <v>166</v>
      </c>
      <c r="B434" s="158" t="s">
        <v>655</v>
      </c>
      <c r="C434" s="190" t="s">
        <v>656</v>
      </c>
      <c r="D434" s="160" t="s">
        <v>654</v>
      </c>
      <c r="E434" s="167">
        <v>106107</v>
      </c>
      <c r="F434" s="170"/>
      <c r="G434" s="272">
        <f t="shared" si="49"/>
        <v>0</v>
      </c>
      <c r="H434" s="170"/>
      <c r="I434" s="272">
        <f t="shared" si="50"/>
        <v>0</v>
      </c>
      <c r="J434" s="170"/>
      <c r="K434" s="272">
        <f t="shared" si="51"/>
        <v>0</v>
      </c>
      <c r="L434" s="272">
        <v>21</v>
      </c>
      <c r="M434" s="272">
        <f t="shared" si="52"/>
        <v>0</v>
      </c>
      <c r="N434" s="273">
        <v>0</v>
      </c>
      <c r="O434" s="273">
        <f t="shared" si="53"/>
        <v>0</v>
      </c>
      <c r="P434" s="273">
        <v>0</v>
      </c>
      <c r="Q434" s="273">
        <f t="shared" si="54"/>
        <v>0</v>
      </c>
      <c r="R434" s="161"/>
      <c r="S434" s="161"/>
      <c r="T434" s="162">
        <v>0</v>
      </c>
      <c r="U434" s="161">
        <f t="shared" si="55"/>
        <v>0</v>
      </c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 t="s">
        <v>125</v>
      </c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ht="12.75" outlineLevel="1">
      <c r="A435" s="152">
        <v>167</v>
      </c>
      <c r="B435" s="158" t="s">
        <v>657</v>
      </c>
      <c r="C435" s="190" t="s">
        <v>658</v>
      </c>
      <c r="D435" s="160" t="s">
        <v>654</v>
      </c>
      <c r="E435" s="167">
        <v>106107</v>
      </c>
      <c r="F435" s="170"/>
      <c r="G435" s="272">
        <f t="shared" si="49"/>
        <v>0</v>
      </c>
      <c r="H435" s="170"/>
      <c r="I435" s="272">
        <f t="shared" si="50"/>
        <v>0</v>
      </c>
      <c r="J435" s="170"/>
      <c r="K435" s="272">
        <f t="shared" si="51"/>
        <v>0</v>
      </c>
      <c r="L435" s="272">
        <v>21</v>
      </c>
      <c r="M435" s="272">
        <f t="shared" si="52"/>
        <v>0</v>
      </c>
      <c r="N435" s="273">
        <v>0</v>
      </c>
      <c r="O435" s="273">
        <f t="shared" si="53"/>
        <v>0</v>
      </c>
      <c r="P435" s="273">
        <v>0</v>
      </c>
      <c r="Q435" s="273">
        <f t="shared" si="54"/>
        <v>0</v>
      </c>
      <c r="R435" s="161"/>
      <c r="S435" s="161"/>
      <c r="T435" s="162">
        <v>0</v>
      </c>
      <c r="U435" s="161">
        <f t="shared" si="55"/>
        <v>0</v>
      </c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 t="s">
        <v>125</v>
      </c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ht="12.75" outlineLevel="1">
      <c r="A436" s="152">
        <v>168</v>
      </c>
      <c r="B436" s="158" t="s">
        <v>659</v>
      </c>
      <c r="C436" s="190" t="s">
        <v>660</v>
      </c>
      <c r="D436" s="160" t="s">
        <v>654</v>
      </c>
      <c r="E436" s="167">
        <v>106107</v>
      </c>
      <c r="F436" s="170"/>
      <c r="G436" s="272">
        <f t="shared" si="49"/>
        <v>0</v>
      </c>
      <c r="H436" s="170"/>
      <c r="I436" s="272">
        <f t="shared" si="50"/>
        <v>0</v>
      </c>
      <c r="J436" s="170"/>
      <c r="K436" s="272">
        <f t="shared" si="51"/>
        <v>0</v>
      </c>
      <c r="L436" s="272">
        <v>21</v>
      </c>
      <c r="M436" s="272">
        <f t="shared" si="52"/>
        <v>0</v>
      </c>
      <c r="N436" s="273">
        <v>0</v>
      </c>
      <c r="O436" s="273">
        <f t="shared" si="53"/>
        <v>0</v>
      </c>
      <c r="P436" s="273">
        <v>0</v>
      </c>
      <c r="Q436" s="273">
        <f t="shared" si="54"/>
        <v>0</v>
      </c>
      <c r="R436" s="161"/>
      <c r="S436" s="161"/>
      <c r="T436" s="162">
        <v>0</v>
      </c>
      <c r="U436" s="161">
        <f t="shared" si="55"/>
        <v>0</v>
      </c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 t="s">
        <v>125</v>
      </c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ht="12.75" outlineLevel="1">
      <c r="A437" s="152">
        <v>169</v>
      </c>
      <c r="B437" s="158" t="s">
        <v>661</v>
      </c>
      <c r="C437" s="190" t="s">
        <v>662</v>
      </c>
      <c r="D437" s="160" t="s">
        <v>654</v>
      </c>
      <c r="E437" s="167">
        <v>106107</v>
      </c>
      <c r="F437" s="170"/>
      <c r="G437" s="272">
        <f t="shared" si="49"/>
        <v>0</v>
      </c>
      <c r="H437" s="170"/>
      <c r="I437" s="272">
        <f t="shared" si="50"/>
        <v>0</v>
      </c>
      <c r="J437" s="170"/>
      <c r="K437" s="272">
        <f t="shared" si="51"/>
        <v>0</v>
      </c>
      <c r="L437" s="272">
        <v>21</v>
      </c>
      <c r="M437" s="272">
        <f t="shared" si="52"/>
        <v>0</v>
      </c>
      <c r="N437" s="273">
        <v>0</v>
      </c>
      <c r="O437" s="273">
        <f t="shared" si="53"/>
        <v>0</v>
      </c>
      <c r="P437" s="273">
        <v>0</v>
      </c>
      <c r="Q437" s="273">
        <f t="shared" si="54"/>
        <v>0</v>
      </c>
      <c r="R437" s="161"/>
      <c r="S437" s="161"/>
      <c r="T437" s="162">
        <v>0</v>
      </c>
      <c r="U437" s="161">
        <f t="shared" si="55"/>
        <v>0</v>
      </c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 t="s">
        <v>125</v>
      </c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ht="12.75" outlineLevel="1">
      <c r="A438" s="152">
        <v>170</v>
      </c>
      <c r="B438" s="158" t="s">
        <v>663</v>
      </c>
      <c r="C438" s="190" t="s">
        <v>664</v>
      </c>
      <c r="D438" s="160" t="s">
        <v>654</v>
      </c>
      <c r="E438" s="167">
        <v>106107</v>
      </c>
      <c r="F438" s="170"/>
      <c r="G438" s="272">
        <f t="shared" si="49"/>
        <v>0</v>
      </c>
      <c r="H438" s="170"/>
      <c r="I438" s="272">
        <f t="shared" si="50"/>
        <v>0</v>
      </c>
      <c r="J438" s="170"/>
      <c r="K438" s="272">
        <f t="shared" si="51"/>
        <v>0</v>
      </c>
      <c r="L438" s="272">
        <v>21</v>
      </c>
      <c r="M438" s="272">
        <f t="shared" si="52"/>
        <v>0</v>
      </c>
      <c r="N438" s="273">
        <v>0</v>
      </c>
      <c r="O438" s="273">
        <f t="shared" si="53"/>
        <v>0</v>
      </c>
      <c r="P438" s="273">
        <v>0</v>
      </c>
      <c r="Q438" s="273">
        <f t="shared" si="54"/>
        <v>0</v>
      </c>
      <c r="R438" s="161"/>
      <c r="S438" s="161"/>
      <c r="T438" s="162">
        <v>0</v>
      </c>
      <c r="U438" s="161">
        <f t="shared" si="55"/>
        <v>0</v>
      </c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 t="s">
        <v>125</v>
      </c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ht="12.75" outlineLevel="1">
      <c r="A439" s="152">
        <v>171</v>
      </c>
      <c r="B439" s="158" t="s">
        <v>665</v>
      </c>
      <c r="C439" s="190" t="s">
        <v>666</v>
      </c>
      <c r="D439" s="160" t="s">
        <v>654</v>
      </c>
      <c r="E439" s="167">
        <v>106107</v>
      </c>
      <c r="F439" s="170"/>
      <c r="G439" s="272">
        <f t="shared" si="49"/>
        <v>0</v>
      </c>
      <c r="H439" s="170"/>
      <c r="I439" s="272">
        <f t="shared" si="50"/>
        <v>0</v>
      </c>
      <c r="J439" s="170"/>
      <c r="K439" s="272">
        <f t="shared" si="51"/>
        <v>0</v>
      </c>
      <c r="L439" s="272">
        <v>21</v>
      </c>
      <c r="M439" s="272">
        <f t="shared" si="52"/>
        <v>0</v>
      </c>
      <c r="N439" s="273">
        <v>0</v>
      </c>
      <c r="O439" s="273">
        <f t="shared" si="53"/>
        <v>0</v>
      </c>
      <c r="P439" s="273">
        <v>0</v>
      </c>
      <c r="Q439" s="273">
        <f t="shared" si="54"/>
        <v>0</v>
      </c>
      <c r="R439" s="161"/>
      <c r="S439" s="161"/>
      <c r="T439" s="162">
        <v>0</v>
      </c>
      <c r="U439" s="161">
        <f t="shared" si="55"/>
        <v>0</v>
      </c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 t="s">
        <v>125</v>
      </c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ht="12.75" outlineLevel="1">
      <c r="A440" s="152">
        <v>172</v>
      </c>
      <c r="B440" s="158" t="s">
        <v>667</v>
      </c>
      <c r="C440" s="190" t="s">
        <v>668</v>
      </c>
      <c r="D440" s="160" t="s">
        <v>654</v>
      </c>
      <c r="E440" s="167">
        <v>106107</v>
      </c>
      <c r="F440" s="170"/>
      <c r="G440" s="272">
        <f t="shared" si="49"/>
        <v>0</v>
      </c>
      <c r="H440" s="170"/>
      <c r="I440" s="272">
        <f t="shared" si="50"/>
        <v>0</v>
      </c>
      <c r="J440" s="170"/>
      <c r="K440" s="272">
        <f t="shared" si="51"/>
        <v>0</v>
      </c>
      <c r="L440" s="272">
        <v>21</v>
      </c>
      <c r="M440" s="272">
        <f t="shared" si="52"/>
        <v>0</v>
      </c>
      <c r="N440" s="273">
        <v>0</v>
      </c>
      <c r="O440" s="273">
        <f t="shared" si="53"/>
        <v>0</v>
      </c>
      <c r="P440" s="273">
        <v>0</v>
      </c>
      <c r="Q440" s="273">
        <f t="shared" si="54"/>
        <v>0</v>
      </c>
      <c r="R440" s="161"/>
      <c r="S440" s="161"/>
      <c r="T440" s="162">
        <v>0</v>
      </c>
      <c r="U440" s="161">
        <f t="shared" si="55"/>
        <v>0</v>
      </c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 t="s">
        <v>125</v>
      </c>
      <c r="AF440" s="151"/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31" ht="12.75">
      <c r="A441" s="153" t="s">
        <v>120</v>
      </c>
      <c r="B441" s="159" t="s">
        <v>90</v>
      </c>
      <c r="C441" s="192" t="s">
        <v>91</v>
      </c>
      <c r="D441" s="164"/>
      <c r="E441" s="169"/>
      <c r="F441" s="274"/>
      <c r="G441" s="274">
        <f>SUMIF(AE442:AE485,"&lt;&gt;NOR",G442:G485)</f>
        <v>0</v>
      </c>
      <c r="H441" s="274"/>
      <c r="I441" s="274">
        <f>SUM(I442:I485)</f>
        <v>0</v>
      </c>
      <c r="J441" s="274"/>
      <c r="K441" s="274">
        <f>SUM(K442:K485)</f>
        <v>0</v>
      </c>
      <c r="L441" s="274"/>
      <c r="M441" s="274">
        <f>SUM(M442:M485)</f>
        <v>0</v>
      </c>
      <c r="N441" s="275"/>
      <c r="O441" s="275">
        <f>SUM(O442:O485)</f>
        <v>1.55917</v>
      </c>
      <c r="P441" s="275"/>
      <c r="Q441" s="275">
        <f>SUM(Q442:Q485)</f>
        <v>0</v>
      </c>
      <c r="R441" s="165"/>
      <c r="S441" s="165"/>
      <c r="T441" s="166"/>
      <c r="U441" s="165">
        <f>SUM(U442:U485)</f>
        <v>542.93</v>
      </c>
      <c r="AE441" t="s">
        <v>121</v>
      </c>
    </row>
    <row r="442" spans="1:60" ht="12.75" outlineLevel="1">
      <c r="A442" s="152">
        <v>173</v>
      </c>
      <c r="B442" s="158" t="s">
        <v>669</v>
      </c>
      <c r="C442" s="190" t="s">
        <v>670</v>
      </c>
      <c r="D442" s="160" t="s">
        <v>139</v>
      </c>
      <c r="E442" s="167">
        <v>350.246</v>
      </c>
      <c r="F442" s="170"/>
      <c r="G442" s="272">
        <f>ROUND(E442*F442,2)</f>
        <v>0</v>
      </c>
      <c r="H442" s="170"/>
      <c r="I442" s="272">
        <f>ROUND(E442*H442,2)</f>
        <v>0</v>
      </c>
      <c r="J442" s="170"/>
      <c r="K442" s="272">
        <f>ROUND(E442*J442,2)</f>
        <v>0</v>
      </c>
      <c r="L442" s="272">
        <v>21</v>
      </c>
      <c r="M442" s="272">
        <f>G442*(1+L442/100)</f>
        <v>0</v>
      </c>
      <c r="N442" s="273">
        <v>2E-05</v>
      </c>
      <c r="O442" s="273">
        <f>ROUND(E442*N442,5)</f>
        <v>0.007</v>
      </c>
      <c r="P442" s="273">
        <v>0</v>
      </c>
      <c r="Q442" s="273">
        <f>ROUND(E442*P442,5)</f>
        <v>0</v>
      </c>
      <c r="R442" s="161"/>
      <c r="S442" s="161"/>
      <c r="T442" s="162">
        <v>0.32</v>
      </c>
      <c r="U442" s="161">
        <f>ROUND(E442*T442,2)</f>
        <v>112.08</v>
      </c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 t="s">
        <v>125</v>
      </c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ht="12.75" outlineLevel="1">
      <c r="A443" s="152"/>
      <c r="B443" s="158"/>
      <c r="C443" s="191" t="s">
        <v>671</v>
      </c>
      <c r="D443" s="163"/>
      <c r="E443" s="168">
        <v>96.576</v>
      </c>
      <c r="F443" s="272"/>
      <c r="G443" s="272"/>
      <c r="H443" s="272"/>
      <c r="I443" s="272"/>
      <c r="J443" s="272"/>
      <c r="K443" s="272"/>
      <c r="L443" s="272"/>
      <c r="M443" s="272"/>
      <c r="N443" s="273"/>
      <c r="O443" s="273"/>
      <c r="P443" s="273"/>
      <c r="Q443" s="273"/>
      <c r="R443" s="161"/>
      <c r="S443" s="161"/>
      <c r="T443" s="162"/>
      <c r="U443" s="16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 t="s">
        <v>141</v>
      </c>
      <c r="AF443" s="151">
        <v>0</v>
      </c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ht="12.75" outlineLevel="1">
      <c r="A444" s="152"/>
      <c r="B444" s="158"/>
      <c r="C444" s="191" t="s">
        <v>672</v>
      </c>
      <c r="D444" s="163"/>
      <c r="E444" s="168">
        <v>118.848</v>
      </c>
      <c r="F444" s="272"/>
      <c r="G444" s="272"/>
      <c r="H444" s="272"/>
      <c r="I444" s="272"/>
      <c r="J444" s="272"/>
      <c r="K444" s="272"/>
      <c r="L444" s="272"/>
      <c r="M444" s="272"/>
      <c r="N444" s="273"/>
      <c r="O444" s="273"/>
      <c r="P444" s="273"/>
      <c r="Q444" s="273"/>
      <c r="R444" s="161"/>
      <c r="S444" s="161"/>
      <c r="T444" s="162"/>
      <c r="U444" s="16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 t="s">
        <v>141</v>
      </c>
      <c r="AF444" s="151">
        <v>0</v>
      </c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ht="12.75" outlineLevel="1">
      <c r="A445" s="152"/>
      <c r="B445" s="158"/>
      <c r="C445" s="191" t="s">
        <v>673</v>
      </c>
      <c r="D445" s="163"/>
      <c r="E445" s="168">
        <v>110.592</v>
      </c>
      <c r="F445" s="272"/>
      <c r="G445" s="272"/>
      <c r="H445" s="272"/>
      <c r="I445" s="272"/>
      <c r="J445" s="272"/>
      <c r="K445" s="272"/>
      <c r="L445" s="272"/>
      <c r="M445" s="272"/>
      <c r="N445" s="273"/>
      <c r="O445" s="273"/>
      <c r="P445" s="273"/>
      <c r="Q445" s="273"/>
      <c r="R445" s="161"/>
      <c r="S445" s="161"/>
      <c r="T445" s="162"/>
      <c r="U445" s="16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 t="s">
        <v>141</v>
      </c>
      <c r="AF445" s="151">
        <v>0</v>
      </c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ht="12.75" outlineLevel="1">
      <c r="A446" s="152"/>
      <c r="B446" s="158"/>
      <c r="C446" s="191" t="s">
        <v>674</v>
      </c>
      <c r="D446" s="163"/>
      <c r="E446" s="168">
        <v>24.23</v>
      </c>
      <c r="F446" s="272"/>
      <c r="G446" s="272"/>
      <c r="H446" s="272"/>
      <c r="I446" s="272"/>
      <c r="J446" s="272"/>
      <c r="K446" s="272"/>
      <c r="L446" s="272"/>
      <c r="M446" s="272"/>
      <c r="N446" s="273"/>
      <c r="O446" s="273"/>
      <c r="P446" s="273"/>
      <c r="Q446" s="273"/>
      <c r="R446" s="161"/>
      <c r="S446" s="161"/>
      <c r="T446" s="162"/>
      <c r="U446" s="16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 t="s">
        <v>141</v>
      </c>
      <c r="AF446" s="151">
        <v>0</v>
      </c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ht="12.75" outlineLevel="1">
      <c r="A447" s="152">
        <v>174</v>
      </c>
      <c r="B447" s="158" t="s">
        <v>675</v>
      </c>
      <c r="C447" s="190" t="s">
        <v>676</v>
      </c>
      <c r="D447" s="160" t="s">
        <v>139</v>
      </c>
      <c r="E447" s="167">
        <v>350.246</v>
      </c>
      <c r="F447" s="170"/>
      <c r="G447" s="272">
        <f>ROUND(E447*F447,2)</f>
        <v>0</v>
      </c>
      <c r="H447" s="170"/>
      <c r="I447" s="272">
        <f>ROUND(E447*H447,2)</f>
        <v>0</v>
      </c>
      <c r="J447" s="170"/>
      <c r="K447" s="272">
        <f>ROUND(E447*J447,2)</f>
        <v>0</v>
      </c>
      <c r="L447" s="272">
        <v>21</v>
      </c>
      <c r="M447" s="272">
        <f>G447*(1+L447/100)</f>
        <v>0</v>
      </c>
      <c r="N447" s="273">
        <v>0.00032</v>
      </c>
      <c r="O447" s="273">
        <f>ROUND(E447*N447,5)</f>
        <v>0.11208</v>
      </c>
      <c r="P447" s="273">
        <v>0</v>
      </c>
      <c r="Q447" s="273">
        <f>ROUND(E447*P447,5)</f>
        <v>0</v>
      </c>
      <c r="R447" s="161"/>
      <c r="S447" s="161"/>
      <c r="T447" s="162">
        <v>0.25</v>
      </c>
      <c r="U447" s="161">
        <f>ROUND(E447*T447,2)</f>
        <v>87.56</v>
      </c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 t="s">
        <v>125</v>
      </c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ht="12.75" outlineLevel="1">
      <c r="A448" s="152"/>
      <c r="B448" s="158"/>
      <c r="C448" s="191" t="s">
        <v>671</v>
      </c>
      <c r="D448" s="163"/>
      <c r="E448" s="168">
        <v>96.576</v>
      </c>
      <c r="F448" s="272"/>
      <c r="G448" s="272"/>
      <c r="H448" s="272"/>
      <c r="I448" s="272"/>
      <c r="J448" s="272"/>
      <c r="K448" s="272"/>
      <c r="L448" s="272"/>
      <c r="M448" s="272"/>
      <c r="N448" s="273"/>
      <c r="O448" s="273"/>
      <c r="P448" s="273"/>
      <c r="Q448" s="273"/>
      <c r="R448" s="161"/>
      <c r="S448" s="161"/>
      <c r="T448" s="162"/>
      <c r="U448" s="16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 t="s">
        <v>141</v>
      </c>
      <c r="AF448" s="151">
        <v>0</v>
      </c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ht="12.75" outlineLevel="1">
      <c r="A449" s="152"/>
      <c r="B449" s="158"/>
      <c r="C449" s="191" t="s">
        <v>672</v>
      </c>
      <c r="D449" s="163"/>
      <c r="E449" s="168">
        <v>118.848</v>
      </c>
      <c r="F449" s="272"/>
      <c r="G449" s="272"/>
      <c r="H449" s="272"/>
      <c r="I449" s="272"/>
      <c r="J449" s="272"/>
      <c r="K449" s="272"/>
      <c r="L449" s="272"/>
      <c r="M449" s="272"/>
      <c r="N449" s="273"/>
      <c r="O449" s="273"/>
      <c r="P449" s="273"/>
      <c r="Q449" s="273"/>
      <c r="R449" s="161"/>
      <c r="S449" s="161"/>
      <c r="T449" s="162"/>
      <c r="U449" s="16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 t="s">
        <v>141</v>
      </c>
      <c r="AF449" s="151">
        <v>0</v>
      </c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</row>
    <row r="450" spans="1:60" ht="12.75" outlineLevel="1">
      <c r="A450" s="152"/>
      <c r="B450" s="158"/>
      <c r="C450" s="191" t="s">
        <v>673</v>
      </c>
      <c r="D450" s="163"/>
      <c r="E450" s="168">
        <v>110.592</v>
      </c>
      <c r="F450" s="272"/>
      <c r="G450" s="272"/>
      <c r="H450" s="272"/>
      <c r="I450" s="272"/>
      <c r="J450" s="272"/>
      <c r="K450" s="272"/>
      <c r="L450" s="272"/>
      <c r="M450" s="272"/>
      <c r="N450" s="273"/>
      <c r="O450" s="273"/>
      <c r="P450" s="273"/>
      <c r="Q450" s="273"/>
      <c r="R450" s="161"/>
      <c r="S450" s="161"/>
      <c r="T450" s="162"/>
      <c r="U450" s="16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 t="s">
        <v>141</v>
      </c>
      <c r="AF450" s="151">
        <v>0</v>
      </c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ht="12.75" outlineLevel="1">
      <c r="A451" s="152"/>
      <c r="B451" s="158"/>
      <c r="C451" s="191" t="s">
        <v>674</v>
      </c>
      <c r="D451" s="163"/>
      <c r="E451" s="168">
        <v>24.23</v>
      </c>
      <c r="F451" s="272"/>
      <c r="G451" s="272"/>
      <c r="H451" s="272"/>
      <c r="I451" s="272"/>
      <c r="J451" s="272"/>
      <c r="K451" s="272"/>
      <c r="L451" s="272"/>
      <c r="M451" s="272"/>
      <c r="N451" s="273"/>
      <c r="O451" s="273"/>
      <c r="P451" s="273"/>
      <c r="Q451" s="273"/>
      <c r="R451" s="161"/>
      <c r="S451" s="161"/>
      <c r="T451" s="162"/>
      <c r="U451" s="16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 t="s">
        <v>141</v>
      </c>
      <c r="AF451" s="151">
        <v>0</v>
      </c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ht="12.75" outlineLevel="1">
      <c r="A452" s="152">
        <v>175</v>
      </c>
      <c r="B452" s="158" t="s">
        <v>677</v>
      </c>
      <c r="C452" s="190" t="s">
        <v>678</v>
      </c>
      <c r="D452" s="160" t="s">
        <v>139</v>
      </c>
      <c r="E452" s="167">
        <v>40</v>
      </c>
      <c r="F452" s="170"/>
      <c r="G452" s="272">
        <f>ROUND(E452*F452,2)</f>
        <v>0</v>
      </c>
      <c r="H452" s="170"/>
      <c r="I452" s="272">
        <f>ROUND(E452*H452,2)</f>
        <v>0</v>
      </c>
      <c r="J452" s="170"/>
      <c r="K452" s="272">
        <f>ROUND(E452*J452,2)</f>
        <v>0</v>
      </c>
      <c r="L452" s="272">
        <v>21</v>
      </c>
      <c r="M452" s="272">
        <f>G452*(1+L452/100)</f>
        <v>0</v>
      </c>
      <c r="N452" s="273">
        <v>0.00022</v>
      </c>
      <c r="O452" s="273">
        <f>ROUND(E452*N452,5)</f>
        <v>0.0088</v>
      </c>
      <c r="P452" s="273">
        <v>0</v>
      </c>
      <c r="Q452" s="273">
        <f>ROUND(E452*P452,5)</f>
        <v>0</v>
      </c>
      <c r="R452" s="161"/>
      <c r="S452" s="161"/>
      <c r="T452" s="162">
        <v>0.489</v>
      </c>
      <c r="U452" s="161">
        <f>ROUND(E452*T452,2)</f>
        <v>19.56</v>
      </c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 t="s">
        <v>125</v>
      </c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ht="12.75" outlineLevel="1">
      <c r="A453" s="152"/>
      <c r="B453" s="158"/>
      <c r="C453" s="191" t="s">
        <v>679</v>
      </c>
      <c r="D453" s="163"/>
      <c r="E453" s="168">
        <v>15</v>
      </c>
      <c r="F453" s="272"/>
      <c r="G453" s="272"/>
      <c r="H453" s="272"/>
      <c r="I453" s="272"/>
      <c r="J453" s="272"/>
      <c r="K453" s="272"/>
      <c r="L453" s="272"/>
      <c r="M453" s="272"/>
      <c r="N453" s="273"/>
      <c r="O453" s="273"/>
      <c r="P453" s="273"/>
      <c r="Q453" s="273"/>
      <c r="R453" s="161"/>
      <c r="S453" s="161"/>
      <c r="T453" s="162"/>
      <c r="U453" s="16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 t="s">
        <v>141</v>
      </c>
      <c r="AF453" s="151">
        <v>0</v>
      </c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ht="12.75" outlineLevel="1">
      <c r="A454" s="152"/>
      <c r="B454" s="158"/>
      <c r="C454" s="191" t="s">
        <v>680</v>
      </c>
      <c r="D454" s="163"/>
      <c r="E454" s="168">
        <v>15</v>
      </c>
      <c r="F454" s="272"/>
      <c r="G454" s="272"/>
      <c r="H454" s="272"/>
      <c r="I454" s="272"/>
      <c r="J454" s="272"/>
      <c r="K454" s="272"/>
      <c r="L454" s="272"/>
      <c r="M454" s="272"/>
      <c r="N454" s="273"/>
      <c r="O454" s="273"/>
      <c r="P454" s="273"/>
      <c r="Q454" s="273"/>
      <c r="R454" s="161"/>
      <c r="S454" s="161"/>
      <c r="T454" s="162"/>
      <c r="U454" s="161"/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 t="s">
        <v>141</v>
      </c>
      <c r="AF454" s="151">
        <v>0</v>
      </c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ht="12.75" outlineLevel="1">
      <c r="A455" s="152"/>
      <c r="B455" s="158"/>
      <c r="C455" s="191" t="s">
        <v>681</v>
      </c>
      <c r="D455" s="163"/>
      <c r="E455" s="168">
        <v>10</v>
      </c>
      <c r="F455" s="272"/>
      <c r="G455" s="272"/>
      <c r="H455" s="272"/>
      <c r="I455" s="272"/>
      <c r="J455" s="272"/>
      <c r="K455" s="272"/>
      <c r="L455" s="272"/>
      <c r="M455" s="272"/>
      <c r="N455" s="273"/>
      <c r="O455" s="273"/>
      <c r="P455" s="273"/>
      <c r="Q455" s="273"/>
      <c r="R455" s="161"/>
      <c r="S455" s="161"/>
      <c r="T455" s="162"/>
      <c r="U455" s="161"/>
      <c r="V455" s="151"/>
      <c r="W455" s="151"/>
      <c r="X455" s="151"/>
      <c r="Y455" s="151"/>
      <c r="Z455" s="151"/>
      <c r="AA455" s="151"/>
      <c r="AB455" s="151"/>
      <c r="AC455" s="151"/>
      <c r="AD455" s="151"/>
      <c r="AE455" s="151" t="s">
        <v>141</v>
      </c>
      <c r="AF455" s="151">
        <v>0</v>
      </c>
      <c r="AG455" s="151"/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ht="12.75" outlineLevel="1">
      <c r="A456" s="152">
        <v>176</v>
      </c>
      <c r="B456" s="158" t="s">
        <v>682</v>
      </c>
      <c r="C456" s="190" t="s">
        <v>683</v>
      </c>
      <c r="D456" s="160" t="s">
        <v>139</v>
      </c>
      <c r="E456" s="167">
        <v>52.5369</v>
      </c>
      <c r="F456" s="170"/>
      <c r="G456" s="272">
        <f>ROUND(E456*F456,2)</f>
        <v>0</v>
      </c>
      <c r="H456" s="170"/>
      <c r="I456" s="272">
        <f>ROUND(E456*H456,2)</f>
        <v>0</v>
      </c>
      <c r="J456" s="170"/>
      <c r="K456" s="272">
        <f>ROUND(E456*J456,2)</f>
        <v>0</v>
      </c>
      <c r="L456" s="272">
        <v>21</v>
      </c>
      <c r="M456" s="272">
        <f>G456*(1+L456/100)</f>
        <v>0</v>
      </c>
      <c r="N456" s="273">
        <v>0.00011</v>
      </c>
      <c r="O456" s="273">
        <f>ROUND(E456*N456,5)</f>
        <v>0.00578</v>
      </c>
      <c r="P456" s="273">
        <v>0</v>
      </c>
      <c r="Q456" s="273">
        <f>ROUND(E456*P456,5)</f>
        <v>0</v>
      </c>
      <c r="R456" s="161"/>
      <c r="S456" s="161"/>
      <c r="T456" s="162">
        <v>0.502</v>
      </c>
      <c r="U456" s="161">
        <f>ROUND(E456*T456,2)</f>
        <v>26.37</v>
      </c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 t="s">
        <v>125</v>
      </c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ht="12.75" outlineLevel="1">
      <c r="A457" s="152"/>
      <c r="B457" s="158"/>
      <c r="C457" s="191" t="s">
        <v>684</v>
      </c>
      <c r="D457" s="163"/>
      <c r="E457" s="168">
        <v>14.4864</v>
      </c>
      <c r="F457" s="272"/>
      <c r="G457" s="272"/>
      <c r="H457" s="272"/>
      <c r="I457" s="272"/>
      <c r="J457" s="272"/>
      <c r="K457" s="272"/>
      <c r="L457" s="272"/>
      <c r="M457" s="272"/>
      <c r="N457" s="273"/>
      <c r="O457" s="273"/>
      <c r="P457" s="273"/>
      <c r="Q457" s="273"/>
      <c r="R457" s="161"/>
      <c r="S457" s="161"/>
      <c r="T457" s="162"/>
      <c r="U457" s="16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 t="s">
        <v>141</v>
      </c>
      <c r="AF457" s="151">
        <v>0</v>
      </c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ht="12.75" outlineLevel="1">
      <c r="A458" s="152"/>
      <c r="B458" s="158"/>
      <c r="C458" s="191" t="s">
        <v>685</v>
      </c>
      <c r="D458" s="163"/>
      <c r="E458" s="168">
        <v>17.8272</v>
      </c>
      <c r="F458" s="272"/>
      <c r="G458" s="272"/>
      <c r="H458" s="272"/>
      <c r="I458" s="272"/>
      <c r="J458" s="272"/>
      <c r="K458" s="272"/>
      <c r="L458" s="272"/>
      <c r="M458" s="272"/>
      <c r="N458" s="273"/>
      <c r="O458" s="273"/>
      <c r="P458" s="273"/>
      <c r="Q458" s="273"/>
      <c r="R458" s="161"/>
      <c r="S458" s="161"/>
      <c r="T458" s="162"/>
      <c r="U458" s="161"/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 t="s">
        <v>141</v>
      </c>
      <c r="AF458" s="151">
        <v>0</v>
      </c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60" ht="12.75" outlineLevel="1">
      <c r="A459" s="152"/>
      <c r="B459" s="158"/>
      <c r="C459" s="191" t="s">
        <v>686</v>
      </c>
      <c r="D459" s="163"/>
      <c r="E459" s="168">
        <v>16.5888</v>
      </c>
      <c r="F459" s="272"/>
      <c r="G459" s="272"/>
      <c r="H459" s="272"/>
      <c r="I459" s="272"/>
      <c r="J459" s="272"/>
      <c r="K459" s="272"/>
      <c r="L459" s="272"/>
      <c r="M459" s="272"/>
      <c r="N459" s="273"/>
      <c r="O459" s="273"/>
      <c r="P459" s="273"/>
      <c r="Q459" s="273"/>
      <c r="R459" s="161"/>
      <c r="S459" s="161"/>
      <c r="T459" s="162"/>
      <c r="U459" s="16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 t="s">
        <v>141</v>
      </c>
      <c r="AF459" s="151">
        <v>0</v>
      </c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</row>
    <row r="460" spans="1:60" ht="12.75" outlineLevel="1">
      <c r="A460" s="152"/>
      <c r="B460" s="158"/>
      <c r="C460" s="191" t="s">
        <v>687</v>
      </c>
      <c r="D460" s="163"/>
      <c r="E460" s="168">
        <v>3.6345</v>
      </c>
      <c r="F460" s="272"/>
      <c r="G460" s="272"/>
      <c r="H460" s="272"/>
      <c r="I460" s="272"/>
      <c r="J460" s="272"/>
      <c r="K460" s="272"/>
      <c r="L460" s="272"/>
      <c r="M460" s="272"/>
      <c r="N460" s="273"/>
      <c r="O460" s="273"/>
      <c r="P460" s="273"/>
      <c r="Q460" s="273"/>
      <c r="R460" s="161"/>
      <c r="S460" s="161"/>
      <c r="T460" s="162"/>
      <c r="U460" s="161"/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 t="s">
        <v>141</v>
      </c>
      <c r="AF460" s="151">
        <v>0</v>
      </c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ht="12.75" outlineLevel="1">
      <c r="A461" s="152">
        <v>177</v>
      </c>
      <c r="B461" s="158" t="s">
        <v>688</v>
      </c>
      <c r="C461" s="190" t="s">
        <v>689</v>
      </c>
      <c r="D461" s="160" t="s">
        <v>139</v>
      </c>
      <c r="E461" s="167">
        <v>350.246</v>
      </c>
      <c r="F461" s="170"/>
      <c r="G461" s="272">
        <f>ROUND(E461*F461,2)</f>
        <v>0</v>
      </c>
      <c r="H461" s="170"/>
      <c r="I461" s="272">
        <f>ROUND(E461*H461,2)</f>
        <v>0</v>
      </c>
      <c r="J461" s="170"/>
      <c r="K461" s="272">
        <f>ROUND(E461*J461,2)</f>
        <v>0</v>
      </c>
      <c r="L461" s="272">
        <v>21</v>
      </c>
      <c r="M461" s="272">
        <f>G461*(1+L461/100)</f>
        <v>0</v>
      </c>
      <c r="N461" s="273">
        <v>0</v>
      </c>
      <c r="O461" s="273">
        <f>ROUND(E461*N461,5)</f>
        <v>0</v>
      </c>
      <c r="P461" s="273">
        <v>0</v>
      </c>
      <c r="Q461" s="273">
        <f>ROUND(E461*P461,5)</f>
        <v>0</v>
      </c>
      <c r="R461" s="161"/>
      <c r="S461" s="161"/>
      <c r="T461" s="162">
        <v>0.526</v>
      </c>
      <c r="U461" s="161">
        <f>ROUND(E461*T461,2)</f>
        <v>184.23</v>
      </c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 t="s">
        <v>125</v>
      </c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ht="12.75" outlineLevel="1">
      <c r="A462" s="152"/>
      <c r="B462" s="158"/>
      <c r="C462" s="191" t="s">
        <v>671</v>
      </c>
      <c r="D462" s="163"/>
      <c r="E462" s="168">
        <v>96.576</v>
      </c>
      <c r="F462" s="272"/>
      <c r="G462" s="272"/>
      <c r="H462" s="272"/>
      <c r="I462" s="272"/>
      <c r="J462" s="272"/>
      <c r="K462" s="272"/>
      <c r="L462" s="272"/>
      <c r="M462" s="272"/>
      <c r="N462" s="273"/>
      <c r="O462" s="273"/>
      <c r="P462" s="273"/>
      <c r="Q462" s="273"/>
      <c r="R462" s="161"/>
      <c r="S462" s="161"/>
      <c r="T462" s="162"/>
      <c r="U462" s="16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 t="s">
        <v>141</v>
      </c>
      <c r="AF462" s="151">
        <v>0</v>
      </c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ht="12.75" outlineLevel="1">
      <c r="A463" s="152"/>
      <c r="B463" s="158"/>
      <c r="C463" s="191" t="s">
        <v>672</v>
      </c>
      <c r="D463" s="163"/>
      <c r="E463" s="168">
        <v>118.848</v>
      </c>
      <c r="F463" s="272"/>
      <c r="G463" s="272"/>
      <c r="H463" s="272"/>
      <c r="I463" s="272"/>
      <c r="J463" s="272"/>
      <c r="K463" s="272"/>
      <c r="L463" s="272"/>
      <c r="M463" s="272"/>
      <c r="N463" s="273"/>
      <c r="O463" s="273"/>
      <c r="P463" s="273"/>
      <c r="Q463" s="273"/>
      <c r="R463" s="161"/>
      <c r="S463" s="161"/>
      <c r="T463" s="162"/>
      <c r="U463" s="16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 t="s">
        <v>141</v>
      </c>
      <c r="AF463" s="151">
        <v>0</v>
      </c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ht="12.75" outlineLevel="1">
      <c r="A464" s="152"/>
      <c r="B464" s="158"/>
      <c r="C464" s="191" t="s">
        <v>673</v>
      </c>
      <c r="D464" s="163"/>
      <c r="E464" s="168">
        <v>110.592</v>
      </c>
      <c r="F464" s="272"/>
      <c r="G464" s="272"/>
      <c r="H464" s="272"/>
      <c r="I464" s="272"/>
      <c r="J464" s="272"/>
      <c r="K464" s="272"/>
      <c r="L464" s="272"/>
      <c r="M464" s="272"/>
      <c r="N464" s="273"/>
      <c r="O464" s="273"/>
      <c r="P464" s="273"/>
      <c r="Q464" s="273"/>
      <c r="R464" s="161"/>
      <c r="S464" s="161"/>
      <c r="T464" s="162"/>
      <c r="U464" s="16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 t="s">
        <v>141</v>
      </c>
      <c r="AF464" s="151">
        <v>0</v>
      </c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ht="12.75" outlineLevel="1">
      <c r="A465" s="152"/>
      <c r="B465" s="158"/>
      <c r="C465" s="191" t="s">
        <v>674</v>
      </c>
      <c r="D465" s="163"/>
      <c r="E465" s="168">
        <v>24.23</v>
      </c>
      <c r="F465" s="272"/>
      <c r="G465" s="272"/>
      <c r="H465" s="272"/>
      <c r="I465" s="272"/>
      <c r="J465" s="272"/>
      <c r="K465" s="272"/>
      <c r="L465" s="272"/>
      <c r="M465" s="272"/>
      <c r="N465" s="273"/>
      <c r="O465" s="273"/>
      <c r="P465" s="273"/>
      <c r="Q465" s="273"/>
      <c r="R465" s="161"/>
      <c r="S465" s="161"/>
      <c r="T465" s="162"/>
      <c r="U465" s="16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 t="s">
        <v>141</v>
      </c>
      <c r="AF465" s="151">
        <v>0</v>
      </c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ht="22.5" outlineLevel="1">
      <c r="A466" s="152">
        <v>178</v>
      </c>
      <c r="B466" s="158" t="s">
        <v>690</v>
      </c>
      <c r="C466" s="190" t="s">
        <v>691</v>
      </c>
      <c r="D466" s="160" t="s">
        <v>139</v>
      </c>
      <c r="E466" s="167">
        <v>350.246</v>
      </c>
      <c r="F466" s="170"/>
      <c r="G466" s="272">
        <f>ROUND(E466*F466,2)</f>
        <v>0</v>
      </c>
      <c r="H466" s="170"/>
      <c r="I466" s="272">
        <f>ROUND(E466*H466,2)</f>
        <v>0</v>
      </c>
      <c r="J466" s="170"/>
      <c r="K466" s="272">
        <f>ROUND(E466*J466,2)</f>
        <v>0</v>
      </c>
      <c r="L466" s="272">
        <v>21</v>
      </c>
      <c r="M466" s="272">
        <f>G466*(1+L466/100)</f>
        <v>0</v>
      </c>
      <c r="N466" s="273">
        <v>0.001</v>
      </c>
      <c r="O466" s="273">
        <f>ROUND(E466*N466,5)</f>
        <v>0.35025</v>
      </c>
      <c r="P466" s="273">
        <v>0</v>
      </c>
      <c r="Q466" s="273">
        <f>ROUND(E466*P466,5)</f>
        <v>0</v>
      </c>
      <c r="R466" s="161"/>
      <c r="S466" s="161"/>
      <c r="T466" s="162">
        <v>0</v>
      </c>
      <c r="U466" s="161">
        <f>ROUND(E466*T466,2)</f>
        <v>0</v>
      </c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 t="s">
        <v>160</v>
      </c>
      <c r="AF466" s="151"/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ht="12.75" outlineLevel="1">
      <c r="A467" s="152"/>
      <c r="B467" s="158"/>
      <c r="C467" s="191" t="s">
        <v>671</v>
      </c>
      <c r="D467" s="163"/>
      <c r="E467" s="168">
        <v>96.576</v>
      </c>
      <c r="F467" s="272"/>
      <c r="G467" s="272"/>
      <c r="H467" s="272"/>
      <c r="I467" s="272"/>
      <c r="J467" s="272"/>
      <c r="K467" s="272"/>
      <c r="L467" s="272"/>
      <c r="M467" s="272"/>
      <c r="N467" s="273"/>
      <c r="O467" s="273"/>
      <c r="P467" s="273"/>
      <c r="Q467" s="273"/>
      <c r="R467" s="161"/>
      <c r="S467" s="161"/>
      <c r="T467" s="162"/>
      <c r="U467" s="16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 t="s">
        <v>141</v>
      </c>
      <c r="AF467" s="151">
        <v>0</v>
      </c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ht="12.75" outlineLevel="1">
      <c r="A468" s="152"/>
      <c r="B468" s="158"/>
      <c r="C468" s="191" t="s">
        <v>672</v>
      </c>
      <c r="D468" s="163"/>
      <c r="E468" s="168">
        <v>118.848</v>
      </c>
      <c r="F468" s="272"/>
      <c r="G468" s="272"/>
      <c r="H468" s="272"/>
      <c r="I468" s="272"/>
      <c r="J468" s="272"/>
      <c r="K468" s="272"/>
      <c r="L468" s="272"/>
      <c r="M468" s="272"/>
      <c r="N468" s="273"/>
      <c r="O468" s="273"/>
      <c r="P468" s="273"/>
      <c r="Q468" s="273"/>
      <c r="R468" s="161"/>
      <c r="S468" s="161"/>
      <c r="T468" s="162"/>
      <c r="U468" s="16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 t="s">
        <v>141</v>
      </c>
      <c r="AF468" s="151">
        <v>0</v>
      </c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ht="12.75" outlineLevel="1">
      <c r="A469" s="152"/>
      <c r="B469" s="158"/>
      <c r="C469" s="191" t="s">
        <v>673</v>
      </c>
      <c r="D469" s="163"/>
      <c r="E469" s="168">
        <v>110.592</v>
      </c>
      <c r="F469" s="272"/>
      <c r="G469" s="272"/>
      <c r="H469" s="272"/>
      <c r="I469" s="272"/>
      <c r="J469" s="272"/>
      <c r="K469" s="272"/>
      <c r="L469" s="272"/>
      <c r="M469" s="272"/>
      <c r="N469" s="273"/>
      <c r="O469" s="273"/>
      <c r="P469" s="273"/>
      <c r="Q469" s="273"/>
      <c r="R469" s="161"/>
      <c r="S469" s="161"/>
      <c r="T469" s="162"/>
      <c r="U469" s="161"/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 t="s">
        <v>141</v>
      </c>
      <c r="AF469" s="151">
        <v>0</v>
      </c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ht="12.75" outlineLevel="1">
      <c r="A470" s="152"/>
      <c r="B470" s="158"/>
      <c r="C470" s="191" t="s">
        <v>674</v>
      </c>
      <c r="D470" s="163"/>
      <c r="E470" s="168">
        <v>24.23</v>
      </c>
      <c r="F470" s="272"/>
      <c r="G470" s="272"/>
      <c r="H470" s="272"/>
      <c r="I470" s="272"/>
      <c r="J470" s="272"/>
      <c r="K470" s="272"/>
      <c r="L470" s="272"/>
      <c r="M470" s="272"/>
      <c r="N470" s="273"/>
      <c r="O470" s="273"/>
      <c r="P470" s="273"/>
      <c r="Q470" s="273"/>
      <c r="R470" s="161"/>
      <c r="S470" s="161"/>
      <c r="T470" s="162"/>
      <c r="U470" s="16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 t="s">
        <v>141</v>
      </c>
      <c r="AF470" s="151">
        <v>0</v>
      </c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ht="12.75" outlineLevel="1">
      <c r="A471" s="152">
        <v>179</v>
      </c>
      <c r="B471" s="158" t="s">
        <v>692</v>
      </c>
      <c r="C471" s="190" t="s">
        <v>693</v>
      </c>
      <c r="D471" s="160" t="s">
        <v>139</v>
      </c>
      <c r="E471" s="167">
        <v>350.246</v>
      </c>
      <c r="F471" s="170"/>
      <c r="G471" s="272">
        <f>ROUND(E471*F471,2)</f>
        <v>0</v>
      </c>
      <c r="H471" s="170"/>
      <c r="I471" s="272">
        <f>ROUND(E471*H471,2)</f>
        <v>0</v>
      </c>
      <c r="J471" s="170"/>
      <c r="K471" s="272">
        <f>ROUND(E471*J471,2)</f>
        <v>0</v>
      </c>
      <c r="L471" s="272">
        <v>21</v>
      </c>
      <c r="M471" s="272">
        <f>G471*(1+L471/100)</f>
        <v>0</v>
      </c>
      <c r="N471" s="273">
        <v>0.001</v>
      </c>
      <c r="O471" s="273">
        <f>ROUND(E471*N471,5)</f>
        <v>0.35025</v>
      </c>
      <c r="P471" s="273">
        <v>0</v>
      </c>
      <c r="Q471" s="273">
        <f>ROUND(E471*P471,5)</f>
        <v>0</v>
      </c>
      <c r="R471" s="161"/>
      <c r="S471" s="161"/>
      <c r="T471" s="162">
        <v>0</v>
      </c>
      <c r="U471" s="161">
        <f>ROUND(E471*T471,2)</f>
        <v>0</v>
      </c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 t="s">
        <v>160</v>
      </c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ht="12.75" outlineLevel="1">
      <c r="A472" s="152"/>
      <c r="B472" s="158"/>
      <c r="C472" s="191" t="s">
        <v>671</v>
      </c>
      <c r="D472" s="163"/>
      <c r="E472" s="168">
        <v>96.576</v>
      </c>
      <c r="F472" s="272"/>
      <c r="G472" s="272"/>
      <c r="H472" s="272"/>
      <c r="I472" s="272"/>
      <c r="J472" s="272"/>
      <c r="K472" s="272"/>
      <c r="L472" s="272"/>
      <c r="M472" s="272"/>
      <c r="N472" s="273"/>
      <c r="O472" s="273"/>
      <c r="P472" s="273"/>
      <c r="Q472" s="273"/>
      <c r="R472" s="161"/>
      <c r="S472" s="161"/>
      <c r="T472" s="162"/>
      <c r="U472" s="16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 t="s">
        <v>141</v>
      </c>
      <c r="AF472" s="151">
        <v>0</v>
      </c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ht="12.75" outlineLevel="1">
      <c r="A473" s="152"/>
      <c r="B473" s="158"/>
      <c r="C473" s="191" t="s">
        <v>672</v>
      </c>
      <c r="D473" s="163"/>
      <c r="E473" s="168">
        <v>118.848</v>
      </c>
      <c r="F473" s="272"/>
      <c r="G473" s="272"/>
      <c r="H473" s="272"/>
      <c r="I473" s="272"/>
      <c r="J473" s="272"/>
      <c r="K473" s="272"/>
      <c r="L473" s="272"/>
      <c r="M473" s="272"/>
      <c r="N473" s="273"/>
      <c r="O473" s="273"/>
      <c r="P473" s="273"/>
      <c r="Q473" s="273"/>
      <c r="R473" s="161"/>
      <c r="S473" s="161"/>
      <c r="T473" s="162"/>
      <c r="U473" s="16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 t="s">
        <v>141</v>
      </c>
      <c r="AF473" s="151">
        <v>0</v>
      </c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ht="12.75" outlineLevel="1">
      <c r="A474" s="152"/>
      <c r="B474" s="158"/>
      <c r="C474" s="191" t="s">
        <v>673</v>
      </c>
      <c r="D474" s="163"/>
      <c r="E474" s="168">
        <v>110.592</v>
      </c>
      <c r="F474" s="272"/>
      <c r="G474" s="272"/>
      <c r="H474" s="272"/>
      <c r="I474" s="272"/>
      <c r="J474" s="272"/>
      <c r="K474" s="272"/>
      <c r="L474" s="272"/>
      <c r="M474" s="272"/>
      <c r="N474" s="273"/>
      <c r="O474" s="273"/>
      <c r="P474" s="273"/>
      <c r="Q474" s="273"/>
      <c r="R474" s="161"/>
      <c r="S474" s="161"/>
      <c r="T474" s="162"/>
      <c r="U474" s="16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 t="s">
        <v>141</v>
      </c>
      <c r="AF474" s="151">
        <v>0</v>
      </c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ht="12.75" outlineLevel="1">
      <c r="A475" s="152"/>
      <c r="B475" s="158"/>
      <c r="C475" s="191" t="s">
        <v>674</v>
      </c>
      <c r="D475" s="163"/>
      <c r="E475" s="168">
        <v>24.23</v>
      </c>
      <c r="F475" s="272"/>
      <c r="G475" s="272"/>
      <c r="H475" s="272"/>
      <c r="I475" s="272"/>
      <c r="J475" s="272"/>
      <c r="K475" s="272"/>
      <c r="L475" s="272"/>
      <c r="M475" s="272"/>
      <c r="N475" s="273"/>
      <c r="O475" s="273"/>
      <c r="P475" s="273"/>
      <c r="Q475" s="273"/>
      <c r="R475" s="161"/>
      <c r="S475" s="161"/>
      <c r="T475" s="162"/>
      <c r="U475" s="16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 t="s">
        <v>141</v>
      </c>
      <c r="AF475" s="151">
        <v>0</v>
      </c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ht="12.75" outlineLevel="1">
      <c r="A476" s="152">
        <v>180</v>
      </c>
      <c r="B476" s="158" t="s">
        <v>694</v>
      </c>
      <c r="C476" s="190" t="s">
        <v>695</v>
      </c>
      <c r="D476" s="160" t="s">
        <v>139</v>
      </c>
      <c r="E476" s="167">
        <v>350.246</v>
      </c>
      <c r="F476" s="170"/>
      <c r="G476" s="272">
        <f>ROUND(E476*F476,2)</f>
        <v>0</v>
      </c>
      <c r="H476" s="170"/>
      <c r="I476" s="272">
        <f>ROUND(E476*H476,2)</f>
        <v>0</v>
      </c>
      <c r="J476" s="170"/>
      <c r="K476" s="272">
        <f>ROUND(E476*J476,2)</f>
        <v>0</v>
      </c>
      <c r="L476" s="272">
        <v>21</v>
      </c>
      <c r="M476" s="272">
        <f>G476*(1+L476/100)</f>
        <v>0</v>
      </c>
      <c r="N476" s="273">
        <v>0</v>
      </c>
      <c r="O476" s="273">
        <f>ROUND(E476*N476,5)</f>
        <v>0</v>
      </c>
      <c r="P476" s="273">
        <v>0</v>
      </c>
      <c r="Q476" s="273">
        <f>ROUND(E476*P476,5)</f>
        <v>0</v>
      </c>
      <c r="R476" s="161"/>
      <c r="S476" s="161"/>
      <c r="T476" s="162">
        <v>0.19</v>
      </c>
      <c r="U476" s="161">
        <f>ROUND(E476*T476,2)</f>
        <v>66.55</v>
      </c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 t="s">
        <v>125</v>
      </c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ht="12.75" outlineLevel="1">
      <c r="A477" s="152"/>
      <c r="B477" s="158"/>
      <c r="C477" s="191" t="s">
        <v>671</v>
      </c>
      <c r="D477" s="163"/>
      <c r="E477" s="168">
        <v>96.576</v>
      </c>
      <c r="F477" s="272"/>
      <c r="G477" s="272"/>
      <c r="H477" s="272"/>
      <c r="I477" s="272"/>
      <c r="J477" s="272"/>
      <c r="K477" s="272"/>
      <c r="L477" s="272"/>
      <c r="M477" s="272"/>
      <c r="N477" s="273"/>
      <c r="O477" s="273"/>
      <c r="P477" s="273"/>
      <c r="Q477" s="273"/>
      <c r="R477" s="161"/>
      <c r="S477" s="161"/>
      <c r="T477" s="162"/>
      <c r="U477" s="16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 t="s">
        <v>141</v>
      </c>
      <c r="AF477" s="151">
        <v>0</v>
      </c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ht="12.75" outlineLevel="1">
      <c r="A478" s="152"/>
      <c r="B478" s="158"/>
      <c r="C478" s="191" t="s">
        <v>672</v>
      </c>
      <c r="D478" s="163"/>
      <c r="E478" s="168">
        <v>118.848</v>
      </c>
      <c r="F478" s="272"/>
      <c r="G478" s="272"/>
      <c r="H478" s="272"/>
      <c r="I478" s="272"/>
      <c r="J478" s="272"/>
      <c r="K478" s="272"/>
      <c r="L478" s="272"/>
      <c r="M478" s="272"/>
      <c r="N478" s="273"/>
      <c r="O478" s="273"/>
      <c r="P478" s="273"/>
      <c r="Q478" s="273"/>
      <c r="R478" s="161"/>
      <c r="S478" s="161"/>
      <c r="T478" s="162"/>
      <c r="U478" s="16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 t="s">
        <v>141</v>
      </c>
      <c r="AF478" s="151">
        <v>0</v>
      </c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ht="12.75" outlineLevel="1">
      <c r="A479" s="152"/>
      <c r="B479" s="158"/>
      <c r="C479" s="191" t="s">
        <v>673</v>
      </c>
      <c r="D479" s="163"/>
      <c r="E479" s="168">
        <v>110.592</v>
      </c>
      <c r="F479" s="272"/>
      <c r="G479" s="272"/>
      <c r="H479" s="272"/>
      <c r="I479" s="272"/>
      <c r="J479" s="272"/>
      <c r="K479" s="272"/>
      <c r="L479" s="272"/>
      <c r="M479" s="272"/>
      <c r="N479" s="273"/>
      <c r="O479" s="273"/>
      <c r="P479" s="273"/>
      <c r="Q479" s="273"/>
      <c r="R479" s="161"/>
      <c r="S479" s="161"/>
      <c r="T479" s="162"/>
      <c r="U479" s="16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 t="s">
        <v>141</v>
      </c>
      <c r="AF479" s="151">
        <v>0</v>
      </c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ht="12.75" outlineLevel="1">
      <c r="A480" s="152"/>
      <c r="B480" s="158"/>
      <c r="C480" s="191" t="s">
        <v>674</v>
      </c>
      <c r="D480" s="163"/>
      <c r="E480" s="168">
        <v>24.23</v>
      </c>
      <c r="F480" s="272"/>
      <c r="G480" s="272"/>
      <c r="H480" s="272"/>
      <c r="I480" s="272"/>
      <c r="J480" s="272"/>
      <c r="K480" s="272"/>
      <c r="L480" s="272"/>
      <c r="M480" s="272"/>
      <c r="N480" s="273"/>
      <c r="O480" s="273"/>
      <c r="P480" s="273"/>
      <c r="Q480" s="273"/>
      <c r="R480" s="161"/>
      <c r="S480" s="161"/>
      <c r="T480" s="162"/>
      <c r="U480" s="16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 t="s">
        <v>141</v>
      </c>
      <c r="AF480" s="151">
        <v>0</v>
      </c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ht="12.75" outlineLevel="1">
      <c r="A481" s="152">
        <v>181</v>
      </c>
      <c r="B481" s="158" t="s">
        <v>696</v>
      </c>
      <c r="C481" s="190" t="s">
        <v>697</v>
      </c>
      <c r="D481" s="160" t="s">
        <v>139</v>
      </c>
      <c r="E481" s="167">
        <v>350.246</v>
      </c>
      <c r="F481" s="170"/>
      <c r="G481" s="272">
        <f>ROUND(E481*F481,2)</f>
        <v>0</v>
      </c>
      <c r="H481" s="170"/>
      <c r="I481" s="272">
        <f>ROUND(E481*H481,2)</f>
        <v>0</v>
      </c>
      <c r="J481" s="170"/>
      <c r="K481" s="272">
        <f>ROUND(E481*J481,2)</f>
        <v>0</v>
      </c>
      <c r="L481" s="272">
        <v>21</v>
      </c>
      <c r="M481" s="272">
        <f>G481*(1+L481/100)</f>
        <v>0</v>
      </c>
      <c r="N481" s="273">
        <v>0.00207</v>
      </c>
      <c r="O481" s="273">
        <f>ROUND(E481*N481,5)</f>
        <v>0.72501</v>
      </c>
      <c r="P481" s="273">
        <v>0</v>
      </c>
      <c r="Q481" s="273">
        <f>ROUND(E481*P481,5)</f>
        <v>0</v>
      </c>
      <c r="R481" s="161"/>
      <c r="S481" s="161"/>
      <c r="T481" s="162">
        <v>0.133</v>
      </c>
      <c r="U481" s="161">
        <f>ROUND(E481*T481,2)</f>
        <v>46.58</v>
      </c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 t="s">
        <v>125</v>
      </c>
      <c r="AF481" s="151"/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</row>
    <row r="482" spans="1:60" ht="12.75" outlineLevel="1">
      <c r="A482" s="152"/>
      <c r="B482" s="158"/>
      <c r="C482" s="191" t="s">
        <v>671</v>
      </c>
      <c r="D482" s="163"/>
      <c r="E482" s="168">
        <v>96.576</v>
      </c>
      <c r="F482" s="272"/>
      <c r="G482" s="272"/>
      <c r="H482" s="272"/>
      <c r="I482" s="272"/>
      <c r="J482" s="272"/>
      <c r="K482" s="272"/>
      <c r="L482" s="272"/>
      <c r="M482" s="272"/>
      <c r="N482" s="273"/>
      <c r="O482" s="273"/>
      <c r="P482" s="273"/>
      <c r="Q482" s="273"/>
      <c r="R482" s="161"/>
      <c r="S482" s="161"/>
      <c r="T482" s="162"/>
      <c r="U482" s="16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 t="s">
        <v>141</v>
      </c>
      <c r="AF482" s="151">
        <v>0</v>
      </c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ht="12.75" outlineLevel="1">
      <c r="A483" s="152"/>
      <c r="B483" s="158"/>
      <c r="C483" s="191" t="s">
        <v>672</v>
      </c>
      <c r="D483" s="163"/>
      <c r="E483" s="168">
        <v>118.848</v>
      </c>
      <c r="F483" s="272"/>
      <c r="G483" s="272"/>
      <c r="H483" s="272"/>
      <c r="I483" s="272"/>
      <c r="J483" s="272"/>
      <c r="K483" s="272"/>
      <c r="L483" s="272"/>
      <c r="M483" s="272"/>
      <c r="N483" s="273"/>
      <c r="O483" s="273"/>
      <c r="P483" s="273"/>
      <c r="Q483" s="273"/>
      <c r="R483" s="161"/>
      <c r="S483" s="161"/>
      <c r="T483" s="162"/>
      <c r="U483" s="16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 t="s">
        <v>141</v>
      </c>
      <c r="AF483" s="151">
        <v>0</v>
      </c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ht="12.75" outlineLevel="1">
      <c r="A484" s="152"/>
      <c r="B484" s="158"/>
      <c r="C484" s="191" t="s">
        <v>673</v>
      </c>
      <c r="D484" s="163"/>
      <c r="E484" s="168">
        <v>110.592</v>
      </c>
      <c r="F484" s="272"/>
      <c r="G484" s="272"/>
      <c r="H484" s="272"/>
      <c r="I484" s="272"/>
      <c r="J484" s="272"/>
      <c r="K484" s="272"/>
      <c r="L484" s="272"/>
      <c r="M484" s="272"/>
      <c r="N484" s="273"/>
      <c r="O484" s="273"/>
      <c r="P484" s="273"/>
      <c r="Q484" s="273"/>
      <c r="R484" s="161"/>
      <c r="S484" s="161"/>
      <c r="T484" s="162"/>
      <c r="U484" s="161"/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 t="s">
        <v>141</v>
      </c>
      <c r="AF484" s="151">
        <v>0</v>
      </c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ht="12.75" outlineLevel="1">
      <c r="A485" s="152"/>
      <c r="B485" s="158"/>
      <c r="C485" s="191" t="s">
        <v>674</v>
      </c>
      <c r="D485" s="163"/>
      <c r="E485" s="168">
        <v>24.23</v>
      </c>
      <c r="F485" s="272"/>
      <c r="G485" s="272"/>
      <c r="H485" s="272"/>
      <c r="I485" s="272"/>
      <c r="J485" s="272"/>
      <c r="K485" s="272"/>
      <c r="L485" s="272"/>
      <c r="M485" s="272"/>
      <c r="N485" s="273"/>
      <c r="O485" s="273"/>
      <c r="P485" s="273"/>
      <c r="Q485" s="273"/>
      <c r="R485" s="161"/>
      <c r="S485" s="161"/>
      <c r="T485" s="162"/>
      <c r="U485" s="16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 t="s">
        <v>141</v>
      </c>
      <c r="AF485" s="151">
        <v>0</v>
      </c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31" ht="12.75">
      <c r="A486" s="153" t="s">
        <v>120</v>
      </c>
      <c r="B486" s="159" t="s">
        <v>92</v>
      </c>
      <c r="C486" s="192" t="s">
        <v>93</v>
      </c>
      <c r="D486" s="164"/>
      <c r="E486" s="169"/>
      <c r="F486" s="274"/>
      <c r="G486" s="274">
        <f>SUMIF(AE487:AE506,"&lt;&gt;NOR",G487:G506)</f>
        <v>0</v>
      </c>
      <c r="H486" s="274"/>
      <c r="I486" s="274">
        <f>SUM(I487:I506)</f>
        <v>0</v>
      </c>
      <c r="J486" s="274"/>
      <c r="K486" s="274">
        <f>SUM(K487:K506)</f>
        <v>0</v>
      </c>
      <c r="L486" s="274"/>
      <c r="M486" s="274">
        <f>SUM(M487:M506)</f>
        <v>0</v>
      </c>
      <c r="N486" s="275"/>
      <c r="O486" s="275">
        <f>SUM(O487:O506)</f>
        <v>0</v>
      </c>
      <c r="P486" s="275"/>
      <c r="Q486" s="275">
        <f>SUM(Q487:Q506)</f>
        <v>0</v>
      </c>
      <c r="R486" s="165"/>
      <c r="S486" s="165"/>
      <c r="T486" s="166"/>
      <c r="U486" s="165">
        <f>SUM(U487:U506)</f>
        <v>148.69</v>
      </c>
      <c r="AE486" t="s">
        <v>121</v>
      </c>
    </row>
    <row r="487" spans="1:60" ht="12.75" outlineLevel="1">
      <c r="A487" s="152">
        <v>182</v>
      </c>
      <c r="B487" s="158" t="s">
        <v>698</v>
      </c>
      <c r="C487" s="190" t="s">
        <v>699</v>
      </c>
      <c r="D487" s="160" t="s">
        <v>128</v>
      </c>
      <c r="E487" s="167">
        <v>60</v>
      </c>
      <c r="F487" s="170"/>
      <c r="G487" s="272">
        <f aca="true" t="shared" si="56" ref="G487:G506">ROUND(E487*F487,2)</f>
        <v>0</v>
      </c>
      <c r="H487" s="170"/>
      <c r="I487" s="272">
        <f aca="true" t="shared" si="57" ref="I487:I506">ROUND(E487*H487,2)</f>
        <v>0</v>
      </c>
      <c r="J487" s="170"/>
      <c r="K487" s="272">
        <f aca="true" t="shared" si="58" ref="K487:K506">ROUND(E487*J487,2)</f>
        <v>0</v>
      </c>
      <c r="L487" s="272">
        <v>21</v>
      </c>
      <c r="M487" s="272">
        <f aca="true" t="shared" si="59" ref="M487:M506">G487*(1+L487/100)</f>
        <v>0</v>
      </c>
      <c r="N487" s="273">
        <v>0</v>
      </c>
      <c r="O487" s="273">
        <f aca="true" t="shared" si="60" ref="O487:O506">ROUND(E487*N487,5)</f>
        <v>0</v>
      </c>
      <c r="P487" s="273">
        <v>0</v>
      </c>
      <c r="Q487" s="273">
        <f aca="true" t="shared" si="61" ref="Q487:Q506">ROUND(E487*P487,5)</f>
        <v>0</v>
      </c>
      <c r="R487" s="161"/>
      <c r="S487" s="161"/>
      <c r="T487" s="162">
        <v>0.21</v>
      </c>
      <c r="U487" s="161">
        <f aca="true" t="shared" si="62" ref="U487:U506">ROUND(E487*T487,2)</f>
        <v>12.6</v>
      </c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 t="s">
        <v>125</v>
      </c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ht="12.75" outlineLevel="1">
      <c r="A488" s="152">
        <v>183</v>
      </c>
      <c r="B488" s="158" t="s">
        <v>700</v>
      </c>
      <c r="C488" s="190" t="s">
        <v>701</v>
      </c>
      <c r="D488" s="160" t="s">
        <v>128</v>
      </c>
      <c r="E488" s="167">
        <v>20</v>
      </c>
      <c r="F488" s="170"/>
      <c r="G488" s="272">
        <f t="shared" si="56"/>
        <v>0</v>
      </c>
      <c r="H488" s="170"/>
      <c r="I488" s="272">
        <f t="shared" si="57"/>
        <v>0</v>
      </c>
      <c r="J488" s="170"/>
      <c r="K488" s="272">
        <f t="shared" si="58"/>
        <v>0</v>
      </c>
      <c r="L488" s="272">
        <v>21</v>
      </c>
      <c r="M488" s="272">
        <f t="shared" si="59"/>
        <v>0</v>
      </c>
      <c r="N488" s="273">
        <v>0</v>
      </c>
      <c r="O488" s="273">
        <f t="shared" si="60"/>
        <v>0</v>
      </c>
      <c r="P488" s="273">
        <v>0</v>
      </c>
      <c r="Q488" s="273">
        <f t="shared" si="61"/>
        <v>0</v>
      </c>
      <c r="R488" s="161"/>
      <c r="S488" s="161"/>
      <c r="T488" s="162">
        <v>0.16</v>
      </c>
      <c r="U488" s="161">
        <f t="shared" si="62"/>
        <v>3.2</v>
      </c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 t="s">
        <v>125</v>
      </c>
      <c r="AF488" s="151"/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ht="12.75" outlineLevel="1">
      <c r="A489" s="152">
        <v>184</v>
      </c>
      <c r="B489" s="158" t="s">
        <v>702</v>
      </c>
      <c r="C489" s="190" t="s">
        <v>703</v>
      </c>
      <c r="D489" s="160" t="s">
        <v>128</v>
      </c>
      <c r="E489" s="167">
        <v>3</v>
      </c>
      <c r="F489" s="170"/>
      <c r="G489" s="272">
        <f t="shared" si="56"/>
        <v>0</v>
      </c>
      <c r="H489" s="170"/>
      <c r="I489" s="272">
        <f t="shared" si="57"/>
        <v>0</v>
      </c>
      <c r="J489" s="170"/>
      <c r="K489" s="272">
        <f t="shared" si="58"/>
        <v>0</v>
      </c>
      <c r="L489" s="272">
        <v>21</v>
      </c>
      <c r="M489" s="272">
        <f t="shared" si="59"/>
        <v>0</v>
      </c>
      <c r="N489" s="273">
        <v>0</v>
      </c>
      <c r="O489" s="273">
        <f t="shared" si="60"/>
        <v>0</v>
      </c>
      <c r="P489" s="273">
        <v>0</v>
      </c>
      <c r="Q489" s="273">
        <f t="shared" si="61"/>
        <v>0</v>
      </c>
      <c r="R489" s="161"/>
      <c r="S489" s="161"/>
      <c r="T489" s="162">
        <v>0.8</v>
      </c>
      <c r="U489" s="161">
        <f t="shared" si="62"/>
        <v>2.4</v>
      </c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 t="s">
        <v>125</v>
      </c>
      <c r="AF489" s="151"/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ht="12.75" outlineLevel="1">
      <c r="A490" s="152">
        <v>185</v>
      </c>
      <c r="B490" s="158" t="s">
        <v>704</v>
      </c>
      <c r="C490" s="190" t="s">
        <v>705</v>
      </c>
      <c r="D490" s="160" t="s">
        <v>128</v>
      </c>
      <c r="E490" s="167">
        <v>32</v>
      </c>
      <c r="F490" s="170"/>
      <c r="G490" s="272">
        <f t="shared" si="56"/>
        <v>0</v>
      </c>
      <c r="H490" s="170"/>
      <c r="I490" s="272">
        <f t="shared" si="57"/>
        <v>0</v>
      </c>
      <c r="J490" s="170"/>
      <c r="K490" s="272">
        <f t="shared" si="58"/>
        <v>0</v>
      </c>
      <c r="L490" s="272">
        <v>21</v>
      </c>
      <c r="M490" s="272">
        <f t="shared" si="59"/>
        <v>0</v>
      </c>
      <c r="N490" s="273">
        <v>0</v>
      </c>
      <c r="O490" s="273">
        <f t="shared" si="60"/>
        <v>0</v>
      </c>
      <c r="P490" s="273">
        <v>0</v>
      </c>
      <c r="Q490" s="273">
        <f t="shared" si="61"/>
        <v>0</v>
      </c>
      <c r="R490" s="161"/>
      <c r="S490" s="161"/>
      <c r="T490" s="162">
        <v>0.3</v>
      </c>
      <c r="U490" s="161">
        <f t="shared" si="62"/>
        <v>9.6</v>
      </c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 t="s">
        <v>125</v>
      </c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ht="12.75" outlineLevel="1">
      <c r="A491" s="152">
        <v>186</v>
      </c>
      <c r="B491" s="158" t="s">
        <v>706</v>
      </c>
      <c r="C491" s="190" t="s">
        <v>707</v>
      </c>
      <c r="D491" s="160" t="s">
        <v>134</v>
      </c>
      <c r="E491" s="167">
        <v>72</v>
      </c>
      <c r="F491" s="170"/>
      <c r="G491" s="272">
        <f t="shared" si="56"/>
        <v>0</v>
      </c>
      <c r="H491" s="170"/>
      <c r="I491" s="272">
        <f t="shared" si="57"/>
        <v>0</v>
      </c>
      <c r="J491" s="170"/>
      <c r="K491" s="272">
        <f t="shared" si="58"/>
        <v>0</v>
      </c>
      <c r="L491" s="272">
        <v>21</v>
      </c>
      <c r="M491" s="272">
        <f t="shared" si="59"/>
        <v>0</v>
      </c>
      <c r="N491" s="273">
        <v>0</v>
      </c>
      <c r="O491" s="273">
        <f t="shared" si="60"/>
        <v>0</v>
      </c>
      <c r="P491" s="273">
        <v>0</v>
      </c>
      <c r="Q491" s="273">
        <f t="shared" si="61"/>
        <v>0</v>
      </c>
      <c r="R491" s="161"/>
      <c r="S491" s="161"/>
      <c r="T491" s="162">
        <v>0.248</v>
      </c>
      <c r="U491" s="161">
        <f t="shared" si="62"/>
        <v>17.86</v>
      </c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 t="s">
        <v>125</v>
      </c>
      <c r="AF491" s="151"/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ht="12.75" outlineLevel="1">
      <c r="A492" s="152">
        <v>187</v>
      </c>
      <c r="B492" s="158" t="s">
        <v>708</v>
      </c>
      <c r="C492" s="190" t="s">
        <v>709</v>
      </c>
      <c r="D492" s="160" t="s">
        <v>128</v>
      </c>
      <c r="E492" s="167">
        <v>4</v>
      </c>
      <c r="F492" s="170"/>
      <c r="G492" s="272">
        <f t="shared" si="56"/>
        <v>0</v>
      </c>
      <c r="H492" s="170"/>
      <c r="I492" s="272">
        <f t="shared" si="57"/>
        <v>0</v>
      </c>
      <c r="J492" s="170"/>
      <c r="K492" s="272">
        <f t="shared" si="58"/>
        <v>0</v>
      </c>
      <c r="L492" s="272">
        <v>21</v>
      </c>
      <c r="M492" s="272">
        <f t="shared" si="59"/>
        <v>0</v>
      </c>
      <c r="N492" s="273">
        <v>0</v>
      </c>
      <c r="O492" s="273">
        <f t="shared" si="60"/>
        <v>0</v>
      </c>
      <c r="P492" s="273">
        <v>0</v>
      </c>
      <c r="Q492" s="273">
        <f t="shared" si="61"/>
        <v>0</v>
      </c>
      <c r="R492" s="161"/>
      <c r="S492" s="161"/>
      <c r="T492" s="162">
        <v>0.63</v>
      </c>
      <c r="U492" s="161">
        <f t="shared" si="62"/>
        <v>2.52</v>
      </c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 t="s">
        <v>125</v>
      </c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ht="12.75" outlineLevel="1">
      <c r="A493" s="152">
        <v>188</v>
      </c>
      <c r="B493" s="158" t="s">
        <v>710</v>
      </c>
      <c r="C493" s="190" t="s">
        <v>711</v>
      </c>
      <c r="D493" s="160" t="s">
        <v>128</v>
      </c>
      <c r="E493" s="167">
        <v>4</v>
      </c>
      <c r="F493" s="170"/>
      <c r="G493" s="272">
        <f t="shared" si="56"/>
        <v>0</v>
      </c>
      <c r="H493" s="170"/>
      <c r="I493" s="272">
        <f t="shared" si="57"/>
        <v>0</v>
      </c>
      <c r="J493" s="170"/>
      <c r="K493" s="272">
        <f t="shared" si="58"/>
        <v>0</v>
      </c>
      <c r="L493" s="272">
        <v>21</v>
      </c>
      <c r="M493" s="272">
        <f t="shared" si="59"/>
        <v>0</v>
      </c>
      <c r="N493" s="273">
        <v>0</v>
      </c>
      <c r="O493" s="273">
        <f t="shared" si="60"/>
        <v>0</v>
      </c>
      <c r="P493" s="273">
        <v>0</v>
      </c>
      <c r="Q493" s="273">
        <f t="shared" si="61"/>
        <v>0</v>
      </c>
      <c r="R493" s="161"/>
      <c r="S493" s="161"/>
      <c r="T493" s="162">
        <v>0.2</v>
      </c>
      <c r="U493" s="161">
        <f t="shared" si="62"/>
        <v>0.8</v>
      </c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 t="s">
        <v>125</v>
      </c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ht="12.75" outlineLevel="1">
      <c r="A494" s="152">
        <v>189</v>
      </c>
      <c r="B494" s="158" t="s">
        <v>712</v>
      </c>
      <c r="C494" s="190" t="s">
        <v>713</v>
      </c>
      <c r="D494" s="160" t="s">
        <v>134</v>
      </c>
      <c r="E494" s="167">
        <v>132</v>
      </c>
      <c r="F494" s="170"/>
      <c r="G494" s="272">
        <f t="shared" si="56"/>
        <v>0</v>
      </c>
      <c r="H494" s="170"/>
      <c r="I494" s="272">
        <f t="shared" si="57"/>
        <v>0</v>
      </c>
      <c r="J494" s="170"/>
      <c r="K494" s="272">
        <f t="shared" si="58"/>
        <v>0</v>
      </c>
      <c r="L494" s="272">
        <v>21</v>
      </c>
      <c r="M494" s="272">
        <f t="shared" si="59"/>
        <v>0</v>
      </c>
      <c r="N494" s="273">
        <v>0</v>
      </c>
      <c r="O494" s="273">
        <f t="shared" si="60"/>
        <v>0</v>
      </c>
      <c r="P494" s="273">
        <v>0</v>
      </c>
      <c r="Q494" s="273">
        <f t="shared" si="61"/>
        <v>0</v>
      </c>
      <c r="R494" s="161"/>
      <c r="S494" s="161"/>
      <c r="T494" s="162">
        <v>0.1265</v>
      </c>
      <c r="U494" s="161">
        <f t="shared" si="62"/>
        <v>16.7</v>
      </c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 t="s">
        <v>125</v>
      </c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ht="12.75" outlineLevel="1">
      <c r="A495" s="152">
        <v>190</v>
      </c>
      <c r="B495" s="158" t="s">
        <v>714</v>
      </c>
      <c r="C495" s="190" t="s">
        <v>715</v>
      </c>
      <c r="D495" s="160" t="s">
        <v>128</v>
      </c>
      <c r="E495" s="167">
        <v>4</v>
      </c>
      <c r="F495" s="170"/>
      <c r="G495" s="272">
        <f t="shared" si="56"/>
        <v>0</v>
      </c>
      <c r="H495" s="170"/>
      <c r="I495" s="272">
        <f t="shared" si="57"/>
        <v>0</v>
      </c>
      <c r="J495" s="170"/>
      <c r="K495" s="272">
        <f t="shared" si="58"/>
        <v>0</v>
      </c>
      <c r="L495" s="272">
        <v>21</v>
      </c>
      <c r="M495" s="272">
        <f t="shared" si="59"/>
        <v>0</v>
      </c>
      <c r="N495" s="273">
        <v>0</v>
      </c>
      <c r="O495" s="273">
        <f t="shared" si="60"/>
        <v>0</v>
      </c>
      <c r="P495" s="273">
        <v>0</v>
      </c>
      <c r="Q495" s="273">
        <f t="shared" si="61"/>
        <v>0</v>
      </c>
      <c r="R495" s="161"/>
      <c r="S495" s="161"/>
      <c r="T495" s="162">
        <v>0.25</v>
      </c>
      <c r="U495" s="161">
        <f t="shared" si="62"/>
        <v>1</v>
      </c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 t="s">
        <v>125</v>
      </c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ht="12.75" outlineLevel="1">
      <c r="A496" s="152">
        <v>191</v>
      </c>
      <c r="B496" s="158" t="s">
        <v>716</v>
      </c>
      <c r="C496" s="190" t="s">
        <v>717</v>
      </c>
      <c r="D496" s="160" t="s">
        <v>128</v>
      </c>
      <c r="E496" s="167">
        <v>4</v>
      </c>
      <c r="F496" s="170"/>
      <c r="G496" s="272">
        <f t="shared" si="56"/>
        <v>0</v>
      </c>
      <c r="H496" s="170"/>
      <c r="I496" s="272">
        <f t="shared" si="57"/>
        <v>0</v>
      </c>
      <c r="J496" s="170"/>
      <c r="K496" s="272">
        <f t="shared" si="58"/>
        <v>0</v>
      </c>
      <c r="L496" s="272">
        <v>21</v>
      </c>
      <c r="M496" s="272">
        <f t="shared" si="59"/>
        <v>0</v>
      </c>
      <c r="N496" s="273">
        <v>0</v>
      </c>
      <c r="O496" s="273">
        <f t="shared" si="60"/>
        <v>0</v>
      </c>
      <c r="P496" s="273">
        <v>0</v>
      </c>
      <c r="Q496" s="273">
        <f t="shared" si="61"/>
        <v>0</v>
      </c>
      <c r="R496" s="161"/>
      <c r="S496" s="161"/>
      <c r="T496" s="162">
        <v>1.871</v>
      </c>
      <c r="U496" s="161">
        <f t="shared" si="62"/>
        <v>7.48</v>
      </c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 t="s">
        <v>125</v>
      </c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ht="22.5" outlineLevel="1">
      <c r="A497" s="152">
        <v>192</v>
      </c>
      <c r="B497" s="158" t="s">
        <v>718</v>
      </c>
      <c r="C497" s="190" t="s">
        <v>719</v>
      </c>
      <c r="D497" s="160" t="s">
        <v>134</v>
      </c>
      <c r="E497" s="167">
        <v>72</v>
      </c>
      <c r="F497" s="170"/>
      <c r="G497" s="272">
        <f t="shared" si="56"/>
        <v>0</v>
      </c>
      <c r="H497" s="170"/>
      <c r="I497" s="272">
        <f t="shared" si="57"/>
        <v>0</v>
      </c>
      <c r="J497" s="170"/>
      <c r="K497" s="272">
        <f t="shared" si="58"/>
        <v>0</v>
      </c>
      <c r="L497" s="272">
        <v>21</v>
      </c>
      <c r="M497" s="272">
        <f t="shared" si="59"/>
        <v>0</v>
      </c>
      <c r="N497" s="273">
        <v>0</v>
      </c>
      <c r="O497" s="273">
        <f t="shared" si="60"/>
        <v>0</v>
      </c>
      <c r="P497" s="273">
        <v>0</v>
      </c>
      <c r="Q497" s="273">
        <f t="shared" si="61"/>
        <v>0</v>
      </c>
      <c r="R497" s="161"/>
      <c r="S497" s="161"/>
      <c r="T497" s="162">
        <v>0.49717</v>
      </c>
      <c r="U497" s="161">
        <f t="shared" si="62"/>
        <v>35.8</v>
      </c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 t="s">
        <v>125</v>
      </c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ht="12.75" outlineLevel="1">
      <c r="A498" s="152">
        <v>193</v>
      </c>
      <c r="B498" s="158" t="s">
        <v>720</v>
      </c>
      <c r="C498" s="190" t="s">
        <v>721</v>
      </c>
      <c r="D498" s="160" t="s">
        <v>128</v>
      </c>
      <c r="E498" s="167">
        <v>16</v>
      </c>
      <c r="F498" s="170"/>
      <c r="G498" s="272">
        <f t="shared" si="56"/>
        <v>0</v>
      </c>
      <c r="H498" s="170"/>
      <c r="I498" s="272">
        <f t="shared" si="57"/>
        <v>0</v>
      </c>
      <c r="J498" s="170"/>
      <c r="K498" s="272">
        <f t="shared" si="58"/>
        <v>0</v>
      </c>
      <c r="L498" s="272">
        <v>21</v>
      </c>
      <c r="M498" s="272">
        <f t="shared" si="59"/>
        <v>0</v>
      </c>
      <c r="N498" s="273">
        <v>0</v>
      </c>
      <c r="O498" s="273">
        <f t="shared" si="60"/>
        <v>0</v>
      </c>
      <c r="P498" s="273">
        <v>0</v>
      </c>
      <c r="Q498" s="273">
        <f t="shared" si="61"/>
        <v>0</v>
      </c>
      <c r="R498" s="161"/>
      <c r="S498" s="161"/>
      <c r="T498" s="162">
        <v>0.244</v>
      </c>
      <c r="U498" s="161">
        <f t="shared" si="62"/>
        <v>3.9</v>
      </c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 t="s">
        <v>125</v>
      </c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</row>
    <row r="499" spans="1:60" ht="12.75" outlineLevel="1">
      <c r="A499" s="152">
        <v>194</v>
      </c>
      <c r="B499" s="158" t="s">
        <v>722</v>
      </c>
      <c r="C499" s="190" t="s">
        <v>723</v>
      </c>
      <c r="D499" s="160" t="s">
        <v>128</v>
      </c>
      <c r="E499" s="167">
        <v>4</v>
      </c>
      <c r="F499" s="170"/>
      <c r="G499" s="272">
        <f t="shared" si="56"/>
        <v>0</v>
      </c>
      <c r="H499" s="170"/>
      <c r="I499" s="272">
        <f t="shared" si="57"/>
        <v>0</v>
      </c>
      <c r="J499" s="170"/>
      <c r="K499" s="272">
        <f t="shared" si="58"/>
        <v>0</v>
      </c>
      <c r="L499" s="272">
        <v>21</v>
      </c>
      <c r="M499" s="272">
        <f t="shared" si="59"/>
        <v>0</v>
      </c>
      <c r="N499" s="273">
        <v>0</v>
      </c>
      <c r="O499" s="273">
        <f t="shared" si="60"/>
        <v>0</v>
      </c>
      <c r="P499" s="273">
        <v>0</v>
      </c>
      <c r="Q499" s="273">
        <f t="shared" si="61"/>
        <v>0</v>
      </c>
      <c r="R499" s="161"/>
      <c r="S499" s="161"/>
      <c r="T499" s="162">
        <v>0.26417</v>
      </c>
      <c r="U499" s="161">
        <f t="shared" si="62"/>
        <v>1.06</v>
      </c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 t="s">
        <v>125</v>
      </c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ht="12.75" outlineLevel="1">
      <c r="A500" s="152">
        <v>195</v>
      </c>
      <c r="B500" s="158" t="s">
        <v>724</v>
      </c>
      <c r="C500" s="190" t="s">
        <v>725</v>
      </c>
      <c r="D500" s="160" t="s">
        <v>128</v>
      </c>
      <c r="E500" s="167">
        <v>4</v>
      </c>
      <c r="F500" s="170"/>
      <c r="G500" s="272">
        <f t="shared" si="56"/>
        <v>0</v>
      </c>
      <c r="H500" s="170"/>
      <c r="I500" s="272">
        <f t="shared" si="57"/>
        <v>0</v>
      </c>
      <c r="J500" s="170"/>
      <c r="K500" s="272">
        <f t="shared" si="58"/>
        <v>0</v>
      </c>
      <c r="L500" s="272">
        <v>21</v>
      </c>
      <c r="M500" s="272">
        <f t="shared" si="59"/>
        <v>0</v>
      </c>
      <c r="N500" s="273">
        <v>0</v>
      </c>
      <c r="O500" s="273">
        <f t="shared" si="60"/>
        <v>0</v>
      </c>
      <c r="P500" s="273">
        <v>0</v>
      </c>
      <c r="Q500" s="273">
        <f t="shared" si="61"/>
        <v>0</v>
      </c>
      <c r="R500" s="161"/>
      <c r="S500" s="161"/>
      <c r="T500" s="162">
        <v>0.871</v>
      </c>
      <c r="U500" s="161">
        <f t="shared" si="62"/>
        <v>3.48</v>
      </c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 t="s">
        <v>125</v>
      </c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ht="12.75" outlineLevel="1">
      <c r="A501" s="152">
        <v>196</v>
      </c>
      <c r="B501" s="158" t="s">
        <v>726</v>
      </c>
      <c r="C501" s="190" t="s">
        <v>727</v>
      </c>
      <c r="D501" s="160" t="s">
        <v>128</v>
      </c>
      <c r="E501" s="167">
        <v>4</v>
      </c>
      <c r="F501" s="170"/>
      <c r="G501" s="272">
        <f t="shared" si="56"/>
        <v>0</v>
      </c>
      <c r="H501" s="170"/>
      <c r="I501" s="272">
        <f t="shared" si="57"/>
        <v>0</v>
      </c>
      <c r="J501" s="170"/>
      <c r="K501" s="272">
        <f t="shared" si="58"/>
        <v>0</v>
      </c>
      <c r="L501" s="272">
        <v>21</v>
      </c>
      <c r="M501" s="272">
        <f t="shared" si="59"/>
        <v>0</v>
      </c>
      <c r="N501" s="273">
        <v>0</v>
      </c>
      <c r="O501" s="273">
        <f t="shared" si="60"/>
        <v>0</v>
      </c>
      <c r="P501" s="273">
        <v>0</v>
      </c>
      <c r="Q501" s="273">
        <f t="shared" si="61"/>
        <v>0</v>
      </c>
      <c r="R501" s="161"/>
      <c r="S501" s="161"/>
      <c r="T501" s="162">
        <v>0.55283</v>
      </c>
      <c r="U501" s="161">
        <f t="shared" si="62"/>
        <v>2.21</v>
      </c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 t="s">
        <v>125</v>
      </c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ht="12.75" outlineLevel="1">
      <c r="A502" s="152">
        <v>197</v>
      </c>
      <c r="B502" s="158" t="s">
        <v>728</v>
      </c>
      <c r="C502" s="190" t="s">
        <v>729</v>
      </c>
      <c r="D502" s="160" t="s">
        <v>128</v>
      </c>
      <c r="E502" s="167">
        <v>4</v>
      </c>
      <c r="F502" s="170"/>
      <c r="G502" s="272">
        <f t="shared" si="56"/>
        <v>0</v>
      </c>
      <c r="H502" s="170"/>
      <c r="I502" s="272">
        <f t="shared" si="57"/>
        <v>0</v>
      </c>
      <c r="J502" s="170"/>
      <c r="K502" s="272">
        <f t="shared" si="58"/>
        <v>0</v>
      </c>
      <c r="L502" s="272">
        <v>21</v>
      </c>
      <c r="M502" s="272">
        <f t="shared" si="59"/>
        <v>0</v>
      </c>
      <c r="N502" s="273">
        <v>0</v>
      </c>
      <c r="O502" s="273">
        <f t="shared" si="60"/>
        <v>0</v>
      </c>
      <c r="P502" s="273">
        <v>0</v>
      </c>
      <c r="Q502" s="273">
        <f t="shared" si="61"/>
        <v>0</v>
      </c>
      <c r="R502" s="161"/>
      <c r="S502" s="161"/>
      <c r="T502" s="162">
        <v>0.11</v>
      </c>
      <c r="U502" s="161">
        <f t="shared" si="62"/>
        <v>0.44</v>
      </c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 t="s">
        <v>125</v>
      </c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ht="12.75" outlineLevel="1">
      <c r="A503" s="152">
        <v>198</v>
      </c>
      <c r="B503" s="158" t="s">
        <v>730</v>
      </c>
      <c r="C503" s="190" t="s">
        <v>731</v>
      </c>
      <c r="D503" s="160" t="s">
        <v>128</v>
      </c>
      <c r="E503" s="167">
        <v>72</v>
      </c>
      <c r="F503" s="170"/>
      <c r="G503" s="272">
        <f t="shared" si="56"/>
        <v>0</v>
      </c>
      <c r="H503" s="170"/>
      <c r="I503" s="272">
        <f t="shared" si="57"/>
        <v>0</v>
      </c>
      <c r="J503" s="170"/>
      <c r="K503" s="272">
        <f t="shared" si="58"/>
        <v>0</v>
      </c>
      <c r="L503" s="272">
        <v>21</v>
      </c>
      <c r="M503" s="272">
        <f t="shared" si="59"/>
        <v>0</v>
      </c>
      <c r="N503" s="273">
        <v>0</v>
      </c>
      <c r="O503" s="273">
        <f t="shared" si="60"/>
        <v>0</v>
      </c>
      <c r="P503" s="273">
        <v>0</v>
      </c>
      <c r="Q503" s="273">
        <f t="shared" si="61"/>
        <v>0</v>
      </c>
      <c r="R503" s="161"/>
      <c r="S503" s="161"/>
      <c r="T503" s="162">
        <v>0.3</v>
      </c>
      <c r="U503" s="161">
        <f t="shared" si="62"/>
        <v>21.6</v>
      </c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 t="s">
        <v>125</v>
      </c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ht="12.75" outlineLevel="1">
      <c r="A504" s="152">
        <v>199</v>
      </c>
      <c r="B504" s="158" t="s">
        <v>732</v>
      </c>
      <c r="C504" s="190" t="s">
        <v>733</v>
      </c>
      <c r="D504" s="160" t="s">
        <v>128</v>
      </c>
      <c r="E504" s="167">
        <v>3</v>
      </c>
      <c r="F504" s="170"/>
      <c r="G504" s="272">
        <f t="shared" si="56"/>
        <v>0</v>
      </c>
      <c r="H504" s="170"/>
      <c r="I504" s="272">
        <f t="shared" si="57"/>
        <v>0</v>
      </c>
      <c r="J504" s="170"/>
      <c r="K504" s="272">
        <f t="shared" si="58"/>
        <v>0</v>
      </c>
      <c r="L504" s="272">
        <v>21</v>
      </c>
      <c r="M504" s="272">
        <f t="shared" si="59"/>
        <v>0</v>
      </c>
      <c r="N504" s="273">
        <v>0</v>
      </c>
      <c r="O504" s="273">
        <f t="shared" si="60"/>
        <v>0</v>
      </c>
      <c r="P504" s="273">
        <v>0</v>
      </c>
      <c r="Q504" s="273">
        <f t="shared" si="61"/>
        <v>0</v>
      </c>
      <c r="R504" s="161"/>
      <c r="S504" s="161"/>
      <c r="T504" s="162">
        <v>1.77333</v>
      </c>
      <c r="U504" s="161">
        <f t="shared" si="62"/>
        <v>5.32</v>
      </c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 t="s">
        <v>125</v>
      </c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</row>
    <row r="505" spans="1:60" ht="12.75" outlineLevel="1">
      <c r="A505" s="152">
        <v>200</v>
      </c>
      <c r="B505" s="158" t="s">
        <v>734</v>
      </c>
      <c r="C505" s="190" t="s">
        <v>735</v>
      </c>
      <c r="D505" s="160" t="s">
        <v>128</v>
      </c>
      <c r="E505" s="167">
        <v>4</v>
      </c>
      <c r="F505" s="170"/>
      <c r="G505" s="272">
        <f t="shared" si="56"/>
        <v>0</v>
      </c>
      <c r="H505" s="170"/>
      <c r="I505" s="272">
        <f t="shared" si="57"/>
        <v>0</v>
      </c>
      <c r="J505" s="170"/>
      <c r="K505" s="272">
        <f t="shared" si="58"/>
        <v>0</v>
      </c>
      <c r="L505" s="272">
        <v>21</v>
      </c>
      <c r="M505" s="272">
        <f t="shared" si="59"/>
        <v>0</v>
      </c>
      <c r="N505" s="273">
        <v>0</v>
      </c>
      <c r="O505" s="273">
        <f t="shared" si="60"/>
        <v>0</v>
      </c>
      <c r="P505" s="273">
        <v>0</v>
      </c>
      <c r="Q505" s="273">
        <f t="shared" si="61"/>
        <v>0</v>
      </c>
      <c r="R505" s="161"/>
      <c r="S505" s="161"/>
      <c r="T505" s="162">
        <v>0.11</v>
      </c>
      <c r="U505" s="161">
        <f t="shared" si="62"/>
        <v>0.44</v>
      </c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 t="s">
        <v>125</v>
      </c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ht="12.75" outlineLevel="1">
      <c r="A506" s="179">
        <v>201</v>
      </c>
      <c r="B506" s="180" t="s">
        <v>736</v>
      </c>
      <c r="C506" s="193" t="s">
        <v>737</v>
      </c>
      <c r="D506" s="181" t="s">
        <v>128</v>
      </c>
      <c r="E506" s="182">
        <v>4</v>
      </c>
      <c r="F506" s="183"/>
      <c r="G506" s="276">
        <f t="shared" si="56"/>
        <v>0</v>
      </c>
      <c r="H506" s="183"/>
      <c r="I506" s="276">
        <f t="shared" si="57"/>
        <v>0</v>
      </c>
      <c r="J506" s="183"/>
      <c r="K506" s="276">
        <f t="shared" si="58"/>
        <v>0</v>
      </c>
      <c r="L506" s="276">
        <v>21</v>
      </c>
      <c r="M506" s="276">
        <f t="shared" si="59"/>
        <v>0</v>
      </c>
      <c r="N506" s="277">
        <v>0</v>
      </c>
      <c r="O506" s="277">
        <f t="shared" si="60"/>
        <v>0</v>
      </c>
      <c r="P506" s="277">
        <v>0</v>
      </c>
      <c r="Q506" s="277">
        <f t="shared" si="61"/>
        <v>0</v>
      </c>
      <c r="R506" s="184"/>
      <c r="S506" s="184"/>
      <c r="T506" s="185">
        <v>0.07</v>
      </c>
      <c r="U506" s="184">
        <f t="shared" si="62"/>
        <v>0.28</v>
      </c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 t="s">
        <v>125</v>
      </c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</row>
    <row r="507" spans="1:30" ht="12.75">
      <c r="A507" s="6"/>
      <c r="B507" s="7" t="s">
        <v>738</v>
      </c>
      <c r="C507" s="194" t="s">
        <v>738</v>
      </c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AC507">
        <v>15</v>
      </c>
      <c r="AD507">
        <v>21</v>
      </c>
    </row>
    <row r="508" spans="1:31" ht="12.75">
      <c r="A508" s="186"/>
      <c r="B508" s="187">
        <v>26</v>
      </c>
      <c r="C508" s="195" t="s">
        <v>738</v>
      </c>
      <c r="D508" s="188"/>
      <c r="E508" s="188"/>
      <c r="F508" s="188"/>
      <c r="G508" s="189">
        <f>G8+G31+G87+G129+G180+G203+G205+G231+G247+G279+G287+G290+G386+G394+G403+G413+G432+G441+G486</f>
        <v>0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AC508">
        <f>SUMIF(L7:L506,AC507,G7:G506)</f>
        <v>0</v>
      </c>
      <c r="AD508">
        <f>SUMIF(L7:L506,AD507,G7:G506)</f>
        <v>0</v>
      </c>
      <c r="AE508" t="s">
        <v>739</v>
      </c>
    </row>
    <row r="509" spans="1:21" ht="12.75">
      <c r="A509" s="6"/>
      <c r="B509" s="7" t="s">
        <v>738</v>
      </c>
      <c r="C509" s="194" t="s">
        <v>738</v>
      </c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2.75">
      <c r="A510" s="6"/>
      <c r="B510" s="7" t="s">
        <v>738</v>
      </c>
      <c r="C510" s="194" t="s">
        <v>738</v>
      </c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2.75">
      <c r="A511" s="258">
        <v>33</v>
      </c>
      <c r="B511" s="258"/>
      <c r="C511" s="259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31" ht="12.75">
      <c r="A512" s="260"/>
      <c r="B512" s="261"/>
      <c r="C512" s="262"/>
      <c r="D512" s="261"/>
      <c r="E512" s="261"/>
      <c r="F512" s="261"/>
      <c r="G512" s="263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AE512" t="s">
        <v>740</v>
      </c>
    </row>
    <row r="513" spans="1:21" ht="12.75">
      <c r="A513" s="264"/>
      <c r="B513" s="265"/>
      <c r="C513" s="266"/>
      <c r="D513" s="265"/>
      <c r="E513" s="265"/>
      <c r="F513" s="265"/>
      <c r="G513" s="26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2.75">
      <c r="A514" s="264"/>
      <c r="B514" s="265"/>
      <c r="C514" s="266"/>
      <c r="D514" s="265"/>
      <c r="E514" s="265"/>
      <c r="F514" s="265"/>
      <c r="G514" s="26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2.75">
      <c r="A515" s="264"/>
      <c r="B515" s="265"/>
      <c r="C515" s="266"/>
      <c r="D515" s="265"/>
      <c r="E515" s="265"/>
      <c r="F515" s="265"/>
      <c r="G515" s="26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2.75">
      <c r="A516" s="268"/>
      <c r="B516" s="269"/>
      <c r="C516" s="270"/>
      <c r="D516" s="269"/>
      <c r="E516" s="269"/>
      <c r="F516" s="269"/>
      <c r="G516" s="27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2.75">
      <c r="A517" s="6"/>
      <c r="B517" s="7" t="s">
        <v>738</v>
      </c>
      <c r="C517" s="194" t="s">
        <v>738</v>
      </c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3:31" ht="12.75">
      <c r="C518" s="196"/>
      <c r="AE518" t="s">
        <v>741</v>
      </c>
    </row>
  </sheetData>
  <sheetProtection password="CA50" sheet="1" objects="1" scenarios="1"/>
  <mergeCells count="6">
    <mergeCell ref="A1:G1"/>
    <mergeCell ref="C2:G2"/>
    <mergeCell ref="C3:G3"/>
    <mergeCell ref="C4:G4"/>
    <mergeCell ref="A511:C511"/>
    <mergeCell ref="A512:G516"/>
  </mergeCells>
  <printOptions/>
  <pageMargins left="0.590551181102362" right="0.393700787401575" top="0.787401575" bottom="0.7874015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REtiME</dc:creator>
  <cp:keywords/>
  <dc:description/>
  <cp:lastModifiedBy>Uživatel</cp:lastModifiedBy>
  <cp:lastPrinted>2014-02-28T09:52:57Z</cp:lastPrinted>
  <dcterms:created xsi:type="dcterms:W3CDTF">2009-04-08T07:15:50Z</dcterms:created>
  <dcterms:modified xsi:type="dcterms:W3CDTF">2022-02-22T16:57:41Z</dcterms:modified>
  <cp:category/>
  <cp:version/>
  <cp:contentType/>
  <cp:contentStatus/>
</cp:coreProperties>
</file>