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FIRMA\AKCE\EHL &amp; KOUMAR ARCHITEKTI\INFOCENTRUM - PRAHA 5\06_2021 - DPS\AKTUALIZACE 11_2021\"/>
    </mc:Choice>
  </mc:AlternateContent>
  <xr:revisionPtr revIDLastSave="0" documentId="8_{E0DF197D-0D0B-499C-8063-09923CD6EED6}" xr6:coauthVersionLast="47" xr6:coauthVersionMax="47" xr10:uidLastSave="{00000000-0000-0000-0000-000000000000}"/>
  <bookViews>
    <workbookView xWindow="-120" yWindow="-120" windowWidth="29040" windowHeight="17640" tabRatio="824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ZDRAVOTECHNIKA" sheetId="5" r:id="rId5"/>
    <sheet name="05 - VYTÁPĚNÍ" sheetId="6" r:id="rId6"/>
    <sheet name="06 - KLIMATIZACE" sheetId="7" r:id="rId7"/>
    <sheet name="07 - ELEKTROINSTALACE" sheetId="8" r:id="rId8"/>
    <sheet name="08 - SLABOPROUDÁ ELEKTROI..." sheetId="9" r:id="rId9"/>
    <sheet name="09 - AVT - AUDIO VIDEO TE..." sheetId="10" r:id="rId10"/>
  </sheets>
  <definedNames>
    <definedName name="_xlnm._FilterDatabase" localSheetId="1" hidden="1">'01 - VEDLEJŠÍ A OSTATNÍ N...'!$C$120:$K$130</definedName>
    <definedName name="_xlnm._FilterDatabase" localSheetId="2" hidden="1">'02 - BOURACÍ PRÁCE'!$C$121:$K$153</definedName>
    <definedName name="_xlnm._FilterDatabase" localSheetId="3" hidden="1">'03 - STAVEBNÍ PRÁCE'!$C$128:$K$189</definedName>
    <definedName name="_xlnm._FilterDatabase" localSheetId="4" hidden="1">'04 - ZDRAVOTECHNIKA'!$C$119:$K$151</definedName>
    <definedName name="_xlnm._FilterDatabase" localSheetId="5" hidden="1">'05 - VYTÁPĚNÍ'!$C$119:$K$134</definedName>
    <definedName name="_xlnm._FilterDatabase" localSheetId="6" hidden="1">'06 - KLIMATIZACE'!$C$118:$K$128</definedName>
    <definedName name="_xlnm._FilterDatabase" localSheetId="7" hidden="1">'07 - ELEKTROINSTALACE'!$C$118:$K$205</definedName>
    <definedName name="_xlnm._FilterDatabase" localSheetId="8" hidden="1">'08 - SLABOPROUDÁ ELEKTROI...'!$C$120:$K$244</definedName>
    <definedName name="_xlnm._FilterDatabase" localSheetId="9" hidden="1">'09 - AVT - AUDIO VIDEO TE...'!$C$119:$K$174</definedName>
    <definedName name="_xlnm.Print_Titles" localSheetId="1">'01 - VEDLEJŠÍ A OSTATNÍ N...'!$120:$120</definedName>
    <definedName name="_xlnm.Print_Titles" localSheetId="2">'02 - BOURACÍ PRÁCE'!$121:$121</definedName>
    <definedName name="_xlnm.Print_Titles" localSheetId="3">'03 - STAVEBNÍ PRÁCE'!$128:$128</definedName>
    <definedName name="_xlnm.Print_Titles" localSheetId="4">'04 - ZDRAVOTECHNIKA'!$119:$119</definedName>
    <definedName name="_xlnm.Print_Titles" localSheetId="5">'05 - VYTÁPĚNÍ'!$119:$119</definedName>
    <definedName name="_xlnm.Print_Titles" localSheetId="6">'06 - KLIMATIZACE'!$118:$118</definedName>
    <definedName name="_xlnm.Print_Titles" localSheetId="7">'07 - ELEKTROINSTALACE'!$118:$118</definedName>
    <definedName name="_xlnm.Print_Titles" localSheetId="8">'08 - SLABOPROUDÁ ELEKTROI...'!$120:$120</definedName>
    <definedName name="_xlnm.Print_Titles" localSheetId="9">'09 - AVT - AUDIO VIDEO TE...'!$119:$119</definedName>
    <definedName name="_xlnm.Print_Titles" localSheetId="0">'Rekapitulace stavby'!$92:$92</definedName>
    <definedName name="_xlnm.Print_Area" localSheetId="1">'01 - VEDLEJŠÍ A OSTATNÍ N...'!$C$4:$J$39,'01 - VEDLEJŠÍ A OSTATNÍ N...'!$C$50:$J$76,'01 - VEDLEJŠÍ A OSTATNÍ N...'!$C$82:$J$102,'01 - VEDLEJŠÍ A OSTATNÍ N...'!$C$108:$K$130</definedName>
    <definedName name="_xlnm.Print_Area" localSheetId="2">'02 - BOURACÍ PRÁCE'!$C$4:$J$39,'02 - BOURACÍ PRÁCE'!$C$50:$J$76,'02 - BOURACÍ PRÁCE'!$C$82:$J$103,'02 - BOURACÍ PRÁCE'!$C$109:$K$153</definedName>
    <definedName name="_xlnm.Print_Area" localSheetId="3">'03 - STAVEBNÍ PRÁCE'!$C$4:$J$39,'03 - STAVEBNÍ PRÁCE'!$C$50:$J$76,'03 - STAVEBNÍ PRÁCE'!$C$82:$J$110,'03 - STAVEBNÍ PRÁCE'!$C$116:$K$189</definedName>
    <definedName name="_xlnm.Print_Area" localSheetId="4">'04 - ZDRAVOTECHNIKA'!$C$4:$J$39,'04 - ZDRAVOTECHNIKA'!$C$50:$J$76,'04 - ZDRAVOTECHNIKA'!$C$82:$J$101,'04 - ZDRAVOTECHNIKA'!$C$107:$K$151</definedName>
    <definedName name="_xlnm.Print_Area" localSheetId="5">'05 - VYTÁPĚNÍ'!$C$4:$J$39,'05 - VYTÁPĚNÍ'!$C$50:$J$76,'05 - VYTÁPĚNÍ'!$C$82:$J$101,'05 - VYTÁPĚNÍ'!$C$107:$K$134</definedName>
    <definedName name="_xlnm.Print_Area" localSheetId="6">'06 - KLIMATIZACE'!$C$4:$J$39,'06 - KLIMATIZACE'!$C$50:$J$76,'06 - KLIMATIZACE'!$C$82:$J$100,'06 - KLIMATIZACE'!$C$106:$K$128</definedName>
    <definedName name="_xlnm.Print_Area" localSheetId="7">'07 - ELEKTROINSTALACE'!$C$4:$J$39,'07 - ELEKTROINSTALACE'!$C$50:$J$76,'07 - ELEKTROINSTALACE'!$C$82:$J$100,'07 - ELEKTROINSTALACE'!$C$106:$K$205</definedName>
    <definedName name="_xlnm.Print_Area" localSheetId="8">'08 - SLABOPROUDÁ ELEKTROI...'!$C$4:$J$39,'08 - SLABOPROUDÁ ELEKTROI...'!$C$50:$J$76,'08 - SLABOPROUDÁ ELEKTROI...'!$C$82:$J$102,'08 - SLABOPROUDÁ ELEKTROI...'!$C$108:$K$244</definedName>
    <definedName name="_xlnm.Print_Area" localSheetId="9">'09 - AVT - AUDIO VIDEO TE...'!$C$4:$J$39,'09 - AVT - AUDIO VIDEO TE...'!$C$50:$J$76,'09 - AVT - AUDIO VIDEO TE...'!$C$82:$J$101,'09 - AVT - AUDIO VIDEO TE...'!$C$107:$K$174</definedName>
    <definedName name="_xlnm.Print_Area" localSheetId="0">'Rekapitulace stavby'!$D$4:$AO$76,'Rekapitulace stavby'!$C$82:$AQ$104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3" i="1"/>
  <c r="J35" i="10"/>
  <c r="AX103" i="1" s="1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J116" i="10"/>
  <c r="F116" i="10"/>
  <c r="F114" i="10"/>
  <c r="E112" i="10"/>
  <c r="J91" i="10"/>
  <c r="F91" i="10"/>
  <c r="F89" i="10"/>
  <c r="E87" i="10"/>
  <c r="J24" i="10"/>
  <c r="E24" i="10"/>
  <c r="J92" i="10" s="1"/>
  <c r="J23" i="10"/>
  <c r="J18" i="10"/>
  <c r="E18" i="10"/>
  <c r="F117" i="10" s="1"/>
  <c r="J17" i="10"/>
  <c r="J12" i="10"/>
  <c r="J114" i="10" s="1"/>
  <c r="E7" i="10"/>
  <c r="E110" i="10"/>
  <c r="J37" i="9"/>
  <c r="J36" i="9"/>
  <c r="AY102" i="1" s="1"/>
  <c r="J35" i="9"/>
  <c r="AX102" i="1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89" i="9"/>
  <c r="E7" i="9"/>
  <c r="E85" i="9" s="1"/>
  <c r="J37" i="8"/>
  <c r="J36" i="8"/>
  <c r="AY101" i="1" s="1"/>
  <c r="J35" i="8"/>
  <c r="AX101" i="1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J116" i="8"/>
  <c r="J115" i="8"/>
  <c r="F115" i="8"/>
  <c r="F113" i="8"/>
  <c r="E111" i="8"/>
  <c r="J92" i="8"/>
  <c r="J91" i="8"/>
  <c r="F91" i="8"/>
  <c r="F89" i="8"/>
  <c r="E87" i="8"/>
  <c r="J18" i="8"/>
  <c r="E18" i="8"/>
  <c r="F92" i="8" s="1"/>
  <c r="J17" i="8"/>
  <c r="J12" i="8"/>
  <c r="J89" i="8"/>
  <c r="E7" i="8"/>
  <c r="E109" i="8" s="1"/>
  <c r="J37" i="7"/>
  <c r="J36" i="7"/>
  <c r="AY100" i="1" s="1"/>
  <c r="J35" i="7"/>
  <c r="AX100" i="1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 s="1"/>
  <c r="E7" i="7"/>
  <c r="E109" i="7"/>
  <c r="J37" i="6"/>
  <c r="J36" i="6"/>
  <c r="AY99" i="1"/>
  <c r="J35" i="6"/>
  <c r="AX99" i="1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/>
  <c r="J17" i="6"/>
  <c r="J12" i="6"/>
  <c r="J89" i="6"/>
  <c r="E7" i="6"/>
  <c r="E110" i="6"/>
  <c r="J37" i="5"/>
  <c r="J36" i="5"/>
  <c r="AY98" i="1"/>
  <c r="J35" i="5"/>
  <c r="AX98" i="1" s="1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92" i="5"/>
  <c r="J17" i="5"/>
  <c r="J12" i="5"/>
  <c r="J89" i="5"/>
  <c r="E7" i="5"/>
  <c r="E110" i="5"/>
  <c r="J37" i="4"/>
  <c r="J36" i="4"/>
  <c r="AY97" i="1"/>
  <c r="J35" i="4"/>
  <c r="AX97" i="1" s="1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T179" i="4"/>
  <c r="R180" i="4"/>
  <c r="R179" i="4" s="1"/>
  <c r="P180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T142" i="4" s="1"/>
  <c r="R143" i="4"/>
  <c r="R142" i="4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2" i="4"/>
  <c r="J91" i="4"/>
  <c r="F91" i="4"/>
  <c r="F89" i="4"/>
  <c r="E87" i="4"/>
  <c r="J18" i="4"/>
  <c r="E18" i="4"/>
  <c r="F126" i="4" s="1"/>
  <c r="J17" i="4"/>
  <c r="J12" i="4"/>
  <c r="J89" i="4"/>
  <c r="E7" i="4"/>
  <c r="E85" i="4" s="1"/>
  <c r="J37" i="3"/>
  <c r="J36" i="3"/>
  <c r="AY96" i="1" s="1"/>
  <c r="J35" i="3"/>
  <c r="AX96" i="1"/>
  <c r="BI153" i="3"/>
  <c r="BH153" i="3"/>
  <c r="BG153" i="3"/>
  <c r="BF153" i="3"/>
  <c r="T153" i="3"/>
  <c r="T152" i="3" s="1"/>
  <c r="R153" i="3"/>
  <c r="R152" i="3"/>
  <c r="P153" i="3"/>
  <c r="P152" i="3" s="1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/>
  <c r="J17" i="3"/>
  <c r="J12" i="3"/>
  <c r="J89" i="3" s="1"/>
  <c r="E7" i="3"/>
  <c r="E112" i="3"/>
  <c r="J37" i="2"/>
  <c r="J36" i="2"/>
  <c r="AY95" i="1"/>
  <c r="J35" i="2"/>
  <c r="AX95" i="1"/>
  <c r="BI130" i="2"/>
  <c r="BH130" i="2"/>
  <c r="BG130" i="2"/>
  <c r="BF130" i="2"/>
  <c r="T130" i="2"/>
  <c r="T129" i="2"/>
  <c r="R130" i="2"/>
  <c r="R129" i="2"/>
  <c r="P130" i="2"/>
  <c r="P129" i="2"/>
  <c r="BI128" i="2"/>
  <c r="BH128" i="2"/>
  <c r="BG128" i="2"/>
  <c r="BF128" i="2"/>
  <c r="T128" i="2"/>
  <c r="T127" i="2"/>
  <c r="R128" i="2"/>
  <c r="R127" i="2"/>
  <c r="P128" i="2"/>
  <c r="P127" i="2"/>
  <c r="BI126" i="2"/>
  <c r="BH126" i="2"/>
  <c r="BG126" i="2"/>
  <c r="BF126" i="2"/>
  <c r="T126" i="2"/>
  <c r="T125" i="2"/>
  <c r="R126" i="2"/>
  <c r="R125" i="2"/>
  <c r="P126" i="2"/>
  <c r="P125" i="2"/>
  <c r="BI124" i="2"/>
  <c r="BH124" i="2"/>
  <c r="BG124" i="2"/>
  <c r="BF124" i="2"/>
  <c r="T124" i="2"/>
  <c r="T123" i="2"/>
  <c r="T122" i="2" s="1"/>
  <c r="T121" i="2" s="1"/>
  <c r="R124" i="2"/>
  <c r="R123" i="2"/>
  <c r="R122" i="2" s="1"/>
  <c r="R121" i="2" s="1"/>
  <c r="P124" i="2"/>
  <c r="P123" i="2"/>
  <c r="P122" i="2" s="1"/>
  <c r="P121" i="2" s="1"/>
  <c r="AU95" i="1" s="1"/>
  <c r="J118" i="2"/>
  <c r="J117" i="2"/>
  <c r="F117" i="2"/>
  <c r="F115" i="2"/>
  <c r="E113" i="2"/>
  <c r="J92" i="2"/>
  <c r="J91" i="2"/>
  <c r="F91" i="2"/>
  <c r="F89" i="2"/>
  <c r="E87" i="2"/>
  <c r="J18" i="2"/>
  <c r="E18" i="2"/>
  <c r="F92" i="2"/>
  <c r="J17" i="2"/>
  <c r="J12" i="2"/>
  <c r="J115" i="2"/>
  <c r="E7" i="2"/>
  <c r="E85" i="2" s="1"/>
  <c r="L90" i="1"/>
  <c r="AM90" i="1"/>
  <c r="AM89" i="1"/>
  <c r="L89" i="1"/>
  <c r="AM87" i="1"/>
  <c r="L87" i="1"/>
  <c r="L85" i="1"/>
  <c r="L84" i="1"/>
  <c r="BK174" i="10"/>
  <c r="J174" i="10"/>
  <c r="BK173" i="10"/>
  <c r="BK172" i="10"/>
  <c r="BK171" i="10"/>
  <c r="J171" i="10"/>
  <c r="BK170" i="10"/>
  <c r="J170" i="10"/>
  <c r="BK169" i="10"/>
  <c r="J169" i="10"/>
  <c r="BK168" i="10"/>
  <c r="J168" i="10"/>
  <c r="BK167" i="10"/>
  <c r="J167" i="10"/>
  <c r="BK166" i="10"/>
  <c r="J166" i="10"/>
  <c r="BK165" i="10"/>
  <c r="BK145" i="10"/>
  <c r="J142" i="10"/>
  <c r="BK141" i="10"/>
  <c r="BK138" i="10"/>
  <c r="J137" i="10"/>
  <c r="J136" i="10"/>
  <c r="BK133" i="10"/>
  <c r="J131" i="10"/>
  <c r="J128" i="10"/>
  <c r="BK126" i="10"/>
  <c r="BK125" i="10"/>
  <c r="J124" i="10"/>
  <c r="BK123" i="10"/>
  <c r="J241" i="9"/>
  <c r="J238" i="9"/>
  <c r="J237" i="9"/>
  <c r="J236" i="9"/>
  <c r="BK226" i="9"/>
  <c r="BK224" i="9"/>
  <c r="BK221" i="9"/>
  <c r="J218" i="9"/>
  <c r="J214" i="9"/>
  <c r="BK213" i="9"/>
  <c r="BK212" i="9"/>
  <c r="BK208" i="9"/>
  <c r="J207" i="9"/>
  <c r="J206" i="9"/>
  <c r="J205" i="9"/>
  <c r="BK203" i="9"/>
  <c r="J202" i="9"/>
  <c r="J201" i="9"/>
  <c r="J199" i="9"/>
  <c r="J198" i="9"/>
  <c r="J196" i="9"/>
  <c r="J195" i="9"/>
  <c r="J193" i="9"/>
  <c r="J192" i="9"/>
  <c r="J189" i="9"/>
  <c r="BK188" i="9"/>
  <c r="BK184" i="9"/>
  <c r="J183" i="9"/>
  <c r="J182" i="9"/>
  <c r="J181" i="9"/>
  <c r="BK180" i="9"/>
  <c r="BK179" i="9"/>
  <c r="BK177" i="9"/>
  <c r="J175" i="9"/>
  <c r="BK174" i="9"/>
  <c r="J171" i="9"/>
  <c r="BK169" i="9"/>
  <c r="J168" i="9"/>
  <c r="BK145" i="9"/>
  <c r="BK144" i="9"/>
  <c r="BK143" i="9"/>
  <c r="J141" i="9"/>
  <c r="BK140" i="9"/>
  <c r="J139" i="9"/>
  <c r="J136" i="9"/>
  <c r="BK135" i="9"/>
  <c r="BK132" i="9"/>
  <c r="J131" i="9"/>
  <c r="J129" i="9"/>
  <c r="BK205" i="8"/>
  <c r="J205" i="8"/>
  <c r="J203" i="8"/>
  <c r="BK202" i="8"/>
  <c r="BK198" i="8"/>
  <c r="BK196" i="8"/>
  <c r="J195" i="8"/>
  <c r="J194" i="8"/>
  <c r="BK191" i="8"/>
  <c r="J190" i="8"/>
  <c r="BK189" i="8"/>
  <c r="BK184" i="8"/>
  <c r="BK183" i="8"/>
  <c r="BK182" i="8"/>
  <c r="BK178" i="8"/>
  <c r="BK177" i="8"/>
  <c r="J176" i="8"/>
  <c r="J175" i="8"/>
  <c r="J174" i="8"/>
  <c r="J170" i="8"/>
  <c r="J168" i="8"/>
  <c r="J162" i="8"/>
  <c r="J161" i="8"/>
  <c r="BK160" i="8"/>
  <c r="J160" i="8"/>
  <c r="J159" i="8"/>
  <c r="BK157" i="8"/>
  <c r="J156" i="8"/>
  <c r="BK154" i="8"/>
  <c r="J153" i="8"/>
  <c r="J146" i="8"/>
  <c r="BK145" i="8"/>
  <c r="BK139" i="8"/>
  <c r="J138" i="8"/>
  <c r="BK136" i="8"/>
  <c r="J134" i="8"/>
  <c r="BK132" i="8"/>
  <c r="BK131" i="8"/>
  <c r="J128" i="8"/>
  <c r="BK126" i="8"/>
  <c r="J123" i="8"/>
  <c r="J124" i="7"/>
  <c r="J123" i="7"/>
  <c r="J134" i="6"/>
  <c r="J128" i="6"/>
  <c r="J125" i="6"/>
  <c r="J151" i="5"/>
  <c r="BK149" i="5"/>
  <c r="BK148" i="5"/>
  <c r="J145" i="5"/>
  <c r="J142" i="5"/>
  <c r="BK141" i="5"/>
  <c r="BK139" i="5"/>
  <c r="BK138" i="5"/>
  <c r="J134" i="5"/>
  <c r="BK132" i="5"/>
  <c r="J129" i="5"/>
  <c r="BK128" i="5"/>
  <c r="BK126" i="5"/>
  <c r="BK189" i="4"/>
  <c r="BK188" i="4"/>
  <c r="BK187" i="4"/>
  <c r="J184" i="4"/>
  <c r="BK177" i="4"/>
  <c r="J175" i="4"/>
  <c r="BK173" i="4"/>
  <c r="BK170" i="4"/>
  <c r="BK169" i="4"/>
  <c r="J168" i="4"/>
  <c r="J167" i="4"/>
  <c r="J165" i="4"/>
  <c r="BK162" i="4"/>
  <c r="J161" i="4"/>
  <c r="J159" i="4"/>
  <c r="J151" i="4"/>
  <c r="BK148" i="4"/>
  <c r="J147" i="4"/>
  <c r="BK143" i="4"/>
  <c r="J141" i="4"/>
  <c r="J137" i="4"/>
  <c r="BK136" i="4"/>
  <c r="BK133" i="4"/>
  <c r="J153" i="3"/>
  <c r="BK151" i="3"/>
  <c r="BK145" i="3"/>
  <c r="BK143" i="3"/>
  <c r="J141" i="3"/>
  <c r="BK140" i="3"/>
  <c r="BK138" i="3"/>
  <c r="BK135" i="3"/>
  <c r="J134" i="3"/>
  <c r="J133" i="3"/>
  <c r="J128" i="3"/>
  <c r="BK127" i="3"/>
  <c r="BK125" i="3"/>
  <c r="BK126" i="2"/>
  <c r="AS94" i="1"/>
  <c r="J165" i="10"/>
  <c r="BK164" i="10"/>
  <c r="J164" i="10"/>
  <c r="BK163" i="10"/>
  <c r="BK162" i="10"/>
  <c r="BK159" i="10"/>
  <c r="J159" i="10"/>
  <c r="J158" i="10"/>
  <c r="J157" i="10"/>
  <c r="BK156" i="10"/>
  <c r="J154" i="10"/>
  <c r="BK153" i="10"/>
  <c r="BK151" i="10"/>
  <c r="J149" i="10"/>
  <c r="J145" i="10"/>
  <c r="J144" i="10"/>
  <c r="BK140" i="10"/>
  <c r="J138" i="10"/>
  <c r="J135" i="10"/>
  <c r="J134" i="10"/>
  <c r="BK129" i="10"/>
  <c r="J127" i="10"/>
  <c r="J126" i="10"/>
  <c r="J125" i="10"/>
  <c r="BK124" i="10"/>
  <c r="J242" i="9"/>
  <c r="BK240" i="9"/>
  <c r="BK236" i="9"/>
  <c r="BK235" i="9"/>
  <c r="J233" i="9"/>
  <c r="BK232" i="9"/>
  <c r="J231" i="9"/>
  <c r="BK230" i="9"/>
  <c r="J222" i="9"/>
  <c r="J220" i="9"/>
  <c r="BK219" i="9"/>
  <c r="BK218" i="9"/>
  <c r="BK217" i="9"/>
  <c r="J215" i="9"/>
  <c r="J213" i="9"/>
  <c r="J212" i="9"/>
  <c r="BK210" i="9"/>
  <c r="J209" i="9"/>
  <c r="BK204" i="9"/>
  <c r="J203" i="9"/>
  <c r="BK202" i="9"/>
  <c r="BK200" i="9"/>
  <c r="BK199" i="9"/>
  <c r="BK198" i="9"/>
  <c r="J197" i="9"/>
  <c r="BK192" i="9"/>
  <c r="J190" i="9"/>
  <c r="J188" i="9"/>
  <c r="J187" i="9"/>
  <c r="J186" i="9"/>
  <c r="J185" i="9"/>
  <c r="BK183" i="9"/>
  <c r="BK182" i="9"/>
  <c r="BK181" i="9"/>
  <c r="J180" i="9"/>
  <c r="J179" i="9"/>
  <c r="BK178" i="9"/>
  <c r="J178" i="9"/>
  <c r="BK175" i="9"/>
  <c r="J172" i="9"/>
  <c r="BK171" i="9"/>
  <c r="J169" i="9"/>
  <c r="BK166" i="9"/>
  <c r="J163" i="9"/>
  <c r="BK162" i="9"/>
  <c r="J161" i="9"/>
  <c r="BK158" i="9"/>
  <c r="J157" i="9"/>
  <c r="BK156" i="9"/>
  <c r="J155" i="9"/>
  <c r="BK154" i="9"/>
  <c r="J153" i="9"/>
  <c r="BK151" i="9"/>
  <c r="BK150" i="9"/>
  <c r="J149" i="9"/>
  <c r="J148" i="9"/>
  <c r="J144" i="9"/>
  <c r="BK142" i="9"/>
  <c r="BK141" i="9"/>
  <c r="J137" i="9"/>
  <c r="BK131" i="9"/>
  <c r="J130" i="9"/>
  <c r="J125" i="9"/>
  <c r="J124" i="9"/>
  <c r="J123" i="9"/>
  <c r="J204" i="8"/>
  <c r="BK201" i="8"/>
  <c r="BK197" i="8"/>
  <c r="J196" i="8"/>
  <c r="J192" i="8"/>
  <c r="BK188" i="8"/>
  <c r="J187" i="8"/>
  <c r="BK179" i="8"/>
  <c r="BK175" i="8"/>
  <c r="BK174" i="8"/>
  <c r="J173" i="8"/>
  <c r="J169" i="8"/>
  <c r="BK167" i="8"/>
  <c r="J166" i="8"/>
  <c r="BK164" i="8"/>
  <c r="J163" i="8"/>
  <c r="BK158" i="8"/>
  <c r="J157" i="8"/>
  <c r="BK156" i="8"/>
  <c r="J155" i="8"/>
  <c r="BK151" i="8"/>
  <c r="J150" i="8"/>
  <c r="BK149" i="8"/>
  <c r="J144" i="8"/>
  <c r="BK141" i="8"/>
  <c r="J140" i="8"/>
  <c r="BK133" i="8"/>
  <c r="J130" i="8"/>
  <c r="J126" i="8"/>
  <c r="J125" i="8"/>
  <c r="BK124" i="8"/>
  <c r="BK123" i="8"/>
  <c r="J128" i="7"/>
  <c r="J125" i="7"/>
  <c r="BK133" i="6"/>
  <c r="BK130" i="6"/>
  <c r="BK128" i="6"/>
  <c r="J127" i="6"/>
  <c r="BK125" i="6"/>
  <c r="BK124" i="6"/>
  <c r="J123" i="6"/>
  <c r="BK151" i="5"/>
  <c r="J148" i="5"/>
  <c r="J146" i="5"/>
  <c r="J144" i="5"/>
  <c r="J143" i="5"/>
  <c r="J139" i="5"/>
  <c r="J138" i="5"/>
  <c r="J137" i="5"/>
  <c r="BK136" i="5"/>
  <c r="J135" i="5"/>
  <c r="BK131" i="5"/>
  <c r="J126" i="5"/>
  <c r="J125" i="5"/>
  <c r="BK124" i="5"/>
  <c r="J123" i="5"/>
  <c r="J188" i="4"/>
  <c r="J186" i="4"/>
  <c r="BK184" i="4"/>
  <c r="J183" i="4"/>
  <c r="J182" i="4"/>
  <c r="BK180" i="4"/>
  <c r="J174" i="4"/>
  <c r="J173" i="4"/>
  <c r="BK172" i="4"/>
  <c r="J164" i="4"/>
  <c r="J160" i="4"/>
  <c r="BK158" i="4"/>
  <c r="J156" i="4"/>
  <c r="BK154" i="4"/>
  <c r="BK153" i="4"/>
  <c r="J152" i="4"/>
  <c r="BK151" i="4"/>
  <c r="BK150" i="4"/>
  <c r="BK149" i="4"/>
  <c r="J148" i="4"/>
  <c r="J146" i="4"/>
  <c r="BK141" i="4"/>
  <c r="J140" i="4"/>
  <c r="J138" i="4"/>
  <c r="J136" i="4"/>
  <c r="BK135" i="4"/>
  <c r="BK134" i="4"/>
  <c r="BK132" i="4"/>
  <c r="BK153" i="3"/>
  <c r="J150" i="3"/>
  <c r="BK146" i="3"/>
  <c r="J145" i="3"/>
  <c r="BK141" i="3"/>
  <c r="J139" i="3"/>
  <c r="BK137" i="3"/>
  <c r="BK134" i="3"/>
  <c r="BK133" i="3"/>
  <c r="J132" i="3"/>
  <c r="J130" i="3"/>
  <c r="BK129" i="3"/>
  <c r="BK128" i="3"/>
  <c r="J126" i="3"/>
  <c r="BK128" i="2"/>
  <c r="BK124" i="2"/>
  <c r="J173" i="10"/>
  <c r="J172" i="10"/>
  <c r="J163" i="10"/>
  <c r="J162" i="10"/>
  <c r="BK160" i="10"/>
  <c r="J160" i="10"/>
  <c r="J156" i="10"/>
  <c r="BK155" i="10"/>
  <c r="BK154" i="10"/>
  <c r="J152" i="10"/>
  <c r="J150" i="10"/>
  <c r="BK149" i="10"/>
  <c r="J148" i="10"/>
  <c r="BK146" i="10"/>
  <c r="BK144" i="10"/>
  <c r="BK143" i="10"/>
  <c r="J140" i="10"/>
  <c r="BK137" i="10"/>
  <c r="BK136" i="10"/>
  <c r="BK132" i="10"/>
  <c r="BK131" i="10"/>
  <c r="J130" i="10"/>
  <c r="J129" i="10"/>
  <c r="BK127" i="10"/>
  <c r="J122" i="10"/>
  <c r="BK241" i="9"/>
  <c r="J239" i="9"/>
  <c r="J235" i="9"/>
  <c r="BK234" i="9"/>
  <c r="BK233" i="9"/>
  <c r="J232" i="9"/>
  <c r="BK229" i="9"/>
  <c r="BK228" i="9"/>
  <c r="BK227" i="9"/>
  <c r="BK223" i="9"/>
  <c r="BK222" i="9"/>
  <c r="J221" i="9"/>
  <c r="J219" i="9"/>
  <c r="J216" i="9"/>
  <c r="BK215" i="9"/>
  <c r="BK214" i="9"/>
  <c r="J211" i="9"/>
  <c r="BK207" i="9"/>
  <c r="BK206" i="9"/>
  <c r="BK205" i="9"/>
  <c r="J204" i="9"/>
  <c r="BK201" i="9"/>
  <c r="J200" i="9"/>
  <c r="BK196" i="9"/>
  <c r="BK195" i="9"/>
  <c r="BK194" i="9"/>
  <c r="BK189" i="9"/>
  <c r="BK187" i="9"/>
  <c r="BK186" i="9"/>
  <c r="BK185" i="9"/>
  <c r="J176" i="9"/>
  <c r="J174" i="9"/>
  <c r="BK173" i="9"/>
  <c r="BK168" i="9"/>
  <c r="BK165" i="9"/>
  <c r="BK164" i="9"/>
  <c r="BK163" i="9"/>
  <c r="J160" i="9"/>
  <c r="J159" i="9"/>
  <c r="J158" i="9"/>
  <c r="J156" i="9"/>
  <c r="J154" i="9"/>
  <c r="J151" i="9"/>
  <c r="J147" i="9"/>
  <c r="BK146" i="9"/>
  <c r="J143" i="9"/>
  <c r="J142" i="9"/>
  <c r="J138" i="9"/>
  <c r="BK136" i="9"/>
  <c r="J134" i="9"/>
  <c r="BK133" i="9"/>
  <c r="BK128" i="9"/>
  <c r="BK127" i="9"/>
  <c r="BK126" i="9"/>
  <c r="BK125" i="9"/>
  <c r="BK123" i="9"/>
  <c r="BK204" i="8"/>
  <c r="J201" i="8"/>
  <c r="J199" i="8"/>
  <c r="J198" i="8"/>
  <c r="J193" i="8"/>
  <c r="J189" i="8"/>
  <c r="BK186" i="8"/>
  <c r="J185" i="8"/>
  <c r="J184" i="8"/>
  <c r="J182" i="8"/>
  <c r="J181" i="8"/>
  <c r="J180" i="8"/>
  <c r="J172" i="8"/>
  <c r="BK171" i="8"/>
  <c r="BK165" i="8"/>
  <c r="BK162" i="8"/>
  <c r="BK161" i="8"/>
  <c r="BK159" i="8"/>
  <c r="BK153" i="8"/>
  <c r="BK152" i="8"/>
  <c r="BK150" i="8"/>
  <c r="J149" i="8"/>
  <c r="J148" i="8"/>
  <c r="BK147" i="8"/>
  <c r="BK143" i="8"/>
  <c r="BK142" i="8"/>
  <c r="BK138" i="8"/>
  <c r="BK137" i="8"/>
  <c r="J136" i="8"/>
  <c r="J135" i="8"/>
  <c r="BK129" i="8"/>
  <c r="BK128" i="8"/>
  <c r="J127" i="8"/>
  <c r="BK125" i="8"/>
  <c r="BK122" i="8"/>
  <c r="BK127" i="7"/>
  <c r="BK125" i="7"/>
  <c r="BK122" i="7"/>
  <c r="BK134" i="6"/>
  <c r="J133" i="6"/>
  <c r="J132" i="6"/>
  <c r="BK131" i="6"/>
  <c r="J130" i="6"/>
  <c r="BK127" i="6"/>
  <c r="J124" i="6"/>
  <c r="BK123" i="6"/>
  <c r="BK150" i="5"/>
  <c r="J147" i="5"/>
  <c r="BK144" i="5"/>
  <c r="BK143" i="5"/>
  <c r="BK135" i="5"/>
  <c r="BK134" i="5"/>
  <c r="J133" i="5"/>
  <c r="BK127" i="5"/>
  <c r="BK125" i="5"/>
  <c r="J187" i="4"/>
  <c r="BK186" i="4"/>
  <c r="BK185" i="4"/>
  <c r="BK182" i="4"/>
  <c r="BK178" i="4"/>
  <c r="BK175" i="4"/>
  <c r="BK174" i="4"/>
  <c r="J170" i="4"/>
  <c r="BK165" i="4"/>
  <c r="J162" i="4"/>
  <c r="BK161" i="4"/>
  <c r="BK159" i="4"/>
  <c r="J157" i="4"/>
  <c r="J154" i="4"/>
  <c r="J143" i="4"/>
  <c r="BK138" i="4"/>
  <c r="J135" i="4"/>
  <c r="J133" i="4"/>
  <c r="J132" i="4"/>
  <c r="J151" i="3"/>
  <c r="BK150" i="3"/>
  <c r="J149" i="3"/>
  <c r="J144" i="3"/>
  <c r="J138" i="3"/>
  <c r="J137" i="3"/>
  <c r="BK136" i="3"/>
  <c r="BK131" i="3"/>
  <c r="J130" i="2"/>
  <c r="J126" i="2"/>
  <c r="BK158" i="10"/>
  <c r="BK157" i="10"/>
  <c r="J155" i="10"/>
  <c r="J153" i="10"/>
  <c r="BK152" i="10"/>
  <c r="J151" i="10"/>
  <c r="BK150" i="10"/>
  <c r="BK148" i="10"/>
  <c r="J146" i="10"/>
  <c r="J143" i="10"/>
  <c r="BK142" i="10"/>
  <c r="J141" i="10"/>
  <c r="BK135" i="10"/>
  <c r="BK134" i="10"/>
  <c r="J133" i="10"/>
  <c r="J132" i="10"/>
  <c r="BK130" i="10"/>
  <c r="BK128" i="10"/>
  <c r="J123" i="10"/>
  <c r="BK122" i="10"/>
  <c r="BK244" i="9"/>
  <c r="J244" i="9"/>
  <c r="BK243" i="9"/>
  <c r="J243" i="9"/>
  <c r="BK242" i="9"/>
  <c r="J240" i="9"/>
  <c r="BK239" i="9"/>
  <c r="BK238" i="9"/>
  <c r="BK237" i="9"/>
  <c r="J234" i="9"/>
  <c r="BK231" i="9"/>
  <c r="J230" i="9"/>
  <c r="J229" i="9"/>
  <c r="J228" i="9"/>
  <c r="J227" i="9"/>
  <c r="J226" i="9"/>
  <c r="J224" i="9"/>
  <c r="J223" i="9"/>
  <c r="BK220" i="9"/>
  <c r="J217" i="9"/>
  <c r="BK216" i="9"/>
  <c r="BK211" i="9"/>
  <c r="J210" i="9"/>
  <c r="BK209" i="9"/>
  <c r="J208" i="9"/>
  <c r="BK197" i="9"/>
  <c r="J194" i="9"/>
  <c r="BK193" i="9"/>
  <c r="BK190" i="9"/>
  <c r="J184" i="9"/>
  <c r="J177" i="9"/>
  <c r="BK176" i="9"/>
  <c r="J173" i="9"/>
  <c r="BK172" i="9"/>
  <c r="BK167" i="9"/>
  <c r="J167" i="9"/>
  <c r="J166" i="9"/>
  <c r="J165" i="9"/>
  <c r="J164" i="9"/>
  <c r="J162" i="9"/>
  <c r="BK161" i="9"/>
  <c r="BK160" i="9"/>
  <c r="BK159" i="9"/>
  <c r="BK157" i="9"/>
  <c r="BK155" i="9"/>
  <c r="BK153" i="9"/>
  <c r="J150" i="9"/>
  <c r="BK149" i="9"/>
  <c r="BK148" i="9"/>
  <c r="BK147" i="9"/>
  <c r="J146" i="9"/>
  <c r="J145" i="9"/>
  <c r="J140" i="9"/>
  <c r="BK139" i="9"/>
  <c r="BK138" i="9"/>
  <c r="BK137" i="9"/>
  <c r="J135" i="9"/>
  <c r="BK134" i="9"/>
  <c r="J133" i="9"/>
  <c r="J132" i="9"/>
  <c r="BK130" i="9"/>
  <c r="BK129" i="9"/>
  <c r="J128" i="9"/>
  <c r="J127" i="9"/>
  <c r="J126" i="9"/>
  <c r="BK124" i="9"/>
  <c r="BK203" i="8"/>
  <c r="J202" i="8"/>
  <c r="BK199" i="8"/>
  <c r="J197" i="8"/>
  <c r="BK195" i="8"/>
  <c r="BK194" i="8"/>
  <c r="BK193" i="8"/>
  <c r="BK192" i="8"/>
  <c r="J191" i="8"/>
  <c r="BK190" i="8"/>
  <c r="J188" i="8"/>
  <c r="BK187" i="8"/>
  <c r="J186" i="8"/>
  <c r="BK185" i="8"/>
  <c r="J183" i="8"/>
  <c r="BK181" i="8"/>
  <c r="BK180" i="8"/>
  <c r="J179" i="8"/>
  <c r="J178" i="8"/>
  <c r="J177" i="8"/>
  <c r="BK176" i="8"/>
  <c r="BK173" i="8"/>
  <c r="BK172" i="8"/>
  <c r="J171" i="8"/>
  <c r="BK170" i="8"/>
  <c r="BK169" i="8"/>
  <c r="BK168" i="8"/>
  <c r="J167" i="8"/>
  <c r="BK166" i="8"/>
  <c r="J165" i="8"/>
  <c r="J164" i="8"/>
  <c r="BK163" i="8"/>
  <c r="J158" i="8"/>
  <c r="BK155" i="8"/>
  <c r="J154" i="8"/>
  <c r="J152" i="8"/>
  <c r="J151" i="8"/>
  <c r="BK148" i="8"/>
  <c r="J147" i="8"/>
  <c r="BK146" i="8"/>
  <c r="J145" i="8"/>
  <c r="BK144" i="8"/>
  <c r="J143" i="8"/>
  <c r="J142" i="8"/>
  <c r="J141" i="8"/>
  <c r="BK140" i="8"/>
  <c r="J139" i="8"/>
  <c r="J137" i="8"/>
  <c r="BK135" i="8"/>
  <c r="BK134" i="8"/>
  <c r="J133" i="8"/>
  <c r="J132" i="8"/>
  <c r="J131" i="8"/>
  <c r="BK130" i="8"/>
  <c r="J129" i="8"/>
  <c r="BK127" i="8"/>
  <c r="J124" i="8"/>
  <c r="J122" i="8"/>
  <c r="BK128" i="7"/>
  <c r="J127" i="7"/>
  <c r="BK124" i="7"/>
  <c r="BK123" i="7"/>
  <c r="J122" i="7"/>
  <c r="BK132" i="6"/>
  <c r="J131" i="6"/>
  <c r="J150" i="5"/>
  <c r="J149" i="5"/>
  <c r="BK147" i="5"/>
  <c r="BK146" i="5"/>
  <c r="BK145" i="5"/>
  <c r="BK142" i="5"/>
  <c r="J141" i="5"/>
  <c r="BK137" i="5"/>
  <c r="J136" i="5"/>
  <c r="BK133" i="5"/>
  <c r="J132" i="5"/>
  <c r="J131" i="5"/>
  <c r="BK129" i="5"/>
  <c r="J128" i="5"/>
  <c r="J127" i="5"/>
  <c r="J124" i="5"/>
  <c r="BK123" i="5"/>
  <c r="J189" i="4"/>
  <c r="J185" i="4"/>
  <c r="BK183" i="4"/>
  <c r="J180" i="4"/>
  <c r="J178" i="4"/>
  <c r="J177" i="4"/>
  <c r="J172" i="4"/>
  <c r="J169" i="4"/>
  <c r="BK168" i="4"/>
  <c r="BK167" i="4"/>
  <c r="BK164" i="4"/>
  <c r="BK160" i="4"/>
  <c r="J158" i="4"/>
  <c r="BK157" i="4"/>
  <c r="BK156" i="4"/>
  <c r="J153" i="4"/>
  <c r="BK152" i="4"/>
  <c r="J150" i="4"/>
  <c r="J149" i="4"/>
  <c r="BK147" i="4"/>
  <c r="BK146" i="4"/>
  <c r="BK140" i="4"/>
  <c r="BK137" i="4"/>
  <c r="J134" i="4"/>
  <c r="BK149" i="3"/>
  <c r="J146" i="3"/>
  <c r="BK144" i="3"/>
  <c r="J143" i="3"/>
  <c r="J140" i="3"/>
  <c r="BK139" i="3"/>
  <c r="J136" i="3"/>
  <c r="J135" i="3"/>
  <c r="BK132" i="3"/>
  <c r="J131" i="3"/>
  <c r="BK130" i="3"/>
  <c r="J129" i="3"/>
  <c r="J127" i="3"/>
  <c r="BK126" i="3"/>
  <c r="J125" i="3"/>
  <c r="BK130" i="2"/>
  <c r="J128" i="2"/>
  <c r="J124" i="2"/>
  <c r="T124" i="3" l="1"/>
  <c r="BK148" i="3"/>
  <c r="P131" i="4"/>
  <c r="P139" i="4"/>
  <c r="P145" i="4"/>
  <c r="R155" i="4"/>
  <c r="R163" i="4"/>
  <c r="T166" i="4"/>
  <c r="P171" i="4"/>
  <c r="T176" i="4"/>
  <c r="R181" i="4"/>
  <c r="P122" i="5"/>
  <c r="R130" i="5"/>
  <c r="R140" i="5"/>
  <c r="P122" i="6"/>
  <c r="BK129" i="6"/>
  <c r="J129" i="6" s="1"/>
  <c r="J100" i="6" s="1"/>
  <c r="T121" i="7"/>
  <c r="R126" i="7"/>
  <c r="T121" i="8"/>
  <c r="P200" i="8"/>
  <c r="BK122" i="9"/>
  <c r="BK152" i="9"/>
  <c r="J152" i="9" s="1"/>
  <c r="J98" i="9" s="1"/>
  <c r="BK170" i="9"/>
  <c r="J170" i="9"/>
  <c r="J99" i="9" s="1"/>
  <c r="BK191" i="9"/>
  <c r="J191" i="9"/>
  <c r="J100" i="9"/>
  <c r="P225" i="9"/>
  <c r="R124" i="3"/>
  <c r="R142" i="3"/>
  <c r="R123" i="3" s="1"/>
  <c r="P148" i="3"/>
  <c r="P147" i="3"/>
  <c r="R131" i="4"/>
  <c r="R130" i="4"/>
  <c r="R139" i="4"/>
  <c r="BK145" i="4"/>
  <c r="J145" i="4"/>
  <c r="J102" i="4"/>
  <c r="R145" i="4"/>
  <c r="P155" i="4"/>
  <c r="P163" i="4"/>
  <c r="R166" i="4"/>
  <c r="R171" i="4"/>
  <c r="P176" i="4"/>
  <c r="BK181" i="4"/>
  <c r="J181" i="4"/>
  <c r="J109" i="4" s="1"/>
  <c r="T122" i="5"/>
  <c r="T130" i="5"/>
  <c r="P140" i="5"/>
  <c r="R122" i="6"/>
  <c r="P126" i="6"/>
  <c r="P129" i="6"/>
  <c r="R121" i="7"/>
  <c r="R120" i="7" s="1"/>
  <c r="R119" i="7" s="1"/>
  <c r="T126" i="7"/>
  <c r="BK121" i="8"/>
  <c r="J121" i="8" s="1"/>
  <c r="J98" i="8" s="1"/>
  <c r="BK200" i="8"/>
  <c r="J200" i="8"/>
  <c r="J99" i="8" s="1"/>
  <c r="P122" i="9"/>
  <c r="P152" i="9"/>
  <c r="P170" i="9"/>
  <c r="P191" i="9"/>
  <c r="R225" i="9"/>
  <c r="BK124" i="3"/>
  <c r="BK123" i="3"/>
  <c r="BK142" i="3"/>
  <c r="J142" i="3"/>
  <c r="J99" i="3"/>
  <c r="T148" i="3"/>
  <c r="T147" i="3" s="1"/>
  <c r="BK139" i="4"/>
  <c r="J139" i="4"/>
  <c r="J99" i="4"/>
  <c r="T139" i="4"/>
  <c r="BK155" i="4"/>
  <c r="J155" i="4"/>
  <c r="J103" i="4"/>
  <c r="BK163" i="4"/>
  <c r="J163" i="4"/>
  <c r="J104" i="4"/>
  <c r="BK166" i="4"/>
  <c r="J166" i="4" s="1"/>
  <c r="J105" i="4" s="1"/>
  <c r="P166" i="4"/>
  <c r="BK176" i="4"/>
  <c r="J176" i="4" s="1"/>
  <c r="J107" i="4" s="1"/>
  <c r="R176" i="4"/>
  <c r="T181" i="4"/>
  <c r="BK122" i="5"/>
  <c r="J122" i="5"/>
  <c r="J98" i="5"/>
  <c r="BK130" i="5"/>
  <c r="J130" i="5" s="1"/>
  <c r="J99" i="5" s="1"/>
  <c r="BK140" i="5"/>
  <c r="J140" i="5"/>
  <c r="J100" i="5" s="1"/>
  <c r="BK122" i="6"/>
  <c r="J122" i="6"/>
  <c r="J98" i="6"/>
  <c r="T122" i="6"/>
  <c r="R126" i="6"/>
  <c r="T129" i="6"/>
  <c r="P121" i="7"/>
  <c r="P120" i="7" s="1"/>
  <c r="P119" i="7" s="1"/>
  <c r="AU100" i="1" s="1"/>
  <c r="P126" i="7"/>
  <c r="P121" i="8"/>
  <c r="P120" i="8"/>
  <c r="P119" i="8"/>
  <c r="AU101" i="1"/>
  <c r="R200" i="8"/>
  <c r="T122" i="9"/>
  <c r="T152" i="9"/>
  <c r="R170" i="9"/>
  <c r="T191" i="9"/>
  <c r="BK225" i="9"/>
  <c r="J225" i="9"/>
  <c r="J101" i="9"/>
  <c r="P124" i="3"/>
  <c r="P123" i="3"/>
  <c r="P122" i="3"/>
  <c r="AU96" i="1"/>
  <c r="P142" i="3"/>
  <c r="T142" i="3"/>
  <c r="R148" i="3"/>
  <c r="R147" i="3"/>
  <c r="BK131" i="4"/>
  <c r="J131" i="4"/>
  <c r="J98" i="4"/>
  <c r="T131" i="4"/>
  <c r="T130" i="4" s="1"/>
  <c r="T145" i="4"/>
  <c r="T155" i="4"/>
  <c r="T163" i="4"/>
  <c r="BK171" i="4"/>
  <c r="J171" i="4"/>
  <c r="J106" i="4"/>
  <c r="T171" i="4"/>
  <c r="P181" i="4"/>
  <c r="R122" i="5"/>
  <c r="R121" i="5"/>
  <c r="R120" i="5"/>
  <c r="P130" i="5"/>
  <c r="T140" i="5"/>
  <c r="BK126" i="6"/>
  <c r="J126" i="6"/>
  <c r="J99" i="6" s="1"/>
  <c r="T126" i="6"/>
  <c r="R129" i="6"/>
  <c r="BK121" i="7"/>
  <c r="J121" i="7" s="1"/>
  <c r="J98" i="7" s="1"/>
  <c r="BK126" i="7"/>
  <c r="J126" i="7"/>
  <c r="J99" i="7" s="1"/>
  <c r="R121" i="8"/>
  <c r="R120" i="8"/>
  <c r="R119" i="8"/>
  <c r="T200" i="8"/>
  <c r="R122" i="9"/>
  <c r="R152" i="9"/>
  <c r="T170" i="9"/>
  <c r="R191" i="9"/>
  <c r="T225" i="9"/>
  <c r="BK121" i="10"/>
  <c r="J121" i="10"/>
  <c r="J97" i="10" s="1"/>
  <c r="P121" i="10"/>
  <c r="R121" i="10"/>
  <c r="T121" i="10"/>
  <c r="BK139" i="10"/>
  <c r="J139" i="10"/>
  <c r="J98" i="10"/>
  <c r="P139" i="10"/>
  <c r="R139" i="10"/>
  <c r="T139" i="10"/>
  <c r="BK147" i="10"/>
  <c r="J147" i="10"/>
  <c r="J99" i="10" s="1"/>
  <c r="P147" i="10"/>
  <c r="R147" i="10"/>
  <c r="T147" i="10"/>
  <c r="BK161" i="10"/>
  <c r="J161" i="10"/>
  <c r="J100" i="10"/>
  <c r="P161" i="10"/>
  <c r="R161" i="10"/>
  <c r="T161" i="10"/>
  <c r="J89" i="2"/>
  <c r="E111" i="2"/>
  <c r="BK129" i="2"/>
  <c r="J129" i="2"/>
  <c r="J101" i="2"/>
  <c r="F119" i="3"/>
  <c r="BE127" i="3"/>
  <c r="BE140" i="3"/>
  <c r="BE143" i="3"/>
  <c r="BK152" i="3"/>
  <c r="J152" i="3" s="1"/>
  <c r="J102" i="3" s="1"/>
  <c r="F92" i="4"/>
  <c r="J123" i="4"/>
  <c r="BE143" i="4"/>
  <c r="BE146" i="4"/>
  <c r="BE150" i="4"/>
  <c r="BE169" i="4"/>
  <c r="BE173" i="4"/>
  <c r="BE184" i="4"/>
  <c r="BE187" i="4"/>
  <c r="BK142" i="4"/>
  <c r="J142" i="4" s="1"/>
  <c r="J100" i="4" s="1"/>
  <c r="J114" i="5"/>
  <c r="BE124" i="5"/>
  <c r="BE125" i="5"/>
  <c r="BE134" i="5"/>
  <c r="J114" i="6"/>
  <c r="BE123" i="6"/>
  <c r="BE124" i="6"/>
  <c r="BE125" i="6"/>
  <c r="BE128" i="6"/>
  <c r="E85" i="7"/>
  <c r="F116" i="7"/>
  <c r="BE127" i="7"/>
  <c r="J113" i="8"/>
  <c r="F116" i="8"/>
  <c r="BE122" i="8"/>
  <c r="BE125" i="8"/>
  <c r="BE141" i="8"/>
  <c r="BE157" i="8"/>
  <c r="BE158" i="8"/>
  <c r="BE160" i="8"/>
  <c r="BE161" i="8"/>
  <c r="BE162" i="8"/>
  <c r="BE174" i="8"/>
  <c r="BE182" i="8"/>
  <c r="BE188" i="8"/>
  <c r="BE194" i="8"/>
  <c r="BE196" i="8"/>
  <c r="BE197" i="8"/>
  <c r="E111" i="9"/>
  <c r="BE123" i="9"/>
  <c r="BE136" i="9"/>
  <c r="BE138" i="9"/>
  <c r="BE140" i="9"/>
  <c r="BE142" i="9"/>
  <c r="BE143" i="9"/>
  <c r="BE154" i="9"/>
  <c r="BE156" i="9"/>
  <c r="BE158" i="9"/>
  <c r="BE159" i="9"/>
  <c r="BE161" i="9"/>
  <c r="BE163" i="9"/>
  <c r="BE164" i="9"/>
  <c r="BE166" i="9"/>
  <c r="BE168" i="9"/>
  <c r="BE173" i="9"/>
  <c r="BE178" i="9"/>
  <c r="BE179" i="9"/>
  <c r="BE181" i="9"/>
  <c r="BE183" i="9"/>
  <c r="BE187" i="9"/>
  <c r="BE189" i="9"/>
  <c r="BE196" i="9"/>
  <c r="BE201" i="9"/>
  <c r="BE207" i="9"/>
  <c r="BE212" i="9"/>
  <c r="BE213" i="9"/>
  <c r="BE214" i="9"/>
  <c r="BE218" i="9"/>
  <c r="BE221" i="9"/>
  <c r="BE230" i="9"/>
  <c r="BE231" i="9"/>
  <c r="BE232" i="9"/>
  <c r="BE234" i="9"/>
  <c r="BE235" i="9"/>
  <c r="BE243" i="9"/>
  <c r="BE244" i="9"/>
  <c r="F92" i="10"/>
  <c r="BE123" i="10"/>
  <c r="BE124" i="10"/>
  <c r="BE126" i="10"/>
  <c r="BE128" i="10"/>
  <c r="BE131" i="10"/>
  <c r="BE137" i="10"/>
  <c r="BE140" i="10"/>
  <c r="BE143" i="10"/>
  <c r="BE152" i="10"/>
  <c r="BE155" i="10"/>
  <c r="BE156" i="10"/>
  <c r="BE157" i="10"/>
  <c r="F118" i="2"/>
  <c r="BK127" i="2"/>
  <c r="J127" i="2"/>
  <c r="J100" i="2" s="1"/>
  <c r="E85" i="3"/>
  <c r="J116" i="3"/>
  <c r="BE126" i="3"/>
  <c r="BE129" i="3"/>
  <c r="BE133" i="3"/>
  <c r="BE137" i="3"/>
  <c r="BE141" i="3"/>
  <c r="BE144" i="3"/>
  <c r="BE145" i="3"/>
  <c r="BE146" i="3"/>
  <c r="E119" i="4"/>
  <c r="BE135" i="4"/>
  <c r="BE136" i="4"/>
  <c r="BE137" i="4"/>
  <c r="BE141" i="4"/>
  <c r="BE147" i="4"/>
  <c r="BE148" i="4"/>
  <c r="BE149" i="4"/>
  <c r="BE151" i="4"/>
  <c r="BE152" i="4"/>
  <c r="BE154" i="4"/>
  <c r="BE168" i="4"/>
  <c r="BE172" i="4"/>
  <c r="BE175" i="4"/>
  <c r="BE177" i="4"/>
  <c r="BE178" i="4"/>
  <c r="BE183" i="4"/>
  <c r="F117" i="5"/>
  <c r="BE126" i="5"/>
  <c r="BE128" i="5"/>
  <c r="BE131" i="5"/>
  <c r="BE135" i="5"/>
  <c r="BE136" i="5"/>
  <c r="BE137" i="5"/>
  <c r="BE147" i="5"/>
  <c r="BE148" i="5"/>
  <c r="E85" i="6"/>
  <c r="BE127" i="6"/>
  <c r="E85" i="8"/>
  <c r="BE123" i="8"/>
  <c r="BE130" i="8"/>
  <c r="BE133" i="8"/>
  <c r="BE139" i="8"/>
  <c r="BE140" i="8"/>
  <c r="BE144" i="8"/>
  <c r="BE148" i="8"/>
  <c r="BE154" i="8"/>
  <c r="BE155" i="8"/>
  <c r="BE156" i="8"/>
  <c r="BE163" i="8"/>
  <c r="BE166" i="8"/>
  <c r="BE167" i="8"/>
  <c r="BE172" i="8"/>
  <c r="BE173" i="8"/>
  <c r="BE176" i="8"/>
  <c r="BE178" i="8"/>
  <c r="BE183" i="8"/>
  <c r="BE191" i="8"/>
  <c r="BE195" i="8"/>
  <c r="BE201" i="8"/>
  <c r="BE202" i="8"/>
  <c r="J115" i="9"/>
  <c r="J118" i="9"/>
  <c r="BE129" i="9"/>
  <c r="BE130" i="9"/>
  <c r="BE131" i="9"/>
  <c r="BE134" i="9"/>
  <c r="BE141" i="9"/>
  <c r="BE148" i="9"/>
  <c r="BE149" i="9"/>
  <c r="BE151" i="9"/>
  <c r="BE162" i="9"/>
  <c r="BE169" i="9"/>
  <c r="BE171" i="9"/>
  <c r="BE174" i="9"/>
  <c r="BE176" i="9"/>
  <c r="BE177" i="9"/>
  <c r="BE180" i="9"/>
  <c r="BE182" i="9"/>
  <c r="BE188" i="9"/>
  <c r="BE190" i="9"/>
  <c r="BE192" i="9"/>
  <c r="BE197" i="9"/>
  <c r="BE198" i="9"/>
  <c r="BE199" i="9"/>
  <c r="BE202" i="9"/>
  <c r="BE203" i="9"/>
  <c r="BE208" i="9"/>
  <c r="BE224" i="9"/>
  <c r="BE226" i="9"/>
  <c r="BE236" i="9"/>
  <c r="BE242" i="9"/>
  <c r="E85" i="10"/>
  <c r="J89" i="10"/>
  <c r="BE122" i="10"/>
  <c r="BE125" i="10"/>
  <c r="BE127" i="10"/>
  <c r="BE129" i="10"/>
  <c r="BE133" i="10"/>
  <c r="BE134" i="10"/>
  <c r="BE138" i="10"/>
  <c r="BE144" i="10"/>
  <c r="BE150" i="10"/>
  <c r="BE153" i="10"/>
  <c r="BE160" i="10"/>
  <c r="BE162" i="10"/>
  <c r="BE163" i="10"/>
  <c r="BE126" i="2"/>
  <c r="BK123" i="2"/>
  <c r="J123" i="2"/>
  <c r="J98" i="2"/>
  <c r="BE125" i="3"/>
  <c r="BE134" i="3"/>
  <c r="BE139" i="3"/>
  <c r="BE150" i="3"/>
  <c r="BE151" i="3"/>
  <c r="BE153" i="3"/>
  <c r="BE133" i="4"/>
  <c r="BE159" i="4"/>
  <c r="BE160" i="4"/>
  <c r="BE161" i="4"/>
  <c r="BE162" i="4"/>
  <c r="BE164" i="4"/>
  <c r="BE165" i="4"/>
  <c r="BE167" i="4"/>
  <c r="BE170" i="4"/>
  <c r="BE185" i="4"/>
  <c r="BE186" i="4"/>
  <c r="E85" i="5"/>
  <c r="BE127" i="5"/>
  <c r="BE129" i="5"/>
  <c r="BE132" i="5"/>
  <c r="BE138" i="5"/>
  <c r="BE139" i="5"/>
  <c r="BE141" i="5"/>
  <c r="BE142" i="5"/>
  <c r="BE144" i="5"/>
  <c r="BE145" i="5"/>
  <c r="BE146" i="5"/>
  <c r="BE149" i="5"/>
  <c r="F92" i="6"/>
  <c r="BE130" i="6"/>
  <c r="BE131" i="6"/>
  <c r="J89" i="7"/>
  <c r="BE123" i="7"/>
  <c r="BE126" i="8"/>
  <c r="BE127" i="8"/>
  <c r="BE128" i="8"/>
  <c r="BE131" i="8"/>
  <c r="BE132" i="8"/>
  <c r="BE134" i="8"/>
  <c r="BE135" i="8"/>
  <c r="BE137" i="8"/>
  <c r="BE145" i="8"/>
  <c r="BE146" i="8"/>
  <c r="BE152" i="8"/>
  <c r="BE153" i="8"/>
  <c r="BE159" i="8"/>
  <c r="BE169" i="8"/>
  <c r="BE170" i="8"/>
  <c r="BE175" i="8"/>
  <c r="BE177" i="8"/>
  <c r="BE181" i="8"/>
  <c r="BE184" i="8"/>
  <c r="BE185" i="8"/>
  <c r="BE189" i="8"/>
  <c r="BE190" i="8"/>
  <c r="BE193" i="8"/>
  <c r="BE198" i="8"/>
  <c r="BE126" i="9"/>
  <c r="BE128" i="9"/>
  <c r="BE132" i="9"/>
  <c r="BE135" i="9"/>
  <c r="BE144" i="9"/>
  <c r="BE145" i="9"/>
  <c r="BE146" i="9"/>
  <c r="BE150" i="9"/>
  <c r="BE153" i="9"/>
  <c r="BE155" i="9"/>
  <c r="BE157" i="9"/>
  <c r="BE160" i="9"/>
  <c r="BE165" i="9"/>
  <c r="BE172" i="9"/>
  <c r="BE175" i="9"/>
  <c r="BE184" i="9"/>
  <c r="BE195" i="9"/>
  <c r="BE205" i="9"/>
  <c r="BE206" i="9"/>
  <c r="BE211" i="9"/>
  <c r="BE220" i="9"/>
  <c r="BE222" i="9"/>
  <c r="BE223" i="9"/>
  <c r="BE227" i="9"/>
  <c r="BE237" i="9"/>
  <c r="BE238" i="9"/>
  <c r="BE239" i="9"/>
  <c r="BE241" i="9"/>
  <c r="J117" i="10"/>
  <c r="BE132" i="10"/>
  <c r="BE135" i="10"/>
  <c r="BE141" i="10"/>
  <c r="BE142" i="10"/>
  <c r="BE145" i="10"/>
  <c r="BE146" i="10"/>
  <c r="BE151" i="10"/>
  <c r="BE154" i="10"/>
  <c r="BE158" i="10"/>
  <c r="BE159" i="10"/>
  <c r="BE164" i="10"/>
  <c r="BE124" i="2"/>
  <c r="BE128" i="2"/>
  <c r="BE130" i="2"/>
  <c r="BK125" i="2"/>
  <c r="J125" i="2"/>
  <c r="J99" i="2"/>
  <c r="BE128" i="3"/>
  <c r="BE130" i="3"/>
  <c r="BE131" i="3"/>
  <c r="BE132" i="3"/>
  <c r="BE135" i="3"/>
  <c r="BE136" i="3"/>
  <c r="BE138" i="3"/>
  <c r="BE149" i="3"/>
  <c r="BE132" i="4"/>
  <c r="BE134" i="4"/>
  <c r="BE138" i="4"/>
  <c r="BE140" i="4"/>
  <c r="BE153" i="4"/>
  <c r="BE156" i="4"/>
  <c r="BE157" i="4"/>
  <c r="BE158" i="4"/>
  <c r="BE174" i="4"/>
  <c r="BE180" i="4"/>
  <c r="BE182" i="4"/>
  <c r="BE188" i="4"/>
  <c r="BE189" i="4"/>
  <c r="BK179" i="4"/>
  <c r="J179" i="4"/>
  <c r="J108" i="4"/>
  <c r="BE123" i="5"/>
  <c r="BE133" i="5"/>
  <c r="BE143" i="5"/>
  <c r="BE150" i="5"/>
  <c r="BE151" i="5"/>
  <c r="BE132" i="6"/>
  <c r="BE133" i="6"/>
  <c r="BE134" i="6"/>
  <c r="BE122" i="7"/>
  <c r="BE124" i="7"/>
  <c r="BE125" i="7"/>
  <c r="BE128" i="7"/>
  <c r="BE124" i="8"/>
  <c r="BE129" i="8"/>
  <c r="BE136" i="8"/>
  <c r="BE138" i="8"/>
  <c r="BE142" i="8"/>
  <c r="BE143" i="8"/>
  <c r="BE147" i="8"/>
  <c r="BE149" i="8"/>
  <c r="BE150" i="8"/>
  <c r="BE151" i="8"/>
  <c r="BE164" i="8"/>
  <c r="BE165" i="8"/>
  <c r="BE168" i="8"/>
  <c r="BE171" i="8"/>
  <c r="BE179" i="8"/>
  <c r="BE180" i="8"/>
  <c r="BE186" i="8"/>
  <c r="BE187" i="8"/>
  <c r="BE192" i="8"/>
  <c r="BE199" i="8"/>
  <c r="BE203" i="8"/>
  <c r="BE204" i="8"/>
  <c r="BE205" i="8"/>
  <c r="F92" i="9"/>
  <c r="BE124" i="9"/>
  <c r="BE125" i="9"/>
  <c r="BE127" i="9"/>
  <c r="BE133" i="9"/>
  <c r="BE137" i="9"/>
  <c r="BE139" i="9"/>
  <c r="BE147" i="9"/>
  <c r="BE167" i="9"/>
  <c r="BE185" i="9"/>
  <c r="BE186" i="9"/>
  <c r="BE193" i="9"/>
  <c r="BE194" i="9"/>
  <c r="BE200" i="9"/>
  <c r="BE204" i="9"/>
  <c r="BE209" i="9"/>
  <c r="BE210" i="9"/>
  <c r="BE215" i="9"/>
  <c r="BE216" i="9"/>
  <c r="BE217" i="9"/>
  <c r="BE219" i="9"/>
  <c r="BE228" i="9"/>
  <c r="BE229" i="9"/>
  <c r="BE233" i="9"/>
  <c r="BE240" i="9"/>
  <c r="BE130" i="10"/>
  <c r="BE136" i="10"/>
  <c r="BE148" i="10"/>
  <c r="BE149" i="10"/>
  <c r="BE165" i="10"/>
  <c r="BE166" i="10"/>
  <c r="BE167" i="10"/>
  <c r="BE168" i="10"/>
  <c r="BE169" i="10"/>
  <c r="BE170" i="10"/>
  <c r="BE171" i="10"/>
  <c r="BE172" i="10"/>
  <c r="BE173" i="10"/>
  <c r="BE174" i="10"/>
  <c r="F36" i="2"/>
  <c r="BC95" i="1"/>
  <c r="F37" i="4"/>
  <c r="BD97" i="1" s="1"/>
  <c r="F34" i="5"/>
  <c r="BA98" i="1"/>
  <c r="F35" i="2"/>
  <c r="BB95" i="1" s="1"/>
  <c r="F35" i="3"/>
  <c r="BB96" i="1"/>
  <c r="F35" i="5"/>
  <c r="BB98" i="1" s="1"/>
  <c r="F34" i="2"/>
  <c r="BA95" i="1"/>
  <c r="F34" i="3"/>
  <c r="BA96" i="1" s="1"/>
  <c r="F34" i="7"/>
  <c r="BA100" i="1"/>
  <c r="J34" i="8"/>
  <c r="AW101" i="1" s="1"/>
  <c r="F36" i="9"/>
  <c r="BC102" i="1"/>
  <c r="F35" i="7"/>
  <c r="BB100" i="1" s="1"/>
  <c r="F35" i="9"/>
  <c r="BB102" i="1"/>
  <c r="F35" i="10"/>
  <c r="BB103" i="1" s="1"/>
  <c r="J34" i="3"/>
  <c r="AW96" i="1"/>
  <c r="F37" i="6"/>
  <c r="BD99" i="1" s="1"/>
  <c r="F37" i="8"/>
  <c r="BD101" i="1"/>
  <c r="F37" i="2"/>
  <c r="BD95" i="1" s="1"/>
  <c r="F37" i="3"/>
  <c r="BD96" i="1"/>
  <c r="F36" i="5"/>
  <c r="BC98" i="1" s="1"/>
  <c r="F37" i="7"/>
  <c r="BD100" i="1"/>
  <c r="J34" i="2"/>
  <c r="AW95" i="1" s="1"/>
  <c r="F34" i="10"/>
  <c r="BA103" i="1"/>
  <c r="F37" i="10"/>
  <c r="BD103" i="1" s="1"/>
  <c r="F34" i="4"/>
  <c r="BA97" i="1"/>
  <c r="F37" i="5"/>
  <c r="BD98" i="1" s="1"/>
  <c r="F36" i="8"/>
  <c r="BC101" i="1"/>
  <c r="J34" i="6"/>
  <c r="AW99" i="1" s="1"/>
  <c r="J34" i="7"/>
  <c r="AW100" i="1"/>
  <c r="F34" i="9"/>
  <c r="BA102" i="1" s="1"/>
  <c r="F37" i="9"/>
  <c r="BD102" i="1"/>
  <c r="F35" i="6"/>
  <c r="BB99" i="1" s="1"/>
  <c r="F36" i="3"/>
  <c r="BC96" i="1"/>
  <c r="J34" i="4"/>
  <c r="AW97" i="1" s="1"/>
  <c r="J34" i="10"/>
  <c r="AW103" i="1"/>
  <c r="F34" i="6"/>
  <c r="BA99" i="1" s="1"/>
  <c r="F36" i="7"/>
  <c r="BC100" i="1"/>
  <c r="J34" i="9"/>
  <c r="AW102" i="1" s="1"/>
  <c r="F36" i="4"/>
  <c r="BC97" i="1"/>
  <c r="F34" i="8"/>
  <c r="BA101" i="1" s="1"/>
  <c r="F35" i="4"/>
  <c r="BB97" i="1"/>
  <c r="J34" i="5"/>
  <c r="AW98" i="1" s="1"/>
  <c r="F36" i="6"/>
  <c r="BC99" i="1"/>
  <c r="F35" i="8"/>
  <c r="BB101" i="1" s="1"/>
  <c r="F36" i="10"/>
  <c r="BC103" i="1"/>
  <c r="R120" i="10" l="1"/>
  <c r="T121" i="6"/>
  <c r="T120" i="6"/>
  <c r="P121" i="5"/>
  <c r="P120" i="5" s="1"/>
  <c r="AU98" i="1" s="1"/>
  <c r="P144" i="4"/>
  <c r="T120" i="10"/>
  <c r="R121" i="9"/>
  <c r="T121" i="5"/>
  <c r="T120" i="5"/>
  <c r="R122" i="3"/>
  <c r="T123" i="3"/>
  <c r="T122" i="3"/>
  <c r="T121" i="9"/>
  <c r="R121" i="6"/>
  <c r="R120" i="6" s="1"/>
  <c r="R144" i="4"/>
  <c r="R129" i="4"/>
  <c r="T120" i="8"/>
  <c r="T119" i="8" s="1"/>
  <c r="P130" i="4"/>
  <c r="P129" i="4"/>
  <c r="AU97" i="1"/>
  <c r="P120" i="10"/>
  <c r="AU103" i="1"/>
  <c r="T144" i="4"/>
  <c r="T129" i="4"/>
  <c r="P121" i="9"/>
  <c r="AU102" i="1"/>
  <c r="BK121" i="9"/>
  <c r="J121" i="9"/>
  <c r="J30" i="9" s="1"/>
  <c r="AG102" i="1" s="1"/>
  <c r="T120" i="7"/>
  <c r="T119" i="7"/>
  <c r="P121" i="6"/>
  <c r="P120" i="6"/>
  <c r="AU99" i="1" s="1"/>
  <c r="BK147" i="3"/>
  <c r="J147" i="3"/>
  <c r="J100" i="3"/>
  <c r="J123" i="3"/>
  <c r="J97" i="3"/>
  <c r="J148" i="3"/>
  <c r="J101" i="3"/>
  <c r="BK144" i="4"/>
  <c r="J144" i="4"/>
  <c r="J101" i="4"/>
  <c r="BK121" i="5"/>
  <c r="J121" i="5" s="1"/>
  <c r="J97" i="5" s="1"/>
  <c r="BK120" i="8"/>
  <c r="J120" i="8"/>
  <c r="J97" i="8" s="1"/>
  <c r="J122" i="9"/>
  <c r="J97" i="9"/>
  <c r="BK130" i="4"/>
  <c r="J130" i="4" s="1"/>
  <c r="J97" i="4" s="1"/>
  <c r="BK121" i="6"/>
  <c r="J121" i="6"/>
  <c r="J97" i="6" s="1"/>
  <c r="BK120" i="7"/>
  <c r="BK119" i="7"/>
  <c r="J119" i="7"/>
  <c r="J96" i="7" s="1"/>
  <c r="BK122" i="2"/>
  <c r="J122" i="2"/>
  <c r="J97" i="2"/>
  <c r="J124" i="3"/>
  <c r="J98" i="3"/>
  <c r="BK120" i="10"/>
  <c r="J120" i="10"/>
  <c r="J96" i="10" s="1"/>
  <c r="J33" i="2"/>
  <c r="AV95" i="1"/>
  <c r="AT95" i="1"/>
  <c r="BC94" i="1"/>
  <c r="AY94" i="1"/>
  <c r="J33" i="4"/>
  <c r="AV97" i="1"/>
  <c r="AT97" i="1" s="1"/>
  <c r="F33" i="9"/>
  <c r="AZ102" i="1"/>
  <c r="F33" i="3"/>
  <c r="AZ96" i="1" s="1"/>
  <c r="F33" i="5"/>
  <c r="AZ98" i="1"/>
  <c r="J33" i="5"/>
  <c r="AV98" i="1" s="1"/>
  <c r="AT98" i="1" s="1"/>
  <c r="J33" i="10"/>
  <c r="AV103" i="1"/>
  <c r="AT103" i="1" s="1"/>
  <c r="BA94" i="1"/>
  <c r="W30" i="1" s="1"/>
  <c r="F33" i="8"/>
  <c r="AZ101" i="1"/>
  <c r="F33" i="6"/>
  <c r="AZ99" i="1" s="1"/>
  <c r="J33" i="6"/>
  <c r="AV99" i="1"/>
  <c r="AT99" i="1"/>
  <c r="J33" i="9"/>
  <c r="AV102" i="1" s="1"/>
  <c r="AT102" i="1" s="1"/>
  <c r="J33" i="7"/>
  <c r="AV100" i="1" s="1"/>
  <c r="AT100" i="1" s="1"/>
  <c r="F33" i="2"/>
  <c r="AZ95" i="1"/>
  <c r="J33" i="3"/>
  <c r="AV96" i="1" s="1"/>
  <c r="AT96" i="1" s="1"/>
  <c r="BB94" i="1"/>
  <c r="W31" i="1" s="1"/>
  <c r="F33" i="4"/>
  <c r="AZ97" i="1"/>
  <c r="J33" i="8"/>
  <c r="AV101" i="1" s="1"/>
  <c r="AT101" i="1" s="1"/>
  <c r="BD94" i="1"/>
  <c r="W33" i="1"/>
  <c r="F33" i="7"/>
  <c r="AZ100" i="1"/>
  <c r="F33" i="10"/>
  <c r="AZ103" i="1"/>
  <c r="J39" i="9" l="1"/>
  <c r="BK122" i="3"/>
  <c r="J122" i="3"/>
  <c r="J30" i="3" s="1"/>
  <c r="AG96" i="1" s="1"/>
  <c r="AN96" i="1" s="1"/>
  <c r="J120" i="7"/>
  <c r="J97" i="7" s="1"/>
  <c r="BK120" i="5"/>
  <c r="J120" i="5"/>
  <c r="J96" i="5"/>
  <c r="BK120" i="6"/>
  <c r="J120" i="6"/>
  <c r="BK119" i="8"/>
  <c r="J119" i="8"/>
  <c r="J96" i="8" s="1"/>
  <c r="J96" i="9"/>
  <c r="BK129" i="4"/>
  <c r="J129" i="4"/>
  <c r="J30" i="4" s="1"/>
  <c r="AG97" i="1" s="1"/>
  <c r="AN97" i="1" s="1"/>
  <c r="BK121" i="2"/>
  <c r="J121" i="2"/>
  <c r="J96" i="2"/>
  <c r="AN102" i="1"/>
  <c r="AZ94" i="1"/>
  <c r="AV94" i="1"/>
  <c r="AK29" i="1"/>
  <c r="AU94" i="1"/>
  <c r="J30" i="6"/>
  <c r="AG99" i="1" s="1"/>
  <c r="AN99" i="1" s="1"/>
  <c r="AW94" i="1"/>
  <c r="AK30" i="1"/>
  <c r="J30" i="7"/>
  <c r="AG100" i="1" s="1"/>
  <c r="AN100" i="1" s="1"/>
  <c r="W32" i="1"/>
  <c r="AX94" i="1"/>
  <c r="J30" i="10"/>
  <c r="AG103" i="1"/>
  <c r="AN103" i="1"/>
  <c r="J39" i="3" l="1"/>
  <c r="J96" i="6"/>
  <c r="J96" i="3"/>
  <c r="J39" i="4"/>
  <c r="J96" i="4"/>
  <c r="J39" i="6"/>
  <c r="J39" i="10"/>
  <c r="J39" i="7"/>
  <c r="J30" i="2"/>
  <c r="AG95" i="1"/>
  <c r="AN95" i="1"/>
  <c r="W29" i="1"/>
  <c r="J30" i="8"/>
  <c r="AG101" i="1"/>
  <c r="AN101" i="1"/>
  <c r="AT94" i="1"/>
  <c r="J30" i="5"/>
  <c r="AG98" i="1"/>
  <c r="AN98" i="1"/>
  <c r="J39" i="5" l="1"/>
  <c r="J39" i="2"/>
  <c r="J39" i="8"/>
  <c r="AG94" i="1"/>
  <c r="AN94" i="1" s="1"/>
  <c r="AK26" i="1" l="1"/>
  <c r="AK35" i="1"/>
</calcChain>
</file>

<file path=xl/sharedStrings.xml><?xml version="1.0" encoding="utf-8"?>
<sst xmlns="http://schemas.openxmlformats.org/spreadsheetml/2006/main" count="7086" uniqueCount="1404">
  <si>
    <t>Export Komplet</t>
  </si>
  <si>
    <t/>
  </si>
  <si>
    <t>2.0</t>
  </si>
  <si>
    <t>ZAMOK</t>
  </si>
  <si>
    <t>False</t>
  </si>
  <si>
    <t>{7f6f4ab2-6c02-4cd4-b419-686ac88fada4}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</si>
  <si>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</si>
  <si>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</si>
  <si>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</si>
  <si>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</si>
  <si>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</si>
  <si>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</si>
  <si>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</si>
  <si>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</si>
  <si>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11_2021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</si>
  <si>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</si>
  <si>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</si>
  <si>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MALÁ GALERIE S INFOCENTREM</t>
  </si>
  <si>
    <t>KSO:</t>
  </si>
  <si>
    <t>801 44</t>
  </si>
  <si>
    <t>CC-CZ:</t>
  </si>
  <si>
    <t>1261</t>
  </si>
  <si>
    <t>Místo:</t>
  </si>
  <si>
    <t>nám. 14. října č. 4, 150 22 Praha 5</t>
  </si>
  <si>
    <t>Datum:</t>
  </si>
  <si>
    <t>24. 11. 2021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</si>
  <si>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</si>
  <si>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</si>
  <si>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</si>
  <si>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</si>
  <si>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</si>
  <si>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</si>
  <si>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</si>
  <si>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EHL &amp; KOUMAR ARCHITEKTI</t>
  </si>
  <si>
    <t>True</t>
  </si>
  <si>
    <t>Zpracovatel:</t>
  </si>
  <si>
    <t>Vladimír Mrázek</t>
  </si>
  <si>
    <t>Poznámka:</t>
  </si>
  <si>
    <t>Soupis prací je sestaven s využitím položek Cenové soustavy ÚRS (cenová úroveň 2021/I.).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veden žádný údaj, nepochází z Cenové soustavy ÚRS._x000D_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</si>
  <si>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</si>
  <si>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</si>
  <si>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</si>
  <si>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</si>
  <si>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</si>
  <si>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</si>
  <si>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</si>
  <si>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</si>
  <si>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</si>
  <si>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</si>
  <si>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</si>
  <si>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</si>
  <si>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</si>
  <si>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</si>
  <si>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</si>
  <si>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</si>
  <si>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</si>
  <si>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</si>
  <si>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</si>
  <si>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</si>
  <si>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</si>
  <si>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</si>
  <si>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</si>
  <si>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</si>
  <si>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</si>
  <si>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</si>
  <si>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</si>
  <si>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</si>
  <si>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</si>
  <si>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</si>
  <si>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</si>
  <si>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</si>
  <si>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</si>
  <si>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</si>
  <si>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</si>
  <si>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</si>
  <si>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</si>
  <si>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</si>
  <si>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</si>
  <si>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</si>
  <si>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</si>
  <si>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</si>
  <si>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</si>
  <si>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</si>
  <si>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</si>
  <si>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</si>
  <si>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</si>
  <si>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</si>
  <si>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</si>
  <si>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{719ec2d2-e04e-453b-b452-8b2783cbc08c}</t>
  </si>
  <si>
    <t>2</t>
  </si>
  <si>
    <t>02</t>
  </si>
  <si>
    <t>BOURACÍ PRÁCE</t>
  </si>
  <si>
    <t>{ec355272-7881-49ca-be2d-53625a84c9d5}</t>
  </si>
  <si>
    <t>03</t>
  </si>
  <si>
    <t>STAVEBNÍ PRÁCE</t>
  </si>
  <si>
    <t>{06312365-caea-4eb2-b62d-2b950598ff8b}</t>
  </si>
  <si>
    <t>04</t>
  </si>
  <si>
    <t>ZDRAVOTECHNIKA</t>
  </si>
  <si>
    <t>{228df14f-e34c-4a7e-8bbd-4c651c2a9ce6}</t>
  </si>
  <si>
    <t>05</t>
  </si>
  <si>
    <t>VYTÁPĚNÍ</t>
  </si>
  <si>
    <t>{67c9e129-4629-4368-838a-5a5ee29401b3}</t>
  </si>
  <si>
    <t>06</t>
  </si>
  <si>
    <t>KLIMATIZACE</t>
  </si>
  <si>
    <t>{466bd137-9edf-4e76-9e52-76a13e1ca996}</t>
  </si>
  <si>
    <t>07</t>
  </si>
  <si>
    <t>ELEKTROINSTALACE</t>
  </si>
  <si>
    <t>{bbd4a0fe-ea7d-42ef-917e-354397b75632}</t>
  </si>
  <si>
    <t>08</t>
  </si>
  <si>
    <t>SLABOPROUDÁ ELEKTROINSTALACE</t>
  </si>
  <si>
    <t>{75d699dd-0fa8-45e3-be57-fa72ce9e8c2d}</t>
  </si>
  <si>
    <t>09</t>
  </si>
  <si>
    <t>AVT - AUDIO VIDEO TECHNIKA</t>
  </si>
  <si>
    <t>{c311482a-e341-4705-a532-40a71481c316}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</si>
  <si>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</si>
  <si>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</si>
  <si>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</si>
  <si>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</si>
  <si>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</si>
  <si>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</si>
  <si>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</si>
  <si>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</si>
  <si>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</si>
  <si>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</si>
  <si>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</si>
  <si>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</si>
  <si>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</si>
  <si>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</si>
  <si>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</si>
  <si>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</si>
  <si>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</si>
  <si>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</si>
  <si>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</si>
  <si>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</si>
  <si>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</si>
  <si>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</si>
  <si>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</si>
  <si>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</si>
  <si>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</si>
  <si>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</si>
  <si>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</si>
  <si>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</si>
  <si>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</si>
  <si>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</si>
  <si>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</si>
  <si>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</si>
  <si>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</si>
  <si>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</si>
  <si>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</si>
  <si>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</si>
  <si>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2021 01</t>
  </si>
  <si>
    <t>1024</t>
  </si>
  <si>
    <t>265171820</t>
  </si>
  <si>
    <t>VRN3</t>
  </si>
  <si>
    <t>Zařízení staveniště</t>
  </si>
  <si>
    <t>030001000</t>
  </si>
  <si>
    <t>-238554989</t>
  </si>
  <si>
    <t>VRN4</t>
  </si>
  <si>
    <t>Inženýrská činnost</t>
  </si>
  <si>
    <t>3</t>
  </si>
  <si>
    <t>04110300</t>
  </si>
  <si>
    <t>-225078175</t>
  </si>
  <si>
    <t>VRN9</t>
  </si>
  <si>
    <t>Ostatní náklady</t>
  </si>
  <si>
    <t>4</t>
  </si>
  <si>
    <t>090001</t>
  </si>
  <si>
    <t>Náklady na vzorky</t>
  </si>
  <si>
    <t>1724967210</t>
  </si>
  <si>
    <t>02 -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</si>
  <si>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</si>
  <si>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</si>
  <si>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</si>
  <si>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</si>
  <si>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</si>
  <si>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784 - Dokončovací práce - malby a tapety</t>
  </si>
  <si>
    <t>HSV</t>
  </si>
  <si>
    <t>Práce a dodávky HSV</t>
  </si>
  <si>
    <t>9</t>
  </si>
  <si>
    <t>Ostatní konstrukce a práce, bourání</t>
  </si>
  <si>
    <t>965042121</t>
  </si>
  <si>
    <t>Bourání podkladů pod dlažby nebo mazanin betonových tl do 100 mm pl do 1 m2</t>
  </si>
  <si>
    <t>m3</t>
  </si>
  <si>
    <t>1833951411</t>
  </si>
  <si>
    <t>965081213</t>
  </si>
  <si>
    <t>Bourání podlah z dlaždic keramických tl do 10 mm plochy přes 1 m2, vč soklu (výměra = půdorysná plocha)</t>
  </si>
  <si>
    <t>m2</t>
  </si>
  <si>
    <t>332864962</t>
  </si>
  <si>
    <t>974042532</t>
  </si>
  <si>
    <t>Vysekání rýh v dlažbě betonové nebo jiné monolitické hl do 50 mm š do 70 mm</t>
  </si>
  <si>
    <t>m</t>
  </si>
  <si>
    <t>-342288228</t>
  </si>
  <si>
    <t>978059541</t>
  </si>
  <si>
    <t>Odsekání a odebrání obkladů stěn z vnitřních obkládaček plochy přes 1 m2</t>
  </si>
  <si>
    <t>-152369132</t>
  </si>
  <si>
    <t>9799001</t>
  </si>
  <si>
    <t>Vybourání dveří 1kř vč zárubně</t>
  </si>
  <si>
    <t>kus</t>
  </si>
  <si>
    <t>957123751</t>
  </si>
  <si>
    <t>6</t>
  </si>
  <si>
    <t>9799002</t>
  </si>
  <si>
    <t>Vybourání podhledu kazetového, vč roštu</t>
  </si>
  <si>
    <t>932809175</t>
  </si>
  <si>
    <t>7</t>
  </si>
  <si>
    <t>9799005</t>
  </si>
  <si>
    <t>Demontáž infopanelů na stěnách</t>
  </si>
  <si>
    <t>1011710393</t>
  </si>
  <si>
    <t>8</t>
  </si>
  <si>
    <t>9799006</t>
  </si>
  <si>
    <t>Demontáž vestavěného nábytku a vnitřního vybavení</t>
  </si>
  <si>
    <t>710598128</t>
  </si>
  <si>
    <t>9799007</t>
  </si>
  <si>
    <t>Demontáž vertikálních látkových žaluzií</t>
  </si>
  <si>
    <t>-89268515</t>
  </si>
  <si>
    <t>10</t>
  </si>
  <si>
    <t>9799008</t>
  </si>
  <si>
    <t>Demontáž větrací mřížky</t>
  </si>
  <si>
    <t>110839596</t>
  </si>
  <si>
    <t>11</t>
  </si>
  <si>
    <t>9799101</t>
  </si>
  <si>
    <t>Odstranění loga na fasádě</t>
  </si>
  <si>
    <t>-1218543098</t>
  </si>
  <si>
    <t>12</t>
  </si>
  <si>
    <t>9799102</t>
  </si>
  <si>
    <t>Vybourání fasádních výplní otvorů - dveře dřevěné 2kř s nadsvětlíkem</t>
  </si>
  <si>
    <t>-1354902734</t>
  </si>
  <si>
    <t>13</t>
  </si>
  <si>
    <t>9799201</t>
  </si>
  <si>
    <t>Odpojení a zajištění instalací</t>
  </si>
  <si>
    <t>1831219367</t>
  </si>
  <si>
    <t>14</t>
  </si>
  <si>
    <t>9799202</t>
  </si>
  <si>
    <t>Demontáž elektroinstalace (svítidla, rozvody, koncové prvky, slaboproudé rozvody)</t>
  </si>
  <si>
    <t>-1438611361</t>
  </si>
  <si>
    <t>9799203</t>
  </si>
  <si>
    <t>Demontáž ZTI (zařizovací předměty, příp připojovací potrubí)</t>
  </si>
  <si>
    <t>1675413092</t>
  </si>
  <si>
    <t>16</t>
  </si>
  <si>
    <t>9799204</t>
  </si>
  <si>
    <t>Demontáž radiátorů</t>
  </si>
  <si>
    <t>1849313017</t>
  </si>
  <si>
    <t>17</t>
  </si>
  <si>
    <t>9799205</t>
  </si>
  <si>
    <t>Demontáž ventilátoru v podhledu</t>
  </si>
  <si>
    <t>-445569666</t>
  </si>
  <si>
    <t>997</t>
  </si>
  <si>
    <t>Přesun sutě</t>
  </si>
  <si>
    <t>18</t>
  </si>
  <si>
    <t>997013211</t>
  </si>
  <si>
    <t>Vnitrostaveništní doprava suti a vybouraných hmot pro budovy v do 6 m ručně</t>
  </si>
  <si>
    <t>t</t>
  </si>
  <si>
    <t>-676624899</t>
  </si>
  <si>
    <t>19</t>
  </si>
  <si>
    <t>997013501</t>
  </si>
  <si>
    <t>Odvoz suti a vybouraných hmot na skládku do 1 km se složením</t>
  </si>
  <si>
    <t>140760415</t>
  </si>
  <si>
    <t>20</t>
  </si>
  <si>
    <t>997013509</t>
  </si>
  <si>
    <t>Příplatek k odvozu suti a vybouraných hmot na skládku ZKD 1 km přes 1 km</t>
  </si>
  <si>
    <t>-350982454</t>
  </si>
  <si>
    <t>997013631</t>
  </si>
  <si>
    <t>Poplatek za uložení na skládce (skládkovné) stavebního odpadu směsného kód odpadu 17 09 04</t>
  </si>
  <si>
    <t>1335117168</t>
  </si>
  <si>
    <t>PSV</t>
  </si>
  <si>
    <t>Práce a dodávky PSV</t>
  </si>
  <si>
    <t>763</t>
  </si>
  <si>
    <t>Konstrukce suché výstavby</t>
  </si>
  <si>
    <t>22</t>
  </si>
  <si>
    <t>763111812</t>
  </si>
  <si>
    <t>Demontáž SDK příčky s jednoduchou ocelovou nosnou konstrukcí opláštění dvojité</t>
  </si>
  <si>
    <t>1847763273</t>
  </si>
  <si>
    <t>23</t>
  </si>
  <si>
    <t>763121812</t>
  </si>
  <si>
    <t>Demontáž SDK předsazené stěny s jednoduchou nosnou kcí opláštění dvojité</t>
  </si>
  <si>
    <t>-48531913</t>
  </si>
  <si>
    <t>24</t>
  </si>
  <si>
    <t>76311182</t>
  </si>
  <si>
    <t>Vybourání SDK "krabice" (opláštění schodiště)</t>
  </si>
  <si>
    <t>227424313</t>
  </si>
  <si>
    <t>784</t>
  </si>
  <si>
    <t>Dokončovací práce - malby a tapety</t>
  </si>
  <si>
    <t>25</t>
  </si>
  <si>
    <t>784121001</t>
  </si>
  <si>
    <t>Oškrabání malby v mísnostech výšky do 3,80 m</t>
  </si>
  <si>
    <t>1220176099</t>
  </si>
  <si>
    <t>03 - STAVEBNÍ PRÁCE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</si>
  <si>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</si>
  <si>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</si>
  <si>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</si>
  <si>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</si>
  <si>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</si>
  <si>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</si>
  <si>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</si>
  <si>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788 - Ostatní výrobky</t>
  </si>
  <si>
    <t>Úpravy povrchů, podlahy a osazování výplní</t>
  </si>
  <si>
    <t>611325421</t>
  </si>
  <si>
    <t>Oprava vnitřní vápenocementové štukové omítky stropů v rozsahu plochy do 10%  (klenby - výměra = půdorysná plocha)</t>
  </si>
  <si>
    <t>1280802706</t>
  </si>
  <si>
    <t>612325421</t>
  </si>
  <si>
    <t>Oprava vnitřní vápenocementové štukové omítky stěn v rozsahu plochy do 10%</t>
  </si>
  <si>
    <t>-1188721692</t>
  </si>
  <si>
    <t>6123301</t>
  </si>
  <si>
    <t>Přeštukování stávající omítky stropů (klenby - výměra = půdorysná plocha)</t>
  </si>
  <si>
    <t>-520787314</t>
  </si>
  <si>
    <t>6123302</t>
  </si>
  <si>
    <t>Přeštukování stávající omítky stěn</t>
  </si>
  <si>
    <t>787272538</t>
  </si>
  <si>
    <t>612331111</t>
  </si>
  <si>
    <t>Cementová omítka hrubá jednovrstvá zatřená vnitřních stěn nanášená ručně - pod obklady</t>
  </si>
  <si>
    <t>30424516</t>
  </si>
  <si>
    <t>631312141</t>
  </si>
  <si>
    <t>Doplnění rýh v dosavadních mazaninách betonem prostým</t>
  </si>
  <si>
    <t>-1788733892</t>
  </si>
  <si>
    <t>63245001</t>
  </si>
  <si>
    <t>Vyspravení stávající podlahy - vyrovnávací potěr pod stěrku</t>
  </si>
  <si>
    <t>1403392592</t>
  </si>
  <si>
    <t>949101111</t>
  </si>
  <si>
    <t>Lešení pomocné pro objekty pozemních staveb s lešeňovou podlahou v do 1,9 m zatížení do 150 kg/m2</t>
  </si>
  <si>
    <t>-247609076</t>
  </si>
  <si>
    <t>952901111</t>
  </si>
  <si>
    <t>Vyčištění budov bytové a občanské výstavby při výšce podlaží do 4 m</t>
  </si>
  <si>
    <t>615536011</t>
  </si>
  <si>
    <t>998</t>
  </si>
  <si>
    <t>Přesun hmot</t>
  </si>
  <si>
    <t>998018001</t>
  </si>
  <si>
    <t>Přesun hmot ruční pro budovy v do 6 m</t>
  </si>
  <si>
    <t>-886215017</t>
  </si>
  <si>
    <t>763111313</t>
  </si>
  <si>
    <t>SDK příčka tl 100 mm profil CW+UW 75 desky 1xA 12,5 bez izolace</t>
  </si>
  <si>
    <t>1185439935</t>
  </si>
  <si>
    <t>763111333</t>
  </si>
  <si>
    <t xml:space="preserve">SDK příčka tl 100 mm profil CW+UW 75 desky 1xH2 12,5 s izolací </t>
  </si>
  <si>
    <t>1056606157</t>
  </si>
  <si>
    <t>763111336</t>
  </si>
  <si>
    <t xml:space="preserve">SDK příčka tl 125 mm profil CW+UW 100 desky 1xH2 12,5 s izolací </t>
  </si>
  <si>
    <t>6930235</t>
  </si>
  <si>
    <t>76312101</t>
  </si>
  <si>
    <t>SDK stěna předsazená tl 200 mm profil CW+UW desky 2xA 12,5 bez izolace</t>
  </si>
  <si>
    <t>-26056510</t>
  </si>
  <si>
    <t>76312102</t>
  </si>
  <si>
    <t>SDK předstěna instalační tl 200 mm profil CW+UW desky 2xH 12,5 bez izolace</t>
  </si>
  <si>
    <t>625177224</t>
  </si>
  <si>
    <t>76313141</t>
  </si>
  <si>
    <t>SDK strop - desky 1xA 12,5-samonosný hliníkový rošt-desky 1xA 12,5</t>
  </si>
  <si>
    <t>-1159803394</t>
  </si>
  <si>
    <t>763183111</t>
  </si>
  <si>
    <t>Montáž pouzdra posuvných dveří s jednou kapsou pro jedno křídlo šířky do 800 mm do SDK příčky</t>
  </si>
  <si>
    <t>-471634995</t>
  </si>
  <si>
    <t>M</t>
  </si>
  <si>
    <t>55331622</t>
  </si>
  <si>
    <t>pouzdro stavební posuvných dveří jednopouzdrové 800mm atypický rozměr</t>
  </si>
  <si>
    <t>32</t>
  </si>
  <si>
    <t>-215527187</t>
  </si>
  <si>
    <t>998763401</t>
  </si>
  <si>
    <t>Přesun hmot procentní pro sádrokartonové konstrukce v objektech v do 6 m</t>
  </si>
  <si>
    <t>%</t>
  </si>
  <si>
    <t>1614538113</t>
  </si>
  <si>
    <t>766</t>
  </si>
  <si>
    <t>Konstrukce truhlářské</t>
  </si>
  <si>
    <t>7661001</t>
  </si>
  <si>
    <t xml:space="preserve">L+P/D1 -  Vstupní dveře s oblouk nadsvětlíkem dřevěné prosklené  - 1490/1970mm (dveře) - D+M vč všech systémových detailů, kování a povrchové úpravy - podrobný popis - TABULKA VÝPLNÍ OTVORŮ </t>
  </si>
  <si>
    <t>-346317732</t>
  </si>
  <si>
    <t>7661002</t>
  </si>
  <si>
    <t xml:space="preserve">POS/D2 -  Posuvné dveře 1kř  dřevěné plné se skrytou zárubní  - 700/2300 mm - D+M vč všech systémových detailů, kování a povrchové úpravy - podrobný popis - TABULKA VÝPLNÍ OTVORŮ </t>
  </si>
  <si>
    <t>1728552334</t>
  </si>
  <si>
    <t>7661003</t>
  </si>
  <si>
    <t xml:space="preserve">POS/D3 -  Posuvné dveře 1kř  dřevěné plné se skrytou zárubní  - 700/2300 mm - D+M vč všech systémových detailů, kování a povrchové úpravy - podrobný popis - TABULKA VÝPLNÍ OTVORŮ </t>
  </si>
  <si>
    <t>-365036348</t>
  </si>
  <si>
    <t>7661101</t>
  </si>
  <si>
    <t xml:space="preserve">LV1 -  Výkladec s oblouk nadsvětlíkem dřevěný prosklený  - 1490/2050+745 mm - D+M vč všech systémových detailů, kování a povrchové úpravy - podrobný popis - TABULKA VÝPLNÍ OTVORŮ </t>
  </si>
  <si>
    <t>-558409090</t>
  </si>
  <si>
    <t>7661102</t>
  </si>
  <si>
    <t xml:space="preserve">P/D3 -  Dveře dřevěné 1kř pné bezzárubňové - 675/1400 mm - D+M vč všech systémových detailů, kování a povrchové úpravy - podrobný popis - TABULKA VÝPLNÍ OTVORŮ </t>
  </si>
  <si>
    <t>1448758275</t>
  </si>
  <si>
    <t>7661104</t>
  </si>
  <si>
    <t xml:space="preserve">P+L/D4 -  Interierová dřevěná 2kř skříňová stěna - 2010/2300 mm - D+M vč všech systémových detailů, kování a povrchové úpravy - podrobný popis - TABULKA VÝPLNÍ OTVORŮ </t>
  </si>
  <si>
    <t>2006217546</t>
  </si>
  <si>
    <t>26</t>
  </si>
  <si>
    <t>998766201</t>
  </si>
  <si>
    <t>Přesun hmot procentní pro konstrukce truhlářské v objektech v do 6 m</t>
  </si>
  <si>
    <t>295174240</t>
  </si>
  <si>
    <t>767</t>
  </si>
  <si>
    <t>Konstrukce zámečnické</t>
  </si>
  <si>
    <t>27</t>
  </si>
  <si>
    <t>7672001</t>
  </si>
  <si>
    <t>Z/1 - Exterierové schodiště s rampou - D+M vč všech systémových detailů a povrchové úpravy - podrobný popis - TABULKA ZÁMEČNICKÝCH VÝROBKŮ</t>
  </si>
  <si>
    <t>-1482379359</t>
  </si>
  <si>
    <t>28</t>
  </si>
  <si>
    <t>998767201</t>
  </si>
  <si>
    <t>Přesun hmot procentní pro zámečnické konstrukce v objektech v do 6 m</t>
  </si>
  <si>
    <t>869394422</t>
  </si>
  <si>
    <t>777</t>
  </si>
  <si>
    <t>Podlahy lité</t>
  </si>
  <si>
    <t>29</t>
  </si>
  <si>
    <t>7775001</t>
  </si>
  <si>
    <t>P.1 - cementová stěrka tl 5 mm - kompletní souvrství - D+M vč všech systémových detailů</t>
  </si>
  <si>
    <t>-53207940</t>
  </si>
  <si>
    <t>30</t>
  </si>
  <si>
    <t>7775002</t>
  </si>
  <si>
    <t>P.2 - omyvatelný nátěr vč penetrace podkladu - D+M vč všech systémových detailů</t>
  </si>
  <si>
    <t>1336220965</t>
  </si>
  <si>
    <t>31</t>
  </si>
  <si>
    <t>7775003</t>
  </si>
  <si>
    <t>Nátěr soklu transparentní omyvatelný v 100 mm</t>
  </si>
  <si>
    <t>1277639045</t>
  </si>
  <si>
    <t>998777201</t>
  </si>
  <si>
    <t>Přesun hmot procentní pro podlahy lité v objektech v do 6 m</t>
  </si>
  <si>
    <t>1097486944</t>
  </si>
  <si>
    <t>781</t>
  </si>
  <si>
    <t>Dokončovací práce - obklady</t>
  </si>
  <si>
    <t>33</t>
  </si>
  <si>
    <t>781474120</t>
  </si>
  <si>
    <t>Montáž obkladů vnitřních keramických hladkých do 100 ks/m2 lepených flexibilním lepidlem</t>
  </si>
  <si>
    <t>-1639428569</t>
  </si>
  <si>
    <t>34</t>
  </si>
  <si>
    <t>5976201</t>
  </si>
  <si>
    <t>obklad keramický (100/100 mm)</t>
  </si>
  <si>
    <t>881396794</t>
  </si>
  <si>
    <t>35</t>
  </si>
  <si>
    <t>5976209</t>
  </si>
  <si>
    <t>ukončující a rohové lišty</t>
  </si>
  <si>
    <t>395027192</t>
  </si>
  <si>
    <t>36</t>
  </si>
  <si>
    <t>998781201</t>
  </si>
  <si>
    <t>Přesun hmot procentní pro obklady keramické v objektech v do 6 m</t>
  </si>
  <si>
    <t>-356631209</t>
  </si>
  <si>
    <t>783</t>
  </si>
  <si>
    <t>Dokončovací práce - nátěry</t>
  </si>
  <si>
    <t>37</t>
  </si>
  <si>
    <t>7832001</t>
  </si>
  <si>
    <t>Nátěr stávajících dřevěných oken vč vnitř parapetů</t>
  </si>
  <si>
    <t>-1169736784</t>
  </si>
  <si>
    <t>38</t>
  </si>
  <si>
    <t>7832002</t>
  </si>
  <si>
    <t>Nátěr stávajících ocelových mříží</t>
  </si>
  <si>
    <t>-1287059258</t>
  </si>
  <si>
    <t>39</t>
  </si>
  <si>
    <t>7845001</t>
  </si>
  <si>
    <t>Malby stěn a stropů bílé 2nás vč penetrace</t>
  </si>
  <si>
    <t>-771793033</t>
  </si>
  <si>
    <t>788</t>
  </si>
  <si>
    <t>Ostatní výrobky</t>
  </si>
  <si>
    <t>40</t>
  </si>
  <si>
    <t>7881001</t>
  </si>
  <si>
    <t>OV1 - Integrovaná deska pultu - MDF tl 20mm - 1900/500 mm -  D+M vč všech systémových detailů a povrchové úpravy - podrobný popis - TABULKA OSTATNÍCH VÝROBKŮ</t>
  </si>
  <si>
    <t>-1974522153</t>
  </si>
  <si>
    <t>41</t>
  </si>
  <si>
    <t>7881002</t>
  </si>
  <si>
    <t>OV2 - Revizní dvířka do SDK -  D+M vč všech systémových detailů a povrchové úpravy - podrobný popis - TABULKA OSTATNÍCH VÝROBKŮ</t>
  </si>
  <si>
    <t>-918006662</t>
  </si>
  <si>
    <t>42</t>
  </si>
  <si>
    <t>7881003</t>
  </si>
  <si>
    <t>OV3 - Okenní rolety látkové manual ovl - 2400/1320 mm -  D+M vč všech systémových detailů a povrchové úpravy - podrobný popis - TABULKA OSTATNÍCH VÝROBKŮ</t>
  </si>
  <si>
    <t>-1910500133</t>
  </si>
  <si>
    <t>43</t>
  </si>
  <si>
    <t>7881004</t>
  </si>
  <si>
    <t>OV4 - Kuchyňská linka vč integrované lednice -  D+M vč všech systémových detailů a povrchové úpravy - podrobný popis - TABULKA OSTATNÍCH VÝROBKŮ</t>
  </si>
  <si>
    <t>1549259248</t>
  </si>
  <si>
    <t>44</t>
  </si>
  <si>
    <t>7881005</t>
  </si>
  <si>
    <t>OV5 - Věšáky u vstupu - dřevěný kolíček -  D+M vč všech systémových detailů a povrchové úpravy - podrobný popis - TABULKA OSTATNÍCH VÝROBKŮ</t>
  </si>
  <si>
    <t>-1231873848</t>
  </si>
  <si>
    <t>45</t>
  </si>
  <si>
    <t>7881006</t>
  </si>
  <si>
    <t>OV6 - Policová stěna - MDF tl 18mm - 1260/2300 mm -  D+M vč všech systémových detailů a povrchové úpravy - podrobný popis - TABULKA OSTATNÍCH VÝROBKŮ</t>
  </si>
  <si>
    <t>997776403</t>
  </si>
  <si>
    <t>46</t>
  </si>
  <si>
    <t>78810071</t>
  </si>
  <si>
    <t>OV7 - Přenosný hasící přístroj - P6 21A -  D+M vč všech systémových detailů - podrobný popis - TABULKA OSTATNÍCH VÝROBKŮ</t>
  </si>
  <si>
    <t>376484173</t>
  </si>
  <si>
    <t>47</t>
  </si>
  <si>
    <t>78810072</t>
  </si>
  <si>
    <t>OV7 - Přenosný hasící přístroj - CO2 55B  -  D+M vč všech systémových detailů - podrobný popis - TABULKA OSTATNÍCH VÝROBKŮ</t>
  </si>
  <si>
    <t>-1527718237</t>
  </si>
  <si>
    <t>04 -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</si>
  <si>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</si>
  <si>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</si>
  <si>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</si>
  <si>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</si>
  <si>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</si>
  <si>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721174025</t>
  </si>
  <si>
    <t>Potrubí kanalizační z PP odpadní DN 100 - D+M</t>
  </si>
  <si>
    <t>-955085816</t>
  </si>
  <si>
    <t>721174042</t>
  </si>
  <si>
    <t>Potrubí kanalizační z PP připojovací DN 40 - D+M</t>
  </si>
  <si>
    <t>-1932525680</t>
  </si>
  <si>
    <t>721174043</t>
  </si>
  <si>
    <t>Potrubí kanalizační z PP připojovací DN 50 - D+M</t>
  </si>
  <si>
    <t>-1029463381</t>
  </si>
  <si>
    <t>7212001</t>
  </si>
  <si>
    <t>Vnitřní potrubí odvodu kondenzátu PVC-U včetně potrubí, tvarovek - D+M</t>
  </si>
  <si>
    <t>106821667</t>
  </si>
  <si>
    <t>7212005</t>
  </si>
  <si>
    <t>Napojení na stávající kanalizaci</t>
  </si>
  <si>
    <t>-1325281433</t>
  </si>
  <si>
    <t>721290111</t>
  </si>
  <si>
    <t>Zkouška těsnosti potrubí kanalizace vodou do DN 125</t>
  </si>
  <si>
    <t>-602413948</t>
  </si>
  <si>
    <t>998721201</t>
  </si>
  <si>
    <t>Přesun hmot procentní pro vnitřní kanalizace v objektech v do 6 m</t>
  </si>
  <si>
    <t>-1934100613</t>
  </si>
  <si>
    <t>722</t>
  </si>
  <si>
    <t>Zdravotechnika - vnitřní vodovod</t>
  </si>
  <si>
    <t>722174001</t>
  </si>
  <si>
    <t>Potrubí vodovodní plastové PPR svar polyfúze PN 16 D 16x2,2 mm - D+M</t>
  </si>
  <si>
    <t>-615683576</t>
  </si>
  <si>
    <t>722174002</t>
  </si>
  <si>
    <t>Potrubí vodovodní plastové PPR svar polyfúze PN 16 D 20x2,8 mm - D+M</t>
  </si>
  <si>
    <t>-163016755</t>
  </si>
  <si>
    <t>722181231</t>
  </si>
  <si>
    <t>Ochrana vodovodního potrubí přilepenými termoizolačními trubicemi z PE tl do 13 mm DN do 22 mm - D+M</t>
  </si>
  <si>
    <t>968757030</t>
  </si>
  <si>
    <t>7222001</t>
  </si>
  <si>
    <t>Kohout kulový  PN  6,-   DN  15 - D+M</t>
  </si>
  <si>
    <t>-1433551905</t>
  </si>
  <si>
    <t>7222002</t>
  </si>
  <si>
    <t>Kohout kulový  PN  6,-   DN  20 - D+M</t>
  </si>
  <si>
    <t>-602211040</t>
  </si>
  <si>
    <t>7222005</t>
  </si>
  <si>
    <t>Napojení na stávající vodovod</t>
  </si>
  <si>
    <t>-1970125472</t>
  </si>
  <si>
    <t>722290226</t>
  </si>
  <si>
    <t>Zkouška těsnosti vodovodního potrubí do DN 50</t>
  </si>
  <si>
    <t>133817272</t>
  </si>
  <si>
    <t>722290234</t>
  </si>
  <si>
    <t>Proplach a dezinfekce vodovodního potrubí do DN 80</t>
  </si>
  <si>
    <t>540014857</t>
  </si>
  <si>
    <t>998722201</t>
  </si>
  <si>
    <t>Přesun hmot procentní pro vnitřní vodovod v objektech v do 6 m</t>
  </si>
  <si>
    <t>-238158606</t>
  </si>
  <si>
    <t>725</t>
  </si>
  <si>
    <t>Zdravotechnika - zařizovací předměty</t>
  </si>
  <si>
    <t>725001</t>
  </si>
  <si>
    <t>Montáž zařizovacích předmětů</t>
  </si>
  <si>
    <t>1007816386</t>
  </si>
  <si>
    <t>6423001</t>
  </si>
  <si>
    <t>Keramické závěsné umývátko 450 x 250mm,  příslušenství</t>
  </si>
  <si>
    <t>-1479073576</t>
  </si>
  <si>
    <t>6423002</t>
  </si>
  <si>
    <t>Závěsný klozet WC závěsné  splachovací zařízení, ovládací tlačítko KARTÁČ CHROM příslušenství, dávkovač papíru</t>
  </si>
  <si>
    <t>2083727254</t>
  </si>
  <si>
    <t>6423003</t>
  </si>
  <si>
    <t xml:space="preserve">zabudovaná splachovací nádržka v instalační příčce, vč. instalační sady, příslušenství, </t>
  </si>
  <si>
    <t>9941065</t>
  </si>
  <si>
    <t>6424001</t>
  </si>
  <si>
    <t>Dřez obdélníkový, nerez, příslušenství</t>
  </si>
  <si>
    <t>-1638142079</t>
  </si>
  <si>
    <t>64240021</t>
  </si>
  <si>
    <t>UMYVADLOVÁ STOJÁNKOVÁ PÁKOVÁ BATERIE S AUTOMATICKOU VÝPUSTÍ</t>
  </si>
  <si>
    <t>1286745855</t>
  </si>
  <si>
    <t>6424003</t>
  </si>
  <si>
    <t xml:space="preserve">DŘEZOVÁ STOJÁNKOVÁ BATERIE S VYSOKÝM VÝTOKEM, CHROM </t>
  </si>
  <si>
    <t>1324797144</t>
  </si>
  <si>
    <t>6424004</t>
  </si>
  <si>
    <t xml:space="preserve">UMYVADLOVÝ SIFON, 5/4" - 32 mm, CHROM </t>
  </si>
  <si>
    <t>-102895819</t>
  </si>
  <si>
    <t>6424005</t>
  </si>
  <si>
    <t>Zápachová uzávěrka (sifon) pro zařizovací předměty D 40, 50 mm x 6/4"; pro dřezy; PP; příslušenství stavitelný kulový kloub, včetně dodávky materiálu, příslušenství</t>
  </si>
  <si>
    <t>818197270</t>
  </si>
  <si>
    <t>725002</t>
  </si>
  <si>
    <t>Stávající Elektrický ohřívač vody o objemu 5 lt, 230 V, 8,7A 2 kW – přemístění, montáž</t>
  </si>
  <si>
    <t>698480863</t>
  </si>
  <si>
    <t>998725201</t>
  </si>
  <si>
    <t>Přesun hmot procentní pro zařizovací předměty v objektech v do 6 m</t>
  </si>
  <si>
    <t>-394334715</t>
  </si>
  <si>
    <t>05 -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</si>
  <si>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</si>
  <si>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</si>
  <si>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</si>
  <si>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</si>
  <si>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</si>
  <si>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7332201</t>
  </si>
  <si>
    <t>Potrubí měděné vč tvarovek  D 22x1 mm - D+M</t>
  </si>
  <si>
    <t>-251049281</t>
  </si>
  <si>
    <t>7332209</t>
  </si>
  <si>
    <t>Napojení na stáv otopnou soustavu</t>
  </si>
  <si>
    <t>-1435776541</t>
  </si>
  <si>
    <t>998733201</t>
  </si>
  <si>
    <t>Přesun hmot procentní pro rozvody potrubí v objektech v do 6 m</t>
  </si>
  <si>
    <t>-264568182</t>
  </si>
  <si>
    <t>734</t>
  </si>
  <si>
    <t>Ústřední vytápění - armatury</t>
  </si>
  <si>
    <t>7341001</t>
  </si>
  <si>
    <t>Hlavice ovládání ventilů termostatická - D+M</t>
  </si>
  <si>
    <t>-88808921</t>
  </si>
  <si>
    <t>998734201</t>
  </si>
  <si>
    <t>Přesun hmot procentní pro armatury v objektech v do 6 m</t>
  </si>
  <si>
    <t>-1055199480</t>
  </si>
  <si>
    <t>735</t>
  </si>
  <si>
    <t>Ústřední vytápění - otopná tělesa</t>
  </si>
  <si>
    <t>7351001</t>
  </si>
  <si>
    <t>Montáž otopných těles deskových</t>
  </si>
  <si>
    <t>-1151069996</t>
  </si>
  <si>
    <t>48454002</t>
  </si>
  <si>
    <t>Otopné těleso bílé hladké typu se spodním pravým připojením, Výška : 600 mm Délka : 1000 mm Výkon : 1631 W</t>
  </si>
  <si>
    <t>-133471106</t>
  </si>
  <si>
    <t>73510011</t>
  </si>
  <si>
    <t>Montáž podlahových konvektorů</t>
  </si>
  <si>
    <t>-1091357637</t>
  </si>
  <si>
    <t>4845401</t>
  </si>
  <si>
    <t xml:space="preserve">PODLAHOVÝ KONVEKTOR hl. 9cm, ŠÍŘKA 200mm, dl.1400mm </t>
  </si>
  <si>
    <t>-2127596987</t>
  </si>
  <si>
    <t>998735201</t>
  </si>
  <si>
    <t>Přesun hmot procentní pro otopná tělesa v objektech v do 6 m</t>
  </si>
  <si>
    <t>-724367937</t>
  </si>
  <si>
    <t>06 - KLIMATIZACE</t>
  </si>
  <si>
    <t xml:space="preserve">    751 - Klimatizace</t>
  </si>
  <si>
    <t xml:space="preserve">    751.1 - Ostatní</t>
  </si>
  <si>
    <t>751</t>
  </si>
  <si>
    <t>Klimatizace</t>
  </si>
  <si>
    <t>75171001</t>
  </si>
  <si>
    <t>Montáž zařízení</t>
  </si>
  <si>
    <t>644733918</t>
  </si>
  <si>
    <t>429101</t>
  </si>
  <si>
    <t xml:space="preserve">jednotka klimatizační </t>
  </si>
  <si>
    <t>911885453</t>
  </si>
  <si>
    <t>429102</t>
  </si>
  <si>
    <t xml:space="preserve"> potrubí 6/9</t>
  </si>
  <si>
    <t>477983435</t>
  </si>
  <si>
    <t>429103</t>
  </si>
  <si>
    <t>závěsy</t>
  </si>
  <si>
    <t>-679299476</t>
  </si>
  <si>
    <t>751.1</t>
  </si>
  <si>
    <t>Ostatní</t>
  </si>
  <si>
    <t>751101</t>
  </si>
  <si>
    <t>Uvedení do provozu</t>
  </si>
  <si>
    <t>1448918192</t>
  </si>
  <si>
    <t>751102</t>
  </si>
  <si>
    <t>219712950</t>
  </si>
  <si>
    <t>07 - ELEKTROINSTALACE</t>
  </si>
  <si>
    <t xml:space="preserve">    741 - Elektroinstalace</t>
  </si>
  <si>
    <t xml:space="preserve">    799 - Ostatní</t>
  </si>
  <si>
    <t>741</t>
  </si>
  <si>
    <t>Elektroinstalace</t>
  </si>
  <si>
    <t>7411001</t>
  </si>
  <si>
    <t>Montáž rozvaděče</t>
  </si>
  <si>
    <t>455601481</t>
  </si>
  <si>
    <t>341101</t>
  </si>
  <si>
    <t>skříň plast Modul160 4x24M/IP30 zapu  plné dveře</t>
  </si>
  <si>
    <t>1819236168</t>
  </si>
  <si>
    <t>341102</t>
  </si>
  <si>
    <t>vypínač MSO-63-3 63A/AC250V/3pol na lištu</t>
  </si>
  <si>
    <t>-697532527</t>
  </si>
  <si>
    <t>341103</t>
  </si>
  <si>
    <t>FLP-B+C MAXI V/3  SPD typ1 a typ2 svodič bleskový</t>
  </si>
  <si>
    <t>-291223178</t>
  </si>
  <si>
    <t>341104</t>
  </si>
  <si>
    <t>jistič LTE-10C-1 1pól/ch.C/ 10A/6kA</t>
  </si>
  <si>
    <t>-43868032</t>
  </si>
  <si>
    <t>341105</t>
  </si>
  <si>
    <t>jistič LTE-6B-1 1pól/ch.B/ 6A/6kA</t>
  </si>
  <si>
    <t>75551427</t>
  </si>
  <si>
    <t>341106</t>
  </si>
  <si>
    <t>jistič LTN-10B-1N 1+Npól/ch.B/ 10A/10kA</t>
  </si>
  <si>
    <t>656089883</t>
  </si>
  <si>
    <t>341107</t>
  </si>
  <si>
    <t>stykač 2pól RSI-20-20/2Z/20A na lištu</t>
  </si>
  <si>
    <t>-356552706</t>
  </si>
  <si>
    <t>341108</t>
  </si>
  <si>
    <t>spínací hodiny  včetně antény</t>
  </si>
  <si>
    <t>-1822346835</t>
  </si>
  <si>
    <t>341109</t>
  </si>
  <si>
    <t>proud chránič+jistič 2p/1+N OLI-20B-N1-030AC</t>
  </si>
  <si>
    <t>895565569</t>
  </si>
  <si>
    <t>341110</t>
  </si>
  <si>
    <t>jistič LTE-16B-1 1pól/ch.B/ 16A/6kA</t>
  </si>
  <si>
    <t>1933068435</t>
  </si>
  <si>
    <t>341111</t>
  </si>
  <si>
    <t>1708046016</t>
  </si>
  <si>
    <t>341112</t>
  </si>
  <si>
    <t>jistič LTE-10B-1 1pól/ch.B/ 10A/6kA</t>
  </si>
  <si>
    <t>1075873660</t>
  </si>
  <si>
    <t>341113</t>
  </si>
  <si>
    <t>1194164167</t>
  </si>
  <si>
    <t>341114</t>
  </si>
  <si>
    <t>jistič LTN-13C-1 1pól/ch.C/ 13A/10kA</t>
  </si>
  <si>
    <t>-2000190645</t>
  </si>
  <si>
    <t>341115</t>
  </si>
  <si>
    <t>-2081278249</t>
  </si>
  <si>
    <t>341116</t>
  </si>
  <si>
    <t>-1357471185</t>
  </si>
  <si>
    <t>341117</t>
  </si>
  <si>
    <t>-1266655933</t>
  </si>
  <si>
    <t>7411002</t>
  </si>
  <si>
    <t>Dovyzbrojení RH</t>
  </si>
  <si>
    <t>1015304758</t>
  </si>
  <si>
    <t>7412002</t>
  </si>
  <si>
    <t>Montáž kabelů silových</t>
  </si>
  <si>
    <t>498220689</t>
  </si>
  <si>
    <t>3411001</t>
  </si>
  <si>
    <t>kabel CYKY 3x1,5</t>
  </si>
  <si>
    <t>-708588923</t>
  </si>
  <si>
    <t>34110011</t>
  </si>
  <si>
    <t>kabel CYKY 5x1,5</t>
  </si>
  <si>
    <t>-1201035917</t>
  </si>
  <si>
    <t>3411002</t>
  </si>
  <si>
    <t>kabel CYKY 3x2,5</t>
  </si>
  <si>
    <t>1893053249</t>
  </si>
  <si>
    <t>3411003</t>
  </si>
  <si>
    <t>kabel CYKY 5x2,5</t>
  </si>
  <si>
    <t>-208032804</t>
  </si>
  <si>
    <t>74120021</t>
  </si>
  <si>
    <t>1773852922</t>
  </si>
  <si>
    <t>3411005</t>
  </si>
  <si>
    <t>kabel CYKY 5x6</t>
  </si>
  <si>
    <t>-276282873</t>
  </si>
  <si>
    <t>7412003</t>
  </si>
  <si>
    <t>Montáž kabelů sdělovacích</t>
  </si>
  <si>
    <t>1771780567</t>
  </si>
  <si>
    <t>3412005</t>
  </si>
  <si>
    <t>Kabel JQTQ 4x0,8</t>
  </si>
  <si>
    <t>-325289105</t>
  </si>
  <si>
    <t>7412004</t>
  </si>
  <si>
    <t>Montáž vodičů</t>
  </si>
  <si>
    <t>1798456170</t>
  </si>
  <si>
    <t>3413002</t>
  </si>
  <si>
    <t xml:space="preserve">vodič CY 6  /H07V-U/      </t>
  </si>
  <si>
    <t>496649394</t>
  </si>
  <si>
    <t>3413003</t>
  </si>
  <si>
    <t>vodič CYA 6  /H07V-K/</t>
  </si>
  <si>
    <t>1225062783</t>
  </si>
  <si>
    <t>3413004</t>
  </si>
  <si>
    <t>vodič CYA 10  /H07V-K/</t>
  </si>
  <si>
    <t>24963571</t>
  </si>
  <si>
    <t>3413005</t>
  </si>
  <si>
    <t>vodič CYA 16  /H07V-K/</t>
  </si>
  <si>
    <t>668611617</t>
  </si>
  <si>
    <t>7412101</t>
  </si>
  <si>
    <t>Montáž krabic</t>
  </si>
  <si>
    <t>651796362</t>
  </si>
  <si>
    <t>3414001</t>
  </si>
  <si>
    <t>krabice přístrojová KP68</t>
  </si>
  <si>
    <t>-1105813674</t>
  </si>
  <si>
    <t>3414002</t>
  </si>
  <si>
    <t>krabice univerzální/odbočná KU68-1902 vč.KO68</t>
  </si>
  <si>
    <t>158708810</t>
  </si>
  <si>
    <t>3414003</t>
  </si>
  <si>
    <t>krabice univerz/rozvodka KU68-1903 vč.KO68 +S66</t>
  </si>
  <si>
    <t>-174157943</t>
  </si>
  <si>
    <t>3414004</t>
  </si>
  <si>
    <t>krabice odbočná KO125E vč.KO125V</t>
  </si>
  <si>
    <t>53748822</t>
  </si>
  <si>
    <t>7412102</t>
  </si>
  <si>
    <t>Montáž kanálů</t>
  </si>
  <si>
    <t>346340382</t>
  </si>
  <si>
    <t>3415001</t>
  </si>
  <si>
    <t>PUK 38x150mm S1 podlahový kanál FeZn</t>
  </si>
  <si>
    <t>-296594792</t>
  </si>
  <si>
    <t>7412103</t>
  </si>
  <si>
    <t>Montáž trubek</t>
  </si>
  <si>
    <t>1675164994</t>
  </si>
  <si>
    <t>3416001</t>
  </si>
  <si>
    <t>trubka ohebná LPE-2/2316E</t>
  </si>
  <si>
    <t>1039473724</t>
  </si>
  <si>
    <t>3416003</t>
  </si>
  <si>
    <t>trubka ohebná LPE-1 2320 UVstabil černá</t>
  </si>
  <si>
    <t>-1230110673</t>
  </si>
  <si>
    <t>3416004</t>
  </si>
  <si>
    <t>trubka ohebná LPE-1 2325 UVstabil černá</t>
  </si>
  <si>
    <t>-114341102</t>
  </si>
  <si>
    <t>7412104</t>
  </si>
  <si>
    <t>Montáž spínačů</t>
  </si>
  <si>
    <t>-751646850</t>
  </si>
  <si>
    <t>3417001</t>
  </si>
  <si>
    <t>SESTAVA  spínač 1pól 10A/250Vstř ř.1</t>
  </si>
  <si>
    <t>1001233137</t>
  </si>
  <si>
    <t>3417002</t>
  </si>
  <si>
    <t>SESTAVA  ovlad 10A/250Vstř řaz.1/0S</t>
  </si>
  <si>
    <t>2030914645</t>
  </si>
  <si>
    <t>48</t>
  </si>
  <si>
    <t>3417003</t>
  </si>
  <si>
    <t>SESTAVA  přepín sério 10A/250Vstř ř.5</t>
  </si>
  <si>
    <t>586985637</t>
  </si>
  <si>
    <t>49</t>
  </si>
  <si>
    <t>7412105</t>
  </si>
  <si>
    <t>Montáž zásuvek</t>
  </si>
  <si>
    <t>125933334</t>
  </si>
  <si>
    <t>50</t>
  </si>
  <si>
    <t>3418001</t>
  </si>
  <si>
    <t>zásuvka 16A/250Vstř 5519B-A0235781</t>
  </si>
  <si>
    <t>49222241</t>
  </si>
  <si>
    <t>51</t>
  </si>
  <si>
    <t>7412106</t>
  </si>
  <si>
    <t>Montáž rámečků</t>
  </si>
  <si>
    <t>-715286167</t>
  </si>
  <si>
    <t>52</t>
  </si>
  <si>
    <t>3418011</t>
  </si>
  <si>
    <t>rámeček pro 1 přístroj 1754-0-4240</t>
  </si>
  <si>
    <t>-1659082138</t>
  </si>
  <si>
    <t>53</t>
  </si>
  <si>
    <t>3418012</t>
  </si>
  <si>
    <t>rámeček pro 2 přístroje 1754-0-4241</t>
  </si>
  <si>
    <t>736908120</t>
  </si>
  <si>
    <t>54</t>
  </si>
  <si>
    <t>3418013</t>
  </si>
  <si>
    <t>rámeček pro 4 přístroje 1754-0-4243</t>
  </si>
  <si>
    <t>928236094</t>
  </si>
  <si>
    <t>55</t>
  </si>
  <si>
    <t>3418014</t>
  </si>
  <si>
    <t>rámeček pro 5 přístrojů 1754-0-4244</t>
  </si>
  <si>
    <t>1660875375</t>
  </si>
  <si>
    <t>56</t>
  </si>
  <si>
    <t>7412107</t>
  </si>
  <si>
    <t>Montáž řídící jednotky</t>
  </si>
  <si>
    <t>1671757304</t>
  </si>
  <si>
    <t>57</t>
  </si>
  <si>
    <t>3419001</t>
  </si>
  <si>
    <t xml:space="preserve">řídící jednotka </t>
  </si>
  <si>
    <t>-1781622804</t>
  </si>
  <si>
    <t>58</t>
  </si>
  <si>
    <t>7412108</t>
  </si>
  <si>
    <t>Montáž svorek</t>
  </si>
  <si>
    <t>1747296947</t>
  </si>
  <si>
    <t>59</t>
  </si>
  <si>
    <t>3419501</t>
  </si>
  <si>
    <t>svorka Wago 273-104  3x2,5mm2 krabicová bezšroubová</t>
  </si>
  <si>
    <t>1319511361</t>
  </si>
  <si>
    <t>60</t>
  </si>
  <si>
    <t>3419502</t>
  </si>
  <si>
    <t>svorkváa Wago 273-102  4x2,5mm2 krabicová bezšroubová</t>
  </si>
  <si>
    <t>1060260030</t>
  </si>
  <si>
    <t>61</t>
  </si>
  <si>
    <t>3419503</t>
  </si>
  <si>
    <t>svorka zemnící Bernard/ZSA16</t>
  </si>
  <si>
    <t>1420278978</t>
  </si>
  <si>
    <t>62</t>
  </si>
  <si>
    <t>3419504</t>
  </si>
  <si>
    <t>páska měděná uzemňovací ZSA16-délka 0,5 m</t>
  </si>
  <si>
    <t>-1931783310</t>
  </si>
  <si>
    <t>63</t>
  </si>
  <si>
    <t>7412109</t>
  </si>
  <si>
    <t>Montáž svítidel stropních žárovkových</t>
  </si>
  <si>
    <t>695016805</t>
  </si>
  <si>
    <t>64</t>
  </si>
  <si>
    <t>3419101</t>
  </si>
  <si>
    <t>svítidlo S1</t>
  </si>
  <si>
    <t>-2058035897</t>
  </si>
  <si>
    <t>65</t>
  </si>
  <si>
    <t>3419102</t>
  </si>
  <si>
    <t>svítidlo S2</t>
  </si>
  <si>
    <t>-1343898871</t>
  </si>
  <si>
    <t>66</t>
  </si>
  <si>
    <t>3419103</t>
  </si>
  <si>
    <t>svítidlo S3</t>
  </si>
  <si>
    <t>262083045</t>
  </si>
  <si>
    <t>67</t>
  </si>
  <si>
    <t>3419104</t>
  </si>
  <si>
    <t>svítidlo S4</t>
  </si>
  <si>
    <t>938690003</t>
  </si>
  <si>
    <t>68</t>
  </si>
  <si>
    <t>3419105</t>
  </si>
  <si>
    <t>svítidlo S5</t>
  </si>
  <si>
    <t>523990842</t>
  </si>
  <si>
    <t>69</t>
  </si>
  <si>
    <t>3419106</t>
  </si>
  <si>
    <t>svítidlo S6</t>
  </si>
  <si>
    <t>-947138454</t>
  </si>
  <si>
    <t>70</t>
  </si>
  <si>
    <t>74121091</t>
  </si>
  <si>
    <t>Montáž svítidel zavěšených zářivkových</t>
  </si>
  <si>
    <t>-1020930133</t>
  </si>
  <si>
    <t>71</t>
  </si>
  <si>
    <t>3419201</t>
  </si>
  <si>
    <t>svítidlo S7</t>
  </si>
  <si>
    <t>213478760</t>
  </si>
  <si>
    <t>72</t>
  </si>
  <si>
    <t>74121092</t>
  </si>
  <si>
    <t>Montáž svítidel stropních zářivkových (vč lišt)</t>
  </si>
  <si>
    <t>-1416574263</t>
  </si>
  <si>
    <t>73</t>
  </si>
  <si>
    <t>3419202</t>
  </si>
  <si>
    <t>svítidlo lištové S8</t>
  </si>
  <si>
    <t>-1067961696</t>
  </si>
  <si>
    <t>74</t>
  </si>
  <si>
    <t>34192021</t>
  </si>
  <si>
    <t>napájecí lišta (4m kpl)</t>
  </si>
  <si>
    <t>-1280626381</t>
  </si>
  <si>
    <t>75</t>
  </si>
  <si>
    <t>74121093</t>
  </si>
  <si>
    <t>Montáž svítidel zapuštěných</t>
  </si>
  <si>
    <t>-801023742</t>
  </si>
  <si>
    <t>76</t>
  </si>
  <si>
    <t>3419205</t>
  </si>
  <si>
    <t>svítidlo lištové S9</t>
  </si>
  <si>
    <t>2090727938</t>
  </si>
  <si>
    <t>77</t>
  </si>
  <si>
    <t>74121094</t>
  </si>
  <si>
    <t>Montáž světlometu</t>
  </si>
  <si>
    <t>1709242143</t>
  </si>
  <si>
    <t>78</t>
  </si>
  <si>
    <t>3419203</t>
  </si>
  <si>
    <t>světlomet žárovkový HXJ do 1500W</t>
  </si>
  <si>
    <t>-115399482</t>
  </si>
  <si>
    <t>799</t>
  </si>
  <si>
    <t>79</t>
  </si>
  <si>
    <t>799001</t>
  </si>
  <si>
    <t>Pomocný montážní materiál</t>
  </si>
  <si>
    <t>1927499367</t>
  </si>
  <si>
    <t>80</t>
  </si>
  <si>
    <t>799002</t>
  </si>
  <si>
    <t>Revize vč revizní zprávy</t>
  </si>
  <si>
    <t>-469047532</t>
  </si>
  <si>
    <t>81</t>
  </si>
  <si>
    <t>799003</t>
  </si>
  <si>
    <t>Poplatek za recyklaci svítidla</t>
  </si>
  <si>
    <t>-1630718039</t>
  </si>
  <si>
    <t>82</t>
  </si>
  <si>
    <t>799008</t>
  </si>
  <si>
    <t>Stavební přípomoce</t>
  </si>
  <si>
    <t>1636518132</t>
  </si>
  <si>
    <t>83</t>
  </si>
  <si>
    <t>799009</t>
  </si>
  <si>
    <t>1842945106</t>
  </si>
  <si>
    <t>08 - SLABOPROUDÁ ELEKTROINSTALACE</t>
  </si>
  <si>
    <t>D01 - strukturovaná kabeláž - dodávka a montáž</t>
  </si>
  <si>
    <t>D02 - aktivní prvky počítačové sítě - dodávka a montáž</t>
  </si>
  <si>
    <t>D03 - EPS – elektrická požární signalizace - dodávka a montáž</t>
  </si>
  <si>
    <t>D04 - PZTS – poplachový zabezpečovací a tísňový systém - dodávka a montáž</t>
  </si>
  <si>
    <t>D05 - ostatní položky</t>
  </si>
  <si>
    <t>D01</t>
  </si>
  <si>
    <t>strukturovaná kabeláž - dodávka a montáž</t>
  </si>
  <si>
    <t>ADI.0051075.URS</t>
  </si>
  <si>
    <t>Rozvaděč stojan. 22U/60x60, šedý, dveře sklo</t>
  </si>
  <si>
    <t>-346549464</t>
  </si>
  <si>
    <t>ADI.0051299.URS</t>
  </si>
  <si>
    <t>Patch panel černý osazený 25 pozic 1U, CAT3,  ISDN, telefonní</t>
  </si>
  <si>
    <t>-1745975812</t>
  </si>
  <si>
    <t>ADI.0051293.URS</t>
  </si>
  <si>
    <t>Patch panel osazený 24 portů UTP 1U, CAT6 s vyvazovací lištou</t>
  </si>
  <si>
    <t>120882729</t>
  </si>
  <si>
    <t>ADI.0051166.URS</t>
  </si>
  <si>
    <t>19" vyvazovací panel 1U jednostranná plastová lišta</t>
  </si>
  <si>
    <t>-2065386518</t>
  </si>
  <si>
    <t>ADI.0051138.URS</t>
  </si>
  <si>
    <t>19" polička s perforací 1U/450mm, max. nosnost 40kg</t>
  </si>
  <si>
    <t>-739009304</t>
  </si>
  <si>
    <t>ADI.0051197.URS</t>
  </si>
  <si>
    <t>19“ rozvodný panel 1U, 8 x zásuvka dle ČSN, max. 16 A, kabel 3 x 1,5 mm, 2 m</t>
  </si>
  <si>
    <t>548450626</t>
  </si>
  <si>
    <t>ADI.0051318.URS</t>
  </si>
  <si>
    <t>Zásuvka bílá pod omítku 2xRJ45 UTP CAT6</t>
  </si>
  <si>
    <t>-727942356</t>
  </si>
  <si>
    <t>ADI.0051327.URS</t>
  </si>
  <si>
    <t>Nestíněný konektor RJ45 CAT6 UTP 8p8c pro drát, kulatý kabel, s vložkou</t>
  </si>
  <si>
    <t>-2074748593</t>
  </si>
  <si>
    <t>ADI.0051277.URS</t>
  </si>
  <si>
    <t>Patch kabel 1m UTP, CAT6</t>
  </si>
  <si>
    <t>-13064774</t>
  </si>
  <si>
    <t>ADI.0051278.URS</t>
  </si>
  <si>
    <t>Patch kabel 2m UTP, CAT6</t>
  </si>
  <si>
    <t>-1020748549</t>
  </si>
  <si>
    <t>ADI.0051279.URS</t>
  </si>
  <si>
    <t>Patch kabel 3m UTP, CAT6</t>
  </si>
  <si>
    <t>1123724330</t>
  </si>
  <si>
    <t>742330001</t>
  </si>
  <si>
    <t>Montáž rozvaděče nástěnného</t>
  </si>
  <si>
    <t>-619653362</t>
  </si>
  <si>
    <t>742330021</t>
  </si>
  <si>
    <t>Montáž police do rozvaděče</t>
  </si>
  <si>
    <t>1435804536</t>
  </si>
  <si>
    <t>742330022</t>
  </si>
  <si>
    <t>Montáž napájecího panelu do rozvaděče</t>
  </si>
  <si>
    <t>155771927</t>
  </si>
  <si>
    <t>742330023</t>
  </si>
  <si>
    <t>Montáž vyvazovacíhoho panelu 1U</t>
  </si>
  <si>
    <t>-2139625301</t>
  </si>
  <si>
    <t>742330024</t>
  </si>
  <si>
    <t>Montáž patch panelu 24 portů UTP/FTP</t>
  </si>
  <si>
    <t>-676895418</t>
  </si>
  <si>
    <t>742330042</t>
  </si>
  <si>
    <t>Montáž datové dvouzásuvky</t>
  </si>
  <si>
    <t>-485169785</t>
  </si>
  <si>
    <t>742330051</t>
  </si>
  <si>
    <t>Popis portu datové zásuvky</t>
  </si>
  <si>
    <t>-1995178981</t>
  </si>
  <si>
    <t>742330101</t>
  </si>
  <si>
    <t>Měření metalického segmentu s vyhotovením protokolu</t>
  </si>
  <si>
    <t>1027594553</t>
  </si>
  <si>
    <t>34121263</t>
  </si>
  <si>
    <t>kabel datový jádro Cu plné plášť PVC (U/UTP) kat. 6</t>
  </si>
  <si>
    <t>-1123028227</t>
  </si>
  <si>
    <t>742121001</t>
  </si>
  <si>
    <t>Montáž kabelů sdělovacích pro vnitřní rozvody do 15 žil</t>
  </si>
  <si>
    <t>1917814341</t>
  </si>
  <si>
    <t>34571073</t>
  </si>
  <si>
    <t>trubka elektroinstalační ohebná z PVC (EN) 2325</t>
  </si>
  <si>
    <t>-1322731718</t>
  </si>
  <si>
    <t>742110001</t>
  </si>
  <si>
    <t>Montáž trubek pro slaboproud plastových ohebných uložených pod omítku se zasekáním</t>
  </si>
  <si>
    <t>1227055250</t>
  </si>
  <si>
    <t>34571075</t>
  </si>
  <si>
    <t>trubka elektroinstalační ohebná z PVC (EN) 2340</t>
  </si>
  <si>
    <t>1268901085</t>
  </si>
  <si>
    <t>-1919810984</t>
  </si>
  <si>
    <t>34571451</t>
  </si>
  <si>
    <t>krabice pod omítku PVC přístrojová kruhová D 70mm hluboká</t>
  </si>
  <si>
    <t>-1309578472</t>
  </si>
  <si>
    <t>741112001</t>
  </si>
  <si>
    <t>Montáž krabice zapuštěná plastová kruhová</t>
  </si>
  <si>
    <t>-262619939</t>
  </si>
  <si>
    <t>34571524</t>
  </si>
  <si>
    <t>krabice pod omítku PVC odbočná čtvercová 125x125mm s víčkem</t>
  </si>
  <si>
    <t>-472549231</t>
  </si>
  <si>
    <t>741112003</t>
  </si>
  <si>
    <t>Montáž krabice zapuštěná plastová čtyřhranná</t>
  </si>
  <si>
    <t>1485273138</t>
  </si>
  <si>
    <t>D02</t>
  </si>
  <si>
    <t>aktivní prvky počítačové sítě - dodávka a montáž</t>
  </si>
  <si>
    <t>R.AKT.1001</t>
  </si>
  <si>
    <t>Bezpečnostní brána, 3x Gbit LAN</t>
  </si>
  <si>
    <t>-471373103</t>
  </si>
  <si>
    <t>R.AKT.1002</t>
  </si>
  <si>
    <t>Cloudový kontroler, centrální správa Wi-Fi, switche a kamery, 1TB HDD, PoE 802.3af (bez PoE injektoru)</t>
  </si>
  <si>
    <t>-1990115668</t>
  </si>
  <si>
    <t>R.AKT.1003</t>
  </si>
  <si>
    <t>Access point, Hotspot, 2,4GHz, 5GHz, 802.11ac Wave2, MU-MIMO 4x4, vnitřní/venkovní, 2,4 GHz - 800 Mbit/s, 5 GHz - 1733 Mbit/s, integrované antény 4 x 3 dBi + 4 x 4 dBi, 2 x RJ-45 10/100/1000</t>
  </si>
  <si>
    <t>2041457400</t>
  </si>
  <si>
    <t>R.AKT.1004</t>
  </si>
  <si>
    <t>Switch, 24x Gbit LAN, 2x SFP, PoE+, 802.3af/at, 250W, stříbrný</t>
  </si>
  <si>
    <t>1873779640</t>
  </si>
  <si>
    <t>R.AKT.1005</t>
  </si>
  <si>
    <t>IP kamera, dome, vnitřní / venkovní, 4Mpx, 2688x1512, 24fps, IR LED, PoE 802.3af, IPX4 + IK08</t>
  </si>
  <si>
    <t>-1875069716</t>
  </si>
  <si>
    <t>ADI.0051014.URS</t>
  </si>
  <si>
    <t>On-line UPS 1/1fáze, 1000VA/900W, IEC zásuvky, Rack provedení</t>
  </si>
  <si>
    <t>776927960</t>
  </si>
  <si>
    <t>742230001</t>
  </si>
  <si>
    <t>Montáž DVR nebo NAS, nahrávacího zařízení pro kamery</t>
  </si>
  <si>
    <t>-1217534043</t>
  </si>
  <si>
    <t>742230004</t>
  </si>
  <si>
    <t>Montáž vnitřní kamery</t>
  </si>
  <si>
    <t>-1155926688</t>
  </si>
  <si>
    <t>742230009</t>
  </si>
  <si>
    <t>Montáž samolepky "Střeženo kamerovým systémem"</t>
  </si>
  <si>
    <t>2016512549</t>
  </si>
  <si>
    <t>742230102</t>
  </si>
  <si>
    <t>Instalace a nastavení SW pro sledování kamer</t>
  </si>
  <si>
    <t>-426330837</t>
  </si>
  <si>
    <t>742230103</t>
  </si>
  <si>
    <t>Nastavení záběru podle přání uživatele</t>
  </si>
  <si>
    <t>-471538114</t>
  </si>
  <si>
    <t>742330011</t>
  </si>
  <si>
    <t>Montáž zařízení do rozvaděče (switch, UPS, DVR, server) bez nastavení</t>
  </si>
  <si>
    <t>63810076</t>
  </si>
  <si>
    <t>7595605170</t>
  </si>
  <si>
    <t>Montáž routeru (směrovače), switche (přepínače) a huby (rozbočovače) instalace a konfigurace routeru upevněného expertní</t>
  </si>
  <si>
    <t>ÚOŽI 2021 01</t>
  </si>
  <si>
    <t>512</t>
  </si>
  <si>
    <t>1001594267</t>
  </si>
  <si>
    <t>7595605185</t>
  </si>
  <si>
    <t>Montáž routeru (směrovače), switche (přepínače) a huby (rozbočovače) instalace a konfigurace switche L2 upevněného - expertní</t>
  </si>
  <si>
    <t>-1224053975</t>
  </si>
  <si>
    <t>7595605195</t>
  </si>
  <si>
    <t>Montáž routeru (směrovače), switche (přepínače) a huby (rozbočovače) instalace a konfigurace Wi-Fi AP</t>
  </si>
  <si>
    <t>-1744291774</t>
  </si>
  <si>
    <t>7595605200</t>
  </si>
  <si>
    <t>Montáž routeru (směrovače), switche (přepínače) a huby (rozbočovače) instalace a konfigurace Wi-Fi kontroleru</t>
  </si>
  <si>
    <t>52481371</t>
  </si>
  <si>
    <t>7598035206</t>
  </si>
  <si>
    <t>Nastavení a konfigurace přenosové a datové sítě, např. firewall, switchů, routerů, modemů</t>
  </si>
  <si>
    <t>-741297111</t>
  </si>
  <si>
    <t>D03</t>
  </si>
  <si>
    <t>EPS – elektrická požární signalizace - dodávka a montáž</t>
  </si>
  <si>
    <t>1278996872</t>
  </si>
  <si>
    <t>R.ADI.0036166.URS</t>
  </si>
  <si>
    <t>příchytka kabelové trasy s funkční schopností při požáru E90, P90-R, PS90, rozměr 18-21 mm, včetně montážního materiálu</t>
  </si>
  <si>
    <t>224822680</t>
  </si>
  <si>
    <t>566850369</t>
  </si>
  <si>
    <t>34571473</t>
  </si>
  <si>
    <t>krabice do dutých stěn PVC přístrojová obdélníková 250x200mm s víčkem</t>
  </si>
  <si>
    <t>1257542391</t>
  </si>
  <si>
    <t>742111001</t>
  </si>
  <si>
    <t>Montáž příchytky pro kabely samostatné ohniodolné pro slaboproud</t>
  </si>
  <si>
    <t>364064714</t>
  </si>
  <si>
    <t>1247555496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</si>
  <si>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</si>
  <si>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</si>
  <si>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1886743222</t>
  </si>
  <si>
    <t>394975850</t>
  </si>
  <si>
    <t>34571072</t>
  </si>
  <si>
    <t>trubka elektroinstalační ohebná z PVC (EN) 2320</t>
  </si>
  <si>
    <t>-1190438600</t>
  </si>
  <si>
    <t>742210121</t>
  </si>
  <si>
    <t>Montáž hlásiče automatického bodového</t>
  </si>
  <si>
    <t>-694275961</t>
  </si>
  <si>
    <t>742210131</t>
  </si>
  <si>
    <t>Montáž soklu hlásiče nebo patice</t>
  </si>
  <si>
    <t>-1493586679</t>
  </si>
  <si>
    <t>742210251</t>
  </si>
  <si>
    <t>Připojení kontaktu ovládaného nebo monitorovaného</t>
  </si>
  <si>
    <t>1096890615</t>
  </si>
  <si>
    <t>R.EPS.1001</t>
  </si>
  <si>
    <t>Vstupně výstupní modul 4 x vstup / 4 x výstup</t>
  </si>
  <si>
    <t>-2123889166</t>
  </si>
  <si>
    <t>R.EPS.1002</t>
  </si>
  <si>
    <t>krabice pro montáž na/pod omítku s IP65, včetně průchodek</t>
  </si>
  <si>
    <t>-657953005</t>
  </si>
  <si>
    <t>742210303</t>
  </si>
  <si>
    <t>Montáž vstupně výstupního reléového prvku 4 kontakty s krytem</t>
  </si>
  <si>
    <t>1964644239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</si>
  <si>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</si>
  <si>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</si>
  <si>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1191511765</t>
  </si>
  <si>
    <t>742210503</t>
  </si>
  <si>
    <t>Provedení koordinační funkční zkoušky EPS</t>
  </si>
  <si>
    <t>-972041227</t>
  </si>
  <si>
    <t>742210521</t>
  </si>
  <si>
    <t>Výchozí revize systému EPS na jeden detektor</t>
  </si>
  <si>
    <t>-1175630897</t>
  </si>
  <si>
    <t>742210821</t>
  </si>
  <si>
    <t>Demontáž hlásiče automatického bodového</t>
  </si>
  <si>
    <t>1101858694</t>
  </si>
  <si>
    <t>742210861</t>
  </si>
  <si>
    <t>Demontáž soklu hlásiče nebo patice</t>
  </si>
  <si>
    <t>1149156808</t>
  </si>
  <si>
    <t>D04</t>
  </si>
  <si>
    <t>PZTS – poplachový zabezpečovací a tísňový systém - dodávka a montáž</t>
  </si>
  <si>
    <t>ADI.0031700.URS</t>
  </si>
  <si>
    <t>Koncentrátor v kovovém krytu pro 8 zón se 4 PGM výstupy, ČSN EN 50131-1 Stupeň 3</t>
  </si>
  <si>
    <t>185783498</t>
  </si>
  <si>
    <t>ADI.0031682.URS</t>
  </si>
  <si>
    <t>Klávesnice s dotykovým displejem a čtečkou, zápustná montáž, pokročilé menu</t>
  </si>
  <si>
    <t>977743812</t>
  </si>
  <si>
    <t>ADI.0032309.URS</t>
  </si>
  <si>
    <t>PIR detektor se zrcadlovou optikou, nízkou spotřebou, funkcí AM a dosahem 18m, ČSN EN 50131-1 Stupeň 3</t>
  </si>
  <si>
    <t>1131741837</t>
  </si>
  <si>
    <t>ADI.0033271.URS</t>
  </si>
  <si>
    <t>JB727/WH plastová povrchová propojovací krabice 12 + 2 šroubovací svorky</t>
  </si>
  <si>
    <t>-886868624</t>
  </si>
  <si>
    <t>95</t>
  </si>
  <si>
    <t>-1567437930</t>
  </si>
  <si>
    <t>96</t>
  </si>
  <si>
    <t>-1003228825</t>
  </si>
  <si>
    <t>97</t>
  </si>
  <si>
    <t>-822406631</t>
  </si>
  <si>
    <t>98</t>
  </si>
  <si>
    <t>-125743967</t>
  </si>
  <si>
    <t>99</t>
  </si>
  <si>
    <t>1520813444</t>
  </si>
  <si>
    <t>741120301</t>
  </si>
  <si>
    <t>Montáž vodič Cu izolovaný plný a laněný s PVC pláštěm žíla 0,55-16 mm2 pevně (např. CY, CHAH-V)</t>
  </si>
  <si>
    <t>1725720525</t>
  </si>
  <si>
    <t>84</t>
  </si>
  <si>
    <t>34121044</t>
  </si>
  <si>
    <t>kabel sdělovací stíněný laminovanou Al fólií s příložným Cu drátem jádro Cu plné izolace PVC plášť PVC 100V (SYKFY) 2x2x0,5mm2</t>
  </si>
  <si>
    <t>128</t>
  </si>
  <si>
    <t>-2089642384</t>
  </si>
  <si>
    <t>89</t>
  </si>
  <si>
    <t>1912364969</t>
  </si>
  <si>
    <t>90</t>
  </si>
  <si>
    <t>34571074</t>
  </si>
  <si>
    <t>trubka elektroinstalační ohebná z PVC (EN) 2332</t>
  </si>
  <si>
    <t>-297596023</t>
  </si>
  <si>
    <t>91</t>
  </si>
  <si>
    <t>-970632159</t>
  </si>
  <si>
    <t>92</t>
  </si>
  <si>
    <t>-502575938</t>
  </si>
  <si>
    <t>93</t>
  </si>
  <si>
    <t>-1733866824</t>
  </si>
  <si>
    <t>94</t>
  </si>
  <si>
    <t>1932560465</t>
  </si>
  <si>
    <t>1470343761</t>
  </si>
  <si>
    <t>34143798</t>
  </si>
  <si>
    <t>kabel instalační flexibilní jádro Cu lanované izolace PVC plášť PVC 300/500V (H05VV-F) 2x1,50mm2</t>
  </si>
  <si>
    <t>528669759</t>
  </si>
  <si>
    <t>85</t>
  </si>
  <si>
    <t>337599110</t>
  </si>
  <si>
    <t>86</t>
  </si>
  <si>
    <t>34121046</t>
  </si>
  <si>
    <t>kabel sdělovací stíněný laminovanou Al fólií s příložným Cu drátem jádro Cu plné izolace PVC plášť PVC 100V (SYKFY) 3x2x0,5mm2</t>
  </si>
  <si>
    <t>1949035972</t>
  </si>
  <si>
    <t>87</t>
  </si>
  <si>
    <t>1902925292</t>
  </si>
  <si>
    <t>88</t>
  </si>
  <si>
    <t>1628609967</t>
  </si>
  <si>
    <t>742220031</t>
  </si>
  <si>
    <t>Montáž koncentrátoru nebo expanderu v krytu</t>
  </si>
  <si>
    <t>1125741987</t>
  </si>
  <si>
    <t>742220053</t>
  </si>
  <si>
    <t>Montáž krabice propojovací pro magnetický kontakt</t>
  </si>
  <si>
    <t>1639318386</t>
  </si>
  <si>
    <t>742220141</t>
  </si>
  <si>
    <t>Montáž ovládací klávesnice pro dodanou ústřednu</t>
  </si>
  <si>
    <t>653359027</t>
  </si>
  <si>
    <t>742220232</t>
  </si>
  <si>
    <t>Montáž detektoru na stěnu nebo na strop</t>
  </si>
  <si>
    <t>-458708203</t>
  </si>
  <si>
    <t>742220236</t>
  </si>
  <si>
    <t>Připojení magnetického kontaktu čtyřdrátového - magentický kontakt je dodávkou dveří</t>
  </si>
  <si>
    <t>21906393</t>
  </si>
  <si>
    <t>742220401</t>
  </si>
  <si>
    <t>Programování základních parametrů ústředny PZTS</t>
  </si>
  <si>
    <t>1429387810</t>
  </si>
  <si>
    <t>742220402</t>
  </si>
  <si>
    <t>Programování systému na jeden detektor PZTS</t>
  </si>
  <si>
    <t>1701649700</t>
  </si>
  <si>
    <t>742220411</t>
  </si>
  <si>
    <t>Oživení systému na jeden detektor PZTS</t>
  </si>
  <si>
    <t>-584847921</t>
  </si>
  <si>
    <t>742220511</t>
  </si>
  <si>
    <t>Výchozí revize systému PZTS</t>
  </si>
  <si>
    <t>-628449887</t>
  </si>
  <si>
    <t>34121274</t>
  </si>
  <si>
    <t>kabel datový celkově stíněný Al fólií jádro Cu plné plášť PVC (F/UTP) kat. 5e</t>
  </si>
  <si>
    <t>49247789</t>
  </si>
  <si>
    <t>D05</t>
  </si>
  <si>
    <t>ostatní položky</t>
  </si>
  <si>
    <t>115</t>
  </si>
  <si>
    <t>013254000.2</t>
  </si>
  <si>
    <t>HZS</t>
  </si>
  <si>
    <t>-513721694</t>
  </si>
  <si>
    <t>110</t>
  </si>
  <si>
    <t>013274000</t>
  </si>
  <si>
    <t>Pasportizace objektu před započetím prací</t>
  </si>
  <si>
    <t>-136837801</t>
  </si>
  <si>
    <t>111</t>
  </si>
  <si>
    <t>013294000.1</t>
  </si>
  <si>
    <t>Ostatní dokumentace - dílenská dokumentace dodavatele</t>
  </si>
  <si>
    <t>-1711501804</t>
  </si>
  <si>
    <t>114</t>
  </si>
  <si>
    <t>092103001.1</t>
  </si>
  <si>
    <t>Náklady na zkušební provoz</t>
  </si>
  <si>
    <t>1617555290</t>
  </si>
  <si>
    <t>100</t>
  </si>
  <si>
    <t>468081312</t>
  </si>
  <si>
    <t>Vybourání otvorů pro elektroinstalace ve zdivu cihelném plochy do 0,0225 m2, tloušťky do 30 cm</t>
  </si>
  <si>
    <t>-606621009</t>
  </si>
  <si>
    <t>101</t>
  </si>
  <si>
    <t>468081315</t>
  </si>
  <si>
    <t>Vybourání otvorů pro elektroinstalace ve zdivu cihelném plochy do 0,0225 m2, tloušťky do 75 cm</t>
  </si>
  <si>
    <t>-309363132</t>
  </si>
  <si>
    <t>102</t>
  </si>
  <si>
    <t>468081325</t>
  </si>
  <si>
    <t>Vybourání otvorů pro elektroinstalace ve zdivu cihelném plochy do 0,09 m2, tloušťky do 75 cm</t>
  </si>
  <si>
    <t>1701067293</t>
  </si>
  <si>
    <t>103</t>
  </si>
  <si>
    <t>468111121</t>
  </si>
  <si>
    <t>Frézování drážek pro vodiče ve stěnách z cihel včetně omítky do 3x3 cm</t>
  </si>
  <si>
    <t>-222891070</t>
  </si>
  <si>
    <t>105</t>
  </si>
  <si>
    <t>468111122</t>
  </si>
  <si>
    <t>Frézování drážek pro vodiče ve stěnách z cihel včetně omítky do 5x5 cm</t>
  </si>
  <si>
    <t>544931969</t>
  </si>
  <si>
    <t>104</t>
  </si>
  <si>
    <t>468112121</t>
  </si>
  <si>
    <t>Frézování drážek pro vodiče ve stropech z cihel včetně omítky do 3x3 cm</t>
  </si>
  <si>
    <t>1925270864</t>
  </si>
  <si>
    <t>106</t>
  </si>
  <si>
    <t>468113112</t>
  </si>
  <si>
    <t>Frézování drážek pro vodiče v podlahách z betonu do 5x5 cm</t>
  </si>
  <si>
    <t>-468203078</t>
  </si>
  <si>
    <t>108</t>
  </si>
  <si>
    <t>741128002</t>
  </si>
  <si>
    <t>Ostatní práce při montáži vodičů a kabelů - označení dalším štítkem</t>
  </si>
  <si>
    <t>1752625492</t>
  </si>
  <si>
    <t>109</t>
  </si>
  <si>
    <t>741910513</t>
  </si>
  <si>
    <t>Montáž se zhotovením konstrukce pro upevnění přístrojů do 50 kg</t>
  </si>
  <si>
    <t>-224978041</t>
  </si>
  <si>
    <t>117</t>
  </si>
  <si>
    <t>7431002</t>
  </si>
  <si>
    <t>Projektové řízení - PM</t>
  </si>
  <si>
    <t>956115454</t>
  </si>
  <si>
    <t>118</t>
  </si>
  <si>
    <t>7431003</t>
  </si>
  <si>
    <t>Zpracování provozních řádů</t>
  </si>
  <si>
    <t>-2129228226</t>
  </si>
  <si>
    <t>116</t>
  </si>
  <si>
    <t>7431004</t>
  </si>
  <si>
    <t>Koordinace prací s ostatními profesemi</t>
  </si>
  <si>
    <t>171389164</t>
  </si>
  <si>
    <t>107</t>
  </si>
  <si>
    <t>998742102</t>
  </si>
  <si>
    <t>Přesun hmot tonážní pro slaboproud v objektech v do 12 m</t>
  </si>
  <si>
    <t>1035621124</t>
  </si>
  <si>
    <t>112</t>
  </si>
  <si>
    <t>HZS2232</t>
  </si>
  <si>
    <t>Hodinová zúčtovací sazba elektrikář odborný</t>
  </si>
  <si>
    <t>656651873</t>
  </si>
  <si>
    <t>113</t>
  </si>
  <si>
    <t>HZS4212</t>
  </si>
  <si>
    <t>Hodinová zúčtovací sazba revizní technik specialista</t>
  </si>
  <si>
    <t>936880880</t>
  </si>
  <si>
    <t>09 - AVT - AUDIO VIDEO TECHNIKA</t>
  </si>
  <si>
    <t>D01 - technologie - dodávka</t>
  </si>
  <si>
    <t>D02 - technologie - montáž</t>
  </si>
  <si>
    <t>D03 - kabeláž, instalační materiál - dodávka a montáž</t>
  </si>
  <si>
    <t>D04 - ostatní</t>
  </si>
  <si>
    <t>technologie - dodávka</t>
  </si>
  <si>
    <t>R1001</t>
  </si>
  <si>
    <t>instalační reprobox pasivní fullrange, příkon 200W, osazení 8" + 1", vyzařovací úhel 105° x 105 °, bílé provedení, včetně nástěnného držáku a montážního příslušenství</t>
  </si>
  <si>
    <t>-1150075545</t>
  </si>
  <si>
    <t>R1005</t>
  </si>
  <si>
    <t>Nástěnný ovladač Dante, displej s otočným ovladačem, PoE, bílé provedení, včetně instalační krabice</t>
  </si>
  <si>
    <t>760935528</t>
  </si>
  <si>
    <t>R1006</t>
  </si>
  <si>
    <t>Dotykový ovládací panel 8“ AV techniky, PoE, včetně držáku nebo stojánku</t>
  </si>
  <si>
    <t>780614488</t>
  </si>
  <si>
    <t>R1007</t>
  </si>
  <si>
    <t>přípojné místo 2x cinch in, 1x 3,5 jack out, Blutooth, PoE, Dante/AES67, včetně instalační krabice, bílé provedení</t>
  </si>
  <si>
    <t>1284722428</t>
  </si>
  <si>
    <t>R1008</t>
  </si>
  <si>
    <t>přípojné místo 2x XLR Mic/Line input, 2x XLR Out, PoE, Dante/AES67, včetně instalační krabice, bílé provedení</t>
  </si>
  <si>
    <t>274348920</t>
  </si>
  <si>
    <t>R1009</t>
  </si>
  <si>
    <t>víceúčelový konfigurovatelný video endpoint a procesor, 3 x 2 HDMI In / Ou, AES67, LAN, RS-232, GPIO (2x In / 3x Out)</t>
  </si>
  <si>
    <t>1738624588</t>
  </si>
  <si>
    <t>R1010</t>
  </si>
  <si>
    <t>řidicí procesor AV techniky</t>
  </si>
  <si>
    <t>1800544544</t>
  </si>
  <si>
    <t>R1011</t>
  </si>
  <si>
    <t>Sada vysílač /přijímač HD-Base T protokolu., HD Base T přenos AV signálu na vzdálenost min. 70m, Min. 3x vstup video (2x HDMI+ 1x VGA) na vysílači, PoE, RS-232</t>
  </si>
  <si>
    <t>1713241301</t>
  </si>
  <si>
    <t>R1012</t>
  </si>
  <si>
    <t>switch 24x 10/100/1000Mbps half/full duplex RJ45 ports, 12x PoE/PoE+ ports</t>
  </si>
  <si>
    <t>317918836</t>
  </si>
  <si>
    <t>R1013</t>
  </si>
  <si>
    <t>výkonový zesilovač, 4 kanálový, s vestavěným DSP procesorem, výstupní výkon 4x 400W/8ohm, ovládání pomocí ethernetu</t>
  </si>
  <si>
    <t>-275904538</t>
  </si>
  <si>
    <t>R1015</t>
  </si>
  <si>
    <t>zobrazovací LED panel, rozlišení UHD, úhlopříčka 43", včetně atypického držáku</t>
  </si>
  <si>
    <t>-1447818431</t>
  </si>
  <si>
    <t>R1016</t>
  </si>
  <si>
    <t>laserový projektor pro krátkou projekční vzdálenost, ISO 4.100lm, ANSI 3.600lm, kontrastní poměr 1800:1, HD 1920x1080, pro úhlopříčku 100" obrazu, včetně atypického držáku</t>
  </si>
  <si>
    <t>-37366022</t>
  </si>
  <si>
    <t>R1017</t>
  </si>
  <si>
    <t>dotyková projekční fólie, včetně řidicí jednotky a montážního příslušenství</t>
  </si>
  <si>
    <t>302105513</t>
  </si>
  <si>
    <t>R1018</t>
  </si>
  <si>
    <t>Zesilovač pro indukční smyčku</t>
  </si>
  <si>
    <t>ks</t>
  </si>
  <si>
    <t>-1503179449</t>
  </si>
  <si>
    <t>R1019</t>
  </si>
  <si>
    <t>kabel indukční smyčky pro pokrytí 100m2</t>
  </si>
  <si>
    <t>-1503470967</t>
  </si>
  <si>
    <t>R1026</t>
  </si>
  <si>
    <t>Pracovní stanice pro grafickou nadstavbu, minimální konfigurace: RAM 16GB, SSD 512GB, 2x digitální výstup pro monitor, klávesnice, myš, včetně operačního systému a všech potřebných potřebných licencí na 5 let</t>
  </si>
  <si>
    <t>-658444288</t>
  </si>
  <si>
    <t>R1027</t>
  </si>
  <si>
    <t>LCD/LED monitor 27", QHD 2560x1440, 16:9, DisplayPort, HDMI, včetně stojánku nebo nástěnného držáku</t>
  </si>
  <si>
    <t>1301646693</t>
  </si>
  <si>
    <t>technologie - montáž</t>
  </si>
  <si>
    <t>742230002</t>
  </si>
  <si>
    <t>Montáž PC, OS, monitor, klávesnice myš</t>
  </si>
  <si>
    <t>-180166575</t>
  </si>
  <si>
    <t>742430001</t>
  </si>
  <si>
    <t>Montáž projektoru a držáku na projektor s uchycením na strop nebo na stěnu</t>
  </si>
  <si>
    <t>-1256686963</t>
  </si>
  <si>
    <t>742430003</t>
  </si>
  <si>
    <t>Montáž reprosoustavy s konzolou</t>
  </si>
  <si>
    <t>-687662211</t>
  </si>
  <si>
    <t>742430021</t>
  </si>
  <si>
    <t>Montáž dvouzásuvky pro reproduktory</t>
  </si>
  <si>
    <t>-1461849133</t>
  </si>
  <si>
    <t>742430022</t>
  </si>
  <si>
    <t>Montáž propojovacích kabelů pro AV techniku</t>
  </si>
  <si>
    <t>-346700376</t>
  </si>
  <si>
    <t>742430031</t>
  </si>
  <si>
    <t>Montáž kabelu HDMI se zakončením v zásuvce nebo krabici</t>
  </si>
  <si>
    <t>-1449942984</t>
  </si>
  <si>
    <t>R3001</t>
  </si>
  <si>
    <t>připojení dotykové projekční fólie</t>
  </si>
  <si>
    <t>-1008341148</t>
  </si>
  <si>
    <t>kabeláž, instalační materiál - dodávka a montáž</t>
  </si>
  <si>
    <t>propojovací kabeláž dle dílenské dokumentace dodavatele AVT</t>
  </si>
  <si>
    <t>-120505644</t>
  </si>
  <si>
    <t>Pol226</t>
  </si>
  <si>
    <t>Instalační reproduktorový kabel 4x2 mm2, FRNC,  vnitřní odpor vodiče max. 5 Ohm/km</t>
  </si>
  <si>
    <t>-1030558851</t>
  </si>
  <si>
    <t>1422041627</t>
  </si>
  <si>
    <t>ADI.0051260.URS</t>
  </si>
  <si>
    <t>Instalační kabel CAT6A STP LSOHFR B2ca s1 d1 a1 500m, oranžový plášť</t>
  </si>
  <si>
    <t>1989442274</t>
  </si>
  <si>
    <t>-1686626366</t>
  </si>
  <si>
    <t>606148777</t>
  </si>
  <si>
    <t>1382868539</t>
  </si>
  <si>
    <t>1671642558</t>
  </si>
  <si>
    <t>-127824616</t>
  </si>
  <si>
    <t>-673188635</t>
  </si>
  <si>
    <t>543914088</t>
  </si>
  <si>
    <t>-716944833</t>
  </si>
  <si>
    <t>275411353</t>
  </si>
  <si>
    <t>ostatní</t>
  </si>
  <si>
    <t>-892389175</t>
  </si>
  <si>
    <t>013294000</t>
  </si>
  <si>
    <t>1784510577</t>
  </si>
  <si>
    <t>090001000</t>
  </si>
  <si>
    <t>Programování řidicího systému</t>
  </si>
  <si>
    <t>-96861052</t>
  </si>
  <si>
    <t>092103001</t>
  </si>
  <si>
    <t>1438521900</t>
  </si>
  <si>
    <t>-1853399139</t>
  </si>
  <si>
    <t>-1969475254</t>
  </si>
  <si>
    <t>1051744136</t>
  </si>
  <si>
    <t>-1346515258</t>
  </si>
  <si>
    <t>879460966</t>
  </si>
  <si>
    <t>280931032</t>
  </si>
  <si>
    <t>hod</t>
  </si>
  <si>
    <t>-531322208</t>
  </si>
  <si>
    <t>HZS4232</t>
  </si>
  <si>
    <t>Hodinová zúčtovací sazba technik odborný</t>
  </si>
  <si>
    <t>-2005836375</t>
  </si>
  <si>
    <t>R4001</t>
  </si>
  <si>
    <t>akustická simulace audio techniky</t>
  </si>
  <si>
    <t>2066790986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</si>
</sst>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view="pageBreakPreview" zoomScaleNormal="100" zoomScaleSheetLayoutView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6" width="2.6640625" style="1" customWidth="1"/>
    <col min="7" max="7" width="8.6640625" style="1" customWidth="1"/>
    <col min="8" max="10" width="2.6640625" style="1" customWidth="1"/>
    <col min="11" max="11" width="19.1640625" style="1" customWidth="1"/>
    <col min="12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19"/>
      <c r="AQ5" s="19"/>
      <c r="AR5" s="17"/>
      <c r="BE5" s="22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19"/>
      <c r="AQ6" s="19"/>
      <c r="AR6" s="17"/>
      <c r="BE6" s="22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21"/>
      <c r="BS7" s="14" t="s">
        <v>6</v>
      </c>
    </row>
    <row r="8" spans="1:74" s="1" customFormat="1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2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1"/>
      <c r="BS9" s="14" t="s">
        <v>6</v>
      </c>
    </row>
    <row r="10" spans="1:74" s="1" customFormat="1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1</v>
      </c>
      <c r="AO10" s="19"/>
      <c r="AP10" s="19"/>
      <c r="AQ10" s="19"/>
      <c r="AR10" s="17"/>
      <c r="BE10" s="22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1</v>
      </c>
      <c r="AO11" s="19"/>
      <c r="AP11" s="19"/>
      <c r="AQ11" s="19"/>
      <c r="AR11" s="17"/>
      <c r="BE11" s="22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1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31</v>
      </c>
      <c r="AO13" s="19"/>
      <c r="AP13" s="19"/>
      <c r="AQ13" s="19"/>
      <c r="AR13" s="17"/>
      <c r="BE13" s="221"/>
      <c r="BS13" s="14" t="s">
        <v>6</v>
      </c>
    </row>
    <row r="14" spans="1:74" ht="12.75">
      <c r="B14" s="18"/>
      <c r="C14" s="19"/>
      <c r="D14" s="19"/>
      <c r="E14" s="226" t="s">
        <v>31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29</v>
      </c>
      <c r="AL14" s="19"/>
      <c r="AM14" s="19"/>
      <c r="AN14" s="28" t="s">
        <v>31</v>
      </c>
      <c r="AO14" s="19"/>
      <c r="AP14" s="19"/>
      <c r="AQ14" s="19"/>
      <c r="AR14" s="17"/>
      <c r="BE14" s="22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1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1</v>
      </c>
      <c r="AO16" s="19"/>
      <c r="AP16" s="19"/>
      <c r="AQ16" s="19"/>
      <c r="AR16" s="17"/>
      <c r="BE16" s="22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21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1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1</v>
      </c>
      <c r="AO19" s="19"/>
      <c r="AP19" s="19"/>
      <c r="AQ19" s="19"/>
      <c r="AR19" s="17"/>
      <c r="BE19" s="22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21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1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1"/>
    </row>
    <row r="23" spans="1:71" s="1" customFormat="1" ht="155.25" customHeight="1">
      <c r="B23" s="18"/>
      <c r="C23" s="19"/>
      <c r="D23" s="19"/>
      <c r="E23" s="228" t="s">
        <v>38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19"/>
      <c r="AP23" s="19"/>
      <c r="AQ23" s="19"/>
      <c r="AR23" s="17"/>
      <c r="BE23" s="22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1"/>
    </row>
    <row r="26" spans="1:71" s="2" customFormat="1" ht="25.9" customHeight="1">
      <c r="A26" s="31"/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9">
        <f>ROUND(AG94,2)</f>
        <v>0</v>
      </c>
      <c r="AL26" s="230"/>
      <c r="AM26" s="230"/>
      <c r="AN26" s="230"/>
      <c r="AO26" s="230"/>
      <c r="AP26" s="33"/>
      <c r="AQ26" s="33"/>
      <c r="AR26" s="36"/>
      <c r="BE26" s="22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1" t="s">
        <v>40</v>
      </c>
      <c r="M28" s="231"/>
      <c r="N28" s="231"/>
      <c r="O28" s="231"/>
      <c r="P28" s="231"/>
      <c r="Q28" s="33"/>
      <c r="R28" s="33"/>
      <c r="S28" s="33"/>
      <c r="T28" s="33"/>
      <c r="U28" s="33"/>
      <c r="V28" s="33"/>
      <c r="W28" s="231" t="s">
        <v>41</v>
      </c>
      <c r="X28" s="231"/>
      <c r="Y28" s="231"/>
      <c r="Z28" s="231"/>
      <c r="AA28" s="231"/>
      <c r="AB28" s="231"/>
      <c r="AC28" s="231"/>
      <c r="AD28" s="231"/>
      <c r="AE28" s="231"/>
      <c r="AF28" s="33"/>
      <c r="AG28" s="33"/>
      <c r="AH28" s="33"/>
      <c r="AI28" s="33"/>
      <c r="AJ28" s="33"/>
      <c r="AK28" s="231" t="s">
        <v>42</v>
      </c>
      <c r="AL28" s="231"/>
      <c r="AM28" s="231"/>
      <c r="AN28" s="231"/>
      <c r="AO28" s="231"/>
      <c r="AP28" s="33"/>
      <c r="AQ28" s="33"/>
      <c r="AR28" s="36"/>
      <c r="BE28" s="221"/>
    </row>
    <row r="29" spans="1:71" s="3" customFormat="1" ht="14.45" customHeight="1">
      <c r="B29" s="37"/>
      <c r="C29" s="38"/>
      <c r="D29" s="26" t="s">
        <v>43</v>
      </c>
      <c r="E29" s="38"/>
      <c r="F29" s="26" t="s">
        <v>44</v>
      </c>
      <c r="G29" s="38"/>
      <c r="H29" s="38"/>
      <c r="I29" s="38"/>
      <c r="J29" s="38"/>
      <c r="K29" s="38"/>
      <c r="L29" s="215">
        <v>0.21</v>
      </c>
      <c r="M29" s="214"/>
      <c r="N29" s="214"/>
      <c r="O29" s="214"/>
      <c r="P29" s="214"/>
      <c r="Q29" s="38"/>
      <c r="R29" s="38"/>
      <c r="S29" s="38"/>
      <c r="T29" s="38"/>
      <c r="U29" s="38"/>
      <c r="V29" s="38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8"/>
      <c r="AG29" s="38"/>
      <c r="AH29" s="38"/>
      <c r="AI29" s="38"/>
      <c r="AJ29" s="38"/>
      <c r="AK29" s="213">
        <f>ROUND(AV94, 2)</f>
        <v>0</v>
      </c>
      <c r="AL29" s="214"/>
      <c r="AM29" s="214"/>
      <c r="AN29" s="214"/>
      <c r="AO29" s="214"/>
      <c r="AP29" s="38"/>
      <c r="AQ29" s="38"/>
      <c r="AR29" s="39"/>
      <c r="BE29" s="222"/>
    </row>
    <row r="30" spans="1:71" s="3" customFormat="1" ht="14.45" customHeight="1">
      <c r="B30" s="37"/>
      <c r="C30" s="38"/>
      <c r="D30" s="38"/>
      <c r="E30" s="38"/>
      <c r="F30" s="26" t="s">
        <v>45</v>
      </c>
      <c r="G30" s="38"/>
      <c r="H30" s="38"/>
      <c r="I30" s="38"/>
      <c r="J30" s="38"/>
      <c r="K30" s="38"/>
      <c r="L30" s="215">
        <v>0.15</v>
      </c>
      <c r="M30" s="214"/>
      <c r="N30" s="214"/>
      <c r="O30" s="214"/>
      <c r="P30" s="214"/>
      <c r="Q30" s="38"/>
      <c r="R30" s="38"/>
      <c r="S30" s="38"/>
      <c r="T30" s="38"/>
      <c r="U30" s="38"/>
      <c r="V30" s="38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8"/>
      <c r="AG30" s="38"/>
      <c r="AH30" s="38"/>
      <c r="AI30" s="38"/>
      <c r="AJ30" s="38"/>
      <c r="AK30" s="213">
        <f>ROUND(AW94, 2)</f>
        <v>0</v>
      </c>
      <c r="AL30" s="214"/>
      <c r="AM30" s="214"/>
      <c r="AN30" s="214"/>
      <c r="AO30" s="214"/>
      <c r="AP30" s="38"/>
      <c r="AQ30" s="38"/>
      <c r="AR30" s="39"/>
      <c r="BE30" s="222"/>
    </row>
    <row r="31" spans="1:71" s="3" customFormat="1" ht="14.45" hidden="1" customHeight="1">
      <c r="B31" s="37"/>
      <c r="C31" s="38"/>
      <c r="D31" s="38"/>
      <c r="E31" s="38"/>
      <c r="F31" s="26" t="s">
        <v>46</v>
      </c>
      <c r="G31" s="38"/>
      <c r="H31" s="38"/>
      <c r="I31" s="38"/>
      <c r="J31" s="38"/>
      <c r="K31" s="38"/>
      <c r="L31" s="215">
        <v>0.21</v>
      </c>
      <c r="M31" s="214"/>
      <c r="N31" s="214"/>
      <c r="O31" s="214"/>
      <c r="P31" s="214"/>
      <c r="Q31" s="38"/>
      <c r="R31" s="38"/>
      <c r="S31" s="38"/>
      <c r="T31" s="38"/>
      <c r="U31" s="38"/>
      <c r="V31" s="38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F31" s="38"/>
      <c r="AG31" s="38"/>
      <c r="AH31" s="38"/>
      <c r="AI31" s="38"/>
      <c r="AJ31" s="38"/>
      <c r="AK31" s="213">
        <v>0</v>
      </c>
      <c r="AL31" s="214"/>
      <c r="AM31" s="214"/>
      <c r="AN31" s="214"/>
      <c r="AO31" s="214"/>
      <c r="AP31" s="38"/>
      <c r="AQ31" s="38"/>
      <c r="AR31" s="39"/>
      <c r="BE31" s="222"/>
    </row>
    <row r="32" spans="1:71" s="3" customFormat="1" ht="14.45" hidden="1" customHeight="1">
      <c r="B32" s="37"/>
      <c r="C32" s="38"/>
      <c r="D32" s="38"/>
      <c r="E32" s="38"/>
      <c r="F32" s="26" t="s">
        <v>47</v>
      </c>
      <c r="G32" s="38"/>
      <c r="H32" s="38"/>
      <c r="I32" s="38"/>
      <c r="J32" s="38"/>
      <c r="K32" s="38"/>
      <c r="L32" s="215">
        <v>0.15</v>
      </c>
      <c r="M32" s="214"/>
      <c r="N32" s="214"/>
      <c r="O32" s="214"/>
      <c r="P32" s="214"/>
      <c r="Q32" s="38"/>
      <c r="R32" s="38"/>
      <c r="S32" s="38"/>
      <c r="T32" s="38"/>
      <c r="U32" s="38"/>
      <c r="V32" s="38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F32" s="38"/>
      <c r="AG32" s="38"/>
      <c r="AH32" s="38"/>
      <c r="AI32" s="38"/>
      <c r="AJ32" s="38"/>
      <c r="AK32" s="213">
        <v>0</v>
      </c>
      <c r="AL32" s="214"/>
      <c r="AM32" s="214"/>
      <c r="AN32" s="214"/>
      <c r="AO32" s="214"/>
      <c r="AP32" s="38"/>
      <c r="AQ32" s="38"/>
      <c r="AR32" s="39"/>
      <c r="BE32" s="222"/>
    </row>
    <row r="33" spans="1:57" s="3" customFormat="1" ht="14.45" hidden="1" customHeight="1">
      <c r="B33" s="37"/>
      <c r="C33" s="38"/>
      <c r="D33" s="38"/>
      <c r="E33" s="38"/>
      <c r="F33" s="26" t="s">
        <v>48</v>
      </c>
      <c r="G33" s="38"/>
      <c r="H33" s="38"/>
      <c r="I33" s="38"/>
      <c r="J33" s="38"/>
      <c r="K33" s="38"/>
      <c r="L33" s="215">
        <v>0</v>
      </c>
      <c r="M33" s="214"/>
      <c r="N33" s="214"/>
      <c r="O33" s="214"/>
      <c r="P33" s="214"/>
      <c r="Q33" s="38"/>
      <c r="R33" s="38"/>
      <c r="S33" s="38"/>
      <c r="T33" s="38"/>
      <c r="U33" s="38"/>
      <c r="V33" s="38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8"/>
      <c r="AG33" s="38"/>
      <c r="AH33" s="38"/>
      <c r="AI33" s="38"/>
      <c r="AJ33" s="38"/>
      <c r="AK33" s="213">
        <v>0</v>
      </c>
      <c r="AL33" s="214"/>
      <c r="AM33" s="214"/>
      <c r="AN33" s="214"/>
      <c r="AO33" s="214"/>
      <c r="AP33" s="38"/>
      <c r="AQ33" s="38"/>
      <c r="AR33" s="39"/>
      <c r="BE33" s="22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1"/>
    </row>
    <row r="35" spans="1:57" s="2" customFormat="1" ht="25.9" customHeight="1">
      <c r="A35" s="31"/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19" t="s">
        <v>51</v>
      </c>
      <c r="Y35" s="217"/>
      <c r="Z35" s="217"/>
      <c r="AA35" s="217"/>
      <c r="AB35" s="217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7"/>
      <c r="AM35" s="217"/>
      <c r="AN35" s="217"/>
      <c r="AO35" s="21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53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54</v>
      </c>
      <c r="AI60" s="35"/>
      <c r="AJ60" s="35"/>
      <c r="AK60" s="35"/>
      <c r="AL60" s="35"/>
      <c r="AM60" s="49" t="s">
        <v>55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57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54</v>
      </c>
      <c r="AI75" s="35"/>
      <c r="AJ75" s="35"/>
      <c r="AK75" s="35"/>
      <c r="AL75" s="35"/>
      <c r="AM75" s="49" t="s">
        <v>55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11_2021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2" t="str">
        <f>K6</f>
        <v>MALÁ GALERIE S INFOCENTREM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22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nám. 14. října č. 4, 150 22 Praha 5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24</v>
      </c>
      <c r="AJ87" s="33"/>
      <c r="AK87" s="33"/>
      <c r="AL87" s="33"/>
      <c r="AM87" s="244" t="str">
        <f>IF(AN8= "","",AN8)</f>
        <v>24. 11. 2021</v>
      </c>
      <c r="AN87" s="24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6" t="s">
        <v>26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Městská část Praha 5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45" t="str">
        <f>IF(E17="","",E17)</f>
        <v>EHL &amp; KOUMAR ARCHITEKTI</v>
      </c>
      <c r="AN89" s="246"/>
      <c r="AO89" s="246"/>
      <c r="AP89" s="246"/>
      <c r="AQ89" s="33"/>
      <c r="AR89" s="36"/>
      <c r="AS89" s="247" t="s">
        <v>59</v>
      </c>
      <c r="AT89" s="24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45" t="str">
        <f>IF(E20="","",E20)</f>
        <v>Vladimír Mrázek</v>
      </c>
      <c r="AN90" s="246"/>
      <c r="AO90" s="246"/>
      <c r="AP90" s="246"/>
      <c r="AQ90" s="33"/>
      <c r="AR90" s="36"/>
      <c r="AS90" s="249"/>
      <c r="AT90" s="25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1"/>
      <c r="AT91" s="25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5" t="s">
        <v>60</v>
      </c>
      <c r="D92" s="236"/>
      <c r="E92" s="236"/>
      <c r="F92" s="236"/>
      <c r="G92" s="236"/>
      <c r="H92" s="70"/>
      <c r="I92" s="238" t="s">
        <v>61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7" t="s">
        <v>62</v>
      </c>
      <c r="AH92" s="236"/>
      <c r="AI92" s="236"/>
      <c r="AJ92" s="236"/>
      <c r="AK92" s="236"/>
      <c r="AL92" s="236"/>
      <c r="AM92" s="236"/>
      <c r="AN92" s="238" t="s">
        <v>63</v>
      </c>
      <c r="AO92" s="236"/>
      <c r="AP92" s="239"/>
      <c r="AQ92" s="71" t="s">
        <v>64</v>
      </c>
      <c r="AR92" s="36"/>
      <c r="AS92" s="72" t="s">
        <v>65</v>
      </c>
      <c r="AT92" s="73" t="s">
        <v>66</v>
      </c>
      <c r="AU92" s="73" t="s">
        <v>67</v>
      </c>
      <c r="AV92" s="73" t="s">
        <v>68</v>
      </c>
      <c r="AW92" s="73" t="s">
        <v>69</v>
      </c>
      <c r="AX92" s="73" t="s">
        <v>70</v>
      </c>
      <c r="AY92" s="73" t="s">
        <v>71</v>
      </c>
      <c r="AZ92" s="73" t="s">
        <v>72</v>
      </c>
      <c r="BA92" s="73" t="s">
        <v>73</v>
      </c>
      <c r="BB92" s="73" t="s">
        <v>74</v>
      </c>
      <c r="BC92" s="73" t="s">
        <v>75</v>
      </c>
      <c r="BD92" s="74" t="s">
        <v>76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0">
        <f>ROUND(SUM(AG95:AG103),2)</f>
        <v>0</v>
      </c>
      <c r="AH94" s="240"/>
      <c r="AI94" s="240"/>
      <c r="AJ94" s="240"/>
      <c r="AK94" s="240"/>
      <c r="AL94" s="240"/>
      <c r="AM94" s="240"/>
      <c r="AN94" s="241">
        <f t="shared" ref="AN94:AN103" si="0">SUM(AG94,AT94)</f>
        <v>0</v>
      </c>
      <c r="AO94" s="241"/>
      <c r="AP94" s="241"/>
      <c r="AQ94" s="82" t="s">
        <v>1</v>
      </c>
      <c r="AR94" s="83"/>
      <c r="AS94" s="84">
        <f>ROUND(SUM(AS95:AS103),2)</f>
        <v>0</v>
      </c>
      <c r="AT94" s="85">
        <f t="shared" ref="AT94:AT103" si="1">ROUND(SUM(AV94:AW94),2)</f>
        <v>0</v>
      </c>
      <c r="AU94" s="86">
        <f>ROUND(SUM(AU95:AU103),5)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ROUND(SUM(AZ95:AZ103),2)</f>
        <v>0</v>
      </c>
      <c r="BA94" s="85">
        <f>ROUND(SUM(BA95:BA103),2)</f>
        <v>0</v>
      </c>
      <c r="BB94" s="85">
        <f>ROUND(SUM(BB95:BB103),2)</f>
        <v>0</v>
      </c>
      <c r="BC94" s="85">
        <f>ROUND(SUM(BC95:BC103),2)</f>
        <v>0</v>
      </c>
      <c r="BD94" s="87">
        <f>ROUND(SUM(BD95:BD103),2)</f>
        <v>0</v>
      </c>
      <c r="BS94" s="88" t="s">
        <v>78</v>
      </c>
      <c r="BT94" s="88" t="s">
        <v>79</v>
      </c>
      <c r="BU94" s="89" t="s">
        <v>80</v>
      </c>
      <c r="BV94" s="88" t="s">
        <v>81</v>
      </c>
      <c r="BW94" s="88" t="s">
        <v>5</v>
      </c>
      <c r="BX94" s="88" t="s">
        <v>82</v>
      </c>
      <c r="CL94" s="88" t="s">
        <v>19</v>
      </c>
    </row>
    <row r="95" spans="1:91" s="7" customFormat="1" ht="16.5" customHeight="1">
      <c r="A95" s="90" t="s">
        <v>83</v>
      </c>
      <c r="B95" s="91"/>
      <c r="C95" s="92"/>
      <c r="D95" s="234" t="s">
        <v>84</v>
      </c>
      <c r="E95" s="234"/>
      <c r="F95" s="234"/>
      <c r="G95" s="234"/>
      <c r="H95" s="234"/>
      <c r="I95" s="93"/>
      <c r="J95" s="234" t="s">
        <v>85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'01 - VEDLEJŠÍ A OSTATNÍ N...'!J30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94" t="s">
        <v>86</v>
      </c>
      <c r="AR95" s="95"/>
      <c r="AS95" s="96">
        <v>0</v>
      </c>
      <c r="AT95" s="97">
        <f t="shared" si="1"/>
        <v>0</v>
      </c>
      <c r="AU95" s="98">
        <f>'01 - VEDLEJŠÍ A OSTATNÍ N...'!P121</f>
        <v>0</v>
      </c>
      <c r="AV95" s="97">
        <f>'01 - VEDLEJŠÍ A OSTATNÍ N...'!J33</f>
        <v>0</v>
      </c>
      <c r="AW95" s="97">
        <f>'01 - VEDLEJŠÍ A OSTATNÍ N...'!J34</f>
        <v>0</v>
      </c>
      <c r="AX95" s="97">
        <f>'01 - VEDLEJŠÍ A OSTATNÍ N...'!J35</f>
        <v>0</v>
      </c>
      <c r="AY95" s="97">
        <f>'01 - VEDLEJŠÍ A OSTATNÍ N...'!J36</f>
        <v>0</v>
      </c>
      <c r="AZ95" s="97">
        <f>'01 - VEDLEJŠÍ A OSTATNÍ N...'!F33</f>
        <v>0</v>
      </c>
      <c r="BA95" s="97">
        <f>'01 - VEDLEJŠÍ A OSTATNÍ N...'!F34</f>
        <v>0</v>
      </c>
      <c r="BB95" s="97">
        <f>'01 - VEDLEJŠÍ A OSTATNÍ N...'!F35</f>
        <v>0</v>
      </c>
      <c r="BC95" s="97">
        <f>'01 - VEDLEJŠÍ A OSTATNÍ N...'!F36</f>
        <v>0</v>
      </c>
      <c r="BD95" s="99">
        <f>'01 - VEDLEJŠÍ A OSTATNÍ N...'!F37</f>
        <v>0</v>
      </c>
      <c r="BT95" s="100" t="s">
        <v>87</v>
      </c>
      <c r="BV95" s="100" t="s">
        <v>81</v>
      </c>
      <c r="BW95" s="100" t="s">
        <v>88</v>
      </c>
      <c r="BX95" s="100" t="s">
        <v>5</v>
      </c>
      <c r="CL95" s="100" t="s">
        <v>19</v>
      </c>
      <c r="CM95" s="100" t="s">
        <v>89</v>
      </c>
    </row>
    <row r="96" spans="1:91" s="7" customFormat="1" ht="16.5" customHeight="1">
      <c r="A96" s="90" t="s">
        <v>83</v>
      </c>
      <c r="B96" s="91"/>
      <c r="C96" s="92"/>
      <c r="D96" s="234" t="s">
        <v>90</v>
      </c>
      <c r="E96" s="234"/>
      <c r="F96" s="234"/>
      <c r="G96" s="234"/>
      <c r="H96" s="234"/>
      <c r="I96" s="93"/>
      <c r="J96" s="234" t="s">
        <v>91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'02 - BOURACÍ PRÁCE'!J30</f>
        <v>0</v>
      </c>
      <c r="AH96" s="233"/>
      <c r="AI96" s="233"/>
      <c r="AJ96" s="233"/>
      <c r="AK96" s="233"/>
      <c r="AL96" s="233"/>
      <c r="AM96" s="233"/>
      <c r="AN96" s="232">
        <f t="shared" si="0"/>
        <v>0</v>
      </c>
      <c r="AO96" s="233"/>
      <c r="AP96" s="233"/>
      <c r="AQ96" s="94" t="s">
        <v>86</v>
      </c>
      <c r="AR96" s="95"/>
      <c r="AS96" s="96">
        <v>0</v>
      </c>
      <c r="AT96" s="97">
        <f t="shared" si="1"/>
        <v>0</v>
      </c>
      <c r="AU96" s="98">
        <f>'02 - BOURACÍ PRÁCE'!P122</f>
        <v>0</v>
      </c>
      <c r="AV96" s="97">
        <f>'02 - BOURACÍ PRÁCE'!J33</f>
        <v>0</v>
      </c>
      <c r="AW96" s="97">
        <f>'02 - BOURACÍ PRÁCE'!J34</f>
        <v>0</v>
      </c>
      <c r="AX96" s="97">
        <f>'02 - BOURACÍ PRÁCE'!J35</f>
        <v>0</v>
      </c>
      <c r="AY96" s="97">
        <f>'02 - BOURACÍ PRÁCE'!J36</f>
        <v>0</v>
      </c>
      <c r="AZ96" s="97">
        <f>'02 - BOURACÍ PRÁCE'!F33</f>
        <v>0</v>
      </c>
      <c r="BA96" s="97">
        <f>'02 - BOURACÍ PRÁCE'!F34</f>
        <v>0</v>
      </c>
      <c r="BB96" s="97">
        <f>'02 - BOURACÍ PRÁCE'!F35</f>
        <v>0</v>
      </c>
      <c r="BC96" s="97">
        <f>'02 - BOURACÍ PRÁCE'!F36</f>
        <v>0</v>
      </c>
      <c r="BD96" s="99">
        <f>'02 - BOURACÍ PRÁCE'!F37</f>
        <v>0</v>
      </c>
      <c r="BT96" s="100" t="s">
        <v>87</v>
      </c>
      <c r="BV96" s="100" t="s">
        <v>81</v>
      </c>
      <c r="BW96" s="100" t="s">
        <v>92</v>
      </c>
      <c r="BX96" s="100" t="s">
        <v>5</v>
      </c>
      <c r="CL96" s="100" t="s">
        <v>19</v>
      </c>
      <c r="CM96" s="100" t="s">
        <v>89</v>
      </c>
    </row>
    <row r="97" spans="1:91" s="7" customFormat="1" ht="16.5" customHeight="1">
      <c r="A97" s="90" t="s">
        <v>83</v>
      </c>
      <c r="B97" s="91"/>
      <c r="C97" s="92"/>
      <c r="D97" s="234" t="s">
        <v>93</v>
      </c>
      <c r="E97" s="234"/>
      <c r="F97" s="234"/>
      <c r="G97" s="234"/>
      <c r="H97" s="234"/>
      <c r="I97" s="93"/>
      <c r="J97" s="234" t="s">
        <v>94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2">
        <f>'03 - STAVEBNÍ PRÁCE'!J30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94" t="s">
        <v>86</v>
      </c>
      <c r="AR97" s="95"/>
      <c r="AS97" s="96">
        <v>0</v>
      </c>
      <c r="AT97" s="97">
        <f t="shared" si="1"/>
        <v>0</v>
      </c>
      <c r="AU97" s="98">
        <f>'03 - STAVEBNÍ PRÁCE'!P129</f>
        <v>0</v>
      </c>
      <c r="AV97" s="97">
        <f>'03 - STAVEBNÍ PRÁCE'!J33</f>
        <v>0</v>
      </c>
      <c r="AW97" s="97">
        <f>'03 - STAVEBNÍ PRÁCE'!J34</f>
        <v>0</v>
      </c>
      <c r="AX97" s="97">
        <f>'03 - STAVEBNÍ PRÁCE'!J35</f>
        <v>0</v>
      </c>
      <c r="AY97" s="97">
        <f>'03 - STAVEBNÍ PRÁCE'!J36</f>
        <v>0</v>
      </c>
      <c r="AZ97" s="97">
        <f>'03 - STAVEBNÍ PRÁCE'!F33</f>
        <v>0</v>
      </c>
      <c r="BA97" s="97">
        <f>'03 - STAVEBNÍ PRÁCE'!F34</f>
        <v>0</v>
      </c>
      <c r="BB97" s="97">
        <f>'03 - STAVEBNÍ PRÁCE'!F35</f>
        <v>0</v>
      </c>
      <c r="BC97" s="97">
        <f>'03 - STAVEBNÍ PRÁCE'!F36</f>
        <v>0</v>
      </c>
      <c r="BD97" s="99">
        <f>'03 - STAVEBNÍ PRÁCE'!F37</f>
        <v>0</v>
      </c>
      <c r="BT97" s="100" t="s">
        <v>87</v>
      </c>
      <c r="BV97" s="100" t="s">
        <v>81</v>
      </c>
      <c r="BW97" s="100" t="s">
        <v>95</v>
      </c>
      <c r="BX97" s="100" t="s">
        <v>5</v>
      </c>
      <c r="CL97" s="100" t="s">
        <v>19</v>
      </c>
      <c r="CM97" s="100" t="s">
        <v>89</v>
      </c>
    </row>
    <row r="98" spans="1:91" s="7" customFormat="1" ht="16.5" customHeight="1">
      <c r="A98" s="90" t="s">
        <v>83</v>
      </c>
      <c r="B98" s="91"/>
      <c r="C98" s="92"/>
      <c r="D98" s="234" t="s">
        <v>96</v>
      </c>
      <c r="E98" s="234"/>
      <c r="F98" s="234"/>
      <c r="G98" s="234"/>
      <c r="H98" s="234"/>
      <c r="I98" s="93"/>
      <c r="J98" s="234" t="s">
        <v>97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2">
        <f>'04 - ZDRAVOTECHNIKA'!J30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94" t="s">
        <v>86</v>
      </c>
      <c r="AR98" s="95"/>
      <c r="AS98" s="96">
        <v>0</v>
      </c>
      <c r="AT98" s="97">
        <f t="shared" si="1"/>
        <v>0</v>
      </c>
      <c r="AU98" s="98">
        <f>'04 - ZDRAVOTECHNIKA'!P120</f>
        <v>0</v>
      </c>
      <c r="AV98" s="97">
        <f>'04 - ZDRAVOTECHNIKA'!J33</f>
        <v>0</v>
      </c>
      <c r="AW98" s="97">
        <f>'04 - ZDRAVOTECHNIKA'!J34</f>
        <v>0</v>
      </c>
      <c r="AX98" s="97">
        <f>'04 - ZDRAVOTECHNIKA'!J35</f>
        <v>0</v>
      </c>
      <c r="AY98" s="97">
        <f>'04 - ZDRAVOTECHNIKA'!J36</f>
        <v>0</v>
      </c>
      <c r="AZ98" s="97">
        <f>'04 - ZDRAVOTECHNIKA'!F33</f>
        <v>0</v>
      </c>
      <c r="BA98" s="97">
        <f>'04 - ZDRAVOTECHNIKA'!F34</f>
        <v>0</v>
      </c>
      <c r="BB98" s="97">
        <f>'04 - ZDRAVOTECHNIKA'!F35</f>
        <v>0</v>
      </c>
      <c r="BC98" s="97">
        <f>'04 - ZDRAVOTECHNIKA'!F36</f>
        <v>0</v>
      </c>
      <c r="BD98" s="99">
        <f>'04 - ZDRAVOTECHNIKA'!F37</f>
        <v>0</v>
      </c>
      <c r="BT98" s="100" t="s">
        <v>87</v>
      </c>
      <c r="BV98" s="100" t="s">
        <v>81</v>
      </c>
      <c r="BW98" s="100" t="s">
        <v>98</v>
      </c>
      <c r="BX98" s="100" t="s">
        <v>5</v>
      </c>
      <c r="CL98" s="100" t="s">
        <v>19</v>
      </c>
      <c r="CM98" s="100" t="s">
        <v>89</v>
      </c>
    </row>
    <row r="99" spans="1:91" s="7" customFormat="1" ht="16.5" customHeight="1">
      <c r="A99" s="90" t="s">
        <v>83</v>
      </c>
      <c r="B99" s="91"/>
      <c r="C99" s="92"/>
      <c r="D99" s="234" t="s">
        <v>99</v>
      </c>
      <c r="E99" s="234"/>
      <c r="F99" s="234"/>
      <c r="G99" s="234"/>
      <c r="H99" s="234"/>
      <c r="I99" s="93"/>
      <c r="J99" s="234" t="s">
        <v>100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2">
        <f>'05 - VYTÁPĚNÍ'!J30</f>
        <v>0</v>
      </c>
      <c r="AH99" s="233"/>
      <c r="AI99" s="233"/>
      <c r="AJ99" s="233"/>
      <c r="AK99" s="233"/>
      <c r="AL99" s="233"/>
      <c r="AM99" s="233"/>
      <c r="AN99" s="232">
        <f t="shared" si="0"/>
        <v>0</v>
      </c>
      <c r="AO99" s="233"/>
      <c r="AP99" s="233"/>
      <c r="AQ99" s="94" t="s">
        <v>86</v>
      </c>
      <c r="AR99" s="95"/>
      <c r="AS99" s="96">
        <v>0</v>
      </c>
      <c r="AT99" s="97">
        <f t="shared" si="1"/>
        <v>0</v>
      </c>
      <c r="AU99" s="98">
        <f>'05 - VYTÁPĚNÍ'!P120</f>
        <v>0</v>
      </c>
      <c r="AV99" s="97">
        <f>'05 - VYTÁPĚNÍ'!J33</f>
        <v>0</v>
      </c>
      <c r="AW99" s="97">
        <f>'05 - VYTÁPĚNÍ'!J34</f>
        <v>0</v>
      </c>
      <c r="AX99" s="97">
        <f>'05 - VYTÁPĚNÍ'!J35</f>
        <v>0</v>
      </c>
      <c r="AY99" s="97">
        <f>'05 - VYTÁPĚNÍ'!J36</f>
        <v>0</v>
      </c>
      <c r="AZ99" s="97">
        <f>'05 - VYTÁPĚNÍ'!F33</f>
        <v>0</v>
      </c>
      <c r="BA99" s="97">
        <f>'05 - VYTÁPĚNÍ'!F34</f>
        <v>0</v>
      </c>
      <c r="BB99" s="97">
        <f>'05 - VYTÁPĚNÍ'!F35</f>
        <v>0</v>
      </c>
      <c r="BC99" s="97">
        <f>'05 - VYTÁPĚNÍ'!F36</f>
        <v>0</v>
      </c>
      <c r="BD99" s="99">
        <f>'05 - VYTÁPĚNÍ'!F37</f>
        <v>0</v>
      </c>
      <c r="BT99" s="100" t="s">
        <v>87</v>
      </c>
      <c r="BV99" s="100" t="s">
        <v>81</v>
      </c>
      <c r="BW99" s="100" t="s">
        <v>101</v>
      </c>
      <c r="BX99" s="100" t="s">
        <v>5</v>
      </c>
      <c r="CL99" s="100" t="s">
        <v>19</v>
      </c>
      <c r="CM99" s="100" t="s">
        <v>89</v>
      </c>
    </row>
    <row r="100" spans="1:91" s="7" customFormat="1" ht="16.5" customHeight="1">
      <c r="A100" s="90" t="s">
        <v>83</v>
      </c>
      <c r="B100" s="91"/>
      <c r="C100" s="92"/>
      <c r="D100" s="234" t="s">
        <v>102</v>
      </c>
      <c r="E100" s="234"/>
      <c r="F100" s="234"/>
      <c r="G100" s="234"/>
      <c r="H100" s="234"/>
      <c r="I100" s="93"/>
      <c r="J100" s="234" t="s">
        <v>103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2">
        <f>'06 - KLIMATIZACE'!J30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94" t="s">
        <v>86</v>
      </c>
      <c r="AR100" s="95"/>
      <c r="AS100" s="96">
        <v>0</v>
      </c>
      <c r="AT100" s="97">
        <f t="shared" si="1"/>
        <v>0</v>
      </c>
      <c r="AU100" s="98">
        <f>'06 - KLIMATIZACE'!P119</f>
        <v>0</v>
      </c>
      <c r="AV100" s="97">
        <f>'06 - KLIMATIZACE'!J33</f>
        <v>0</v>
      </c>
      <c r="AW100" s="97">
        <f>'06 - KLIMATIZACE'!J34</f>
        <v>0</v>
      </c>
      <c r="AX100" s="97">
        <f>'06 - KLIMATIZACE'!J35</f>
        <v>0</v>
      </c>
      <c r="AY100" s="97">
        <f>'06 - KLIMATIZACE'!J36</f>
        <v>0</v>
      </c>
      <c r="AZ100" s="97">
        <f>'06 - KLIMATIZACE'!F33</f>
        <v>0</v>
      </c>
      <c r="BA100" s="97">
        <f>'06 - KLIMATIZACE'!F34</f>
        <v>0</v>
      </c>
      <c r="BB100" s="97">
        <f>'06 - KLIMATIZACE'!F35</f>
        <v>0</v>
      </c>
      <c r="BC100" s="97">
        <f>'06 - KLIMATIZACE'!F36</f>
        <v>0</v>
      </c>
      <c r="BD100" s="99">
        <f>'06 - KLIMATIZACE'!F37</f>
        <v>0</v>
      </c>
      <c r="BT100" s="100" t="s">
        <v>87</v>
      </c>
      <c r="BV100" s="100" t="s">
        <v>81</v>
      </c>
      <c r="BW100" s="100" t="s">
        <v>104</v>
      </c>
      <c r="BX100" s="100" t="s">
        <v>5</v>
      </c>
      <c r="CL100" s="100" t="s">
        <v>19</v>
      </c>
      <c r="CM100" s="100" t="s">
        <v>89</v>
      </c>
    </row>
    <row r="101" spans="1:91" s="7" customFormat="1" ht="16.5" customHeight="1">
      <c r="A101" s="90" t="s">
        <v>83</v>
      </c>
      <c r="B101" s="91"/>
      <c r="C101" s="92"/>
      <c r="D101" s="234" t="s">
        <v>105</v>
      </c>
      <c r="E101" s="234"/>
      <c r="F101" s="234"/>
      <c r="G101" s="234"/>
      <c r="H101" s="234"/>
      <c r="I101" s="93"/>
      <c r="J101" s="234" t="s">
        <v>106</v>
      </c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2">
        <f>'07 - ELEKTROINSTALACE'!J30</f>
        <v>0</v>
      </c>
      <c r="AH101" s="233"/>
      <c r="AI101" s="233"/>
      <c r="AJ101" s="233"/>
      <c r="AK101" s="233"/>
      <c r="AL101" s="233"/>
      <c r="AM101" s="233"/>
      <c r="AN101" s="232">
        <f t="shared" si="0"/>
        <v>0</v>
      </c>
      <c r="AO101" s="233"/>
      <c r="AP101" s="233"/>
      <c r="AQ101" s="94" t="s">
        <v>86</v>
      </c>
      <c r="AR101" s="95"/>
      <c r="AS101" s="96">
        <v>0</v>
      </c>
      <c r="AT101" s="97">
        <f t="shared" si="1"/>
        <v>0</v>
      </c>
      <c r="AU101" s="98">
        <f>'07 - ELEKTROINSTALACE'!P119</f>
        <v>0</v>
      </c>
      <c r="AV101" s="97">
        <f>'07 - ELEKTROINSTALACE'!J33</f>
        <v>0</v>
      </c>
      <c r="AW101" s="97">
        <f>'07 - ELEKTROINSTALACE'!J34</f>
        <v>0</v>
      </c>
      <c r="AX101" s="97">
        <f>'07 - ELEKTROINSTALACE'!J35</f>
        <v>0</v>
      </c>
      <c r="AY101" s="97">
        <f>'07 - ELEKTROINSTALACE'!J36</f>
        <v>0</v>
      </c>
      <c r="AZ101" s="97">
        <f>'07 - ELEKTROINSTALACE'!F33</f>
        <v>0</v>
      </c>
      <c r="BA101" s="97">
        <f>'07 - ELEKTROINSTALACE'!F34</f>
        <v>0</v>
      </c>
      <c r="BB101" s="97">
        <f>'07 - ELEKTROINSTALACE'!F35</f>
        <v>0</v>
      </c>
      <c r="BC101" s="97">
        <f>'07 - ELEKTROINSTALACE'!F36</f>
        <v>0</v>
      </c>
      <c r="BD101" s="99">
        <f>'07 - ELEKTROINSTALACE'!F37</f>
        <v>0</v>
      </c>
      <c r="BT101" s="100" t="s">
        <v>87</v>
      </c>
      <c r="BV101" s="100" t="s">
        <v>81</v>
      </c>
      <c r="BW101" s="100" t="s">
        <v>107</v>
      </c>
      <c r="BX101" s="100" t="s">
        <v>5</v>
      </c>
      <c r="CL101" s="100" t="s">
        <v>19</v>
      </c>
      <c r="CM101" s="100" t="s">
        <v>89</v>
      </c>
    </row>
    <row r="102" spans="1:91" s="7" customFormat="1" ht="16.5" customHeight="1">
      <c r="A102" s="90" t="s">
        <v>83</v>
      </c>
      <c r="B102" s="91"/>
      <c r="C102" s="92"/>
      <c r="D102" s="234" t="s">
        <v>108</v>
      </c>
      <c r="E102" s="234"/>
      <c r="F102" s="234"/>
      <c r="G102" s="234"/>
      <c r="H102" s="234"/>
      <c r="I102" s="93"/>
      <c r="J102" s="234" t="s">
        <v>109</v>
      </c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2">
        <f>'08 - SLABOPROUDÁ ELEKTROI...'!J30</f>
        <v>0</v>
      </c>
      <c r="AH102" s="233"/>
      <c r="AI102" s="233"/>
      <c r="AJ102" s="233"/>
      <c r="AK102" s="233"/>
      <c r="AL102" s="233"/>
      <c r="AM102" s="233"/>
      <c r="AN102" s="232">
        <f t="shared" si="0"/>
        <v>0</v>
      </c>
      <c r="AO102" s="233"/>
      <c r="AP102" s="233"/>
      <c r="AQ102" s="94" t="s">
        <v>86</v>
      </c>
      <c r="AR102" s="95"/>
      <c r="AS102" s="96">
        <v>0</v>
      </c>
      <c r="AT102" s="97">
        <f t="shared" si="1"/>
        <v>0</v>
      </c>
      <c r="AU102" s="98">
        <f>'08 - SLABOPROUDÁ ELEKTROI...'!P121</f>
        <v>0</v>
      </c>
      <c r="AV102" s="97">
        <f>'08 - SLABOPROUDÁ ELEKTROI...'!J33</f>
        <v>0</v>
      </c>
      <c r="AW102" s="97">
        <f>'08 - SLABOPROUDÁ ELEKTROI...'!J34</f>
        <v>0</v>
      </c>
      <c r="AX102" s="97">
        <f>'08 - SLABOPROUDÁ ELEKTROI...'!J35</f>
        <v>0</v>
      </c>
      <c r="AY102" s="97">
        <f>'08 - SLABOPROUDÁ ELEKTROI...'!J36</f>
        <v>0</v>
      </c>
      <c r="AZ102" s="97">
        <f>'08 - SLABOPROUDÁ ELEKTROI...'!F33</f>
        <v>0</v>
      </c>
      <c r="BA102" s="97">
        <f>'08 - SLABOPROUDÁ ELEKTROI...'!F34</f>
        <v>0</v>
      </c>
      <c r="BB102" s="97">
        <f>'08 - SLABOPROUDÁ ELEKTROI...'!F35</f>
        <v>0</v>
      </c>
      <c r="BC102" s="97">
        <f>'08 - SLABOPROUDÁ ELEKTROI...'!F36</f>
        <v>0</v>
      </c>
      <c r="BD102" s="99">
        <f>'08 - SLABOPROUDÁ ELEKTROI...'!F37</f>
        <v>0</v>
      </c>
      <c r="BT102" s="100" t="s">
        <v>87</v>
      </c>
      <c r="BV102" s="100" t="s">
        <v>81</v>
      </c>
      <c r="BW102" s="100" t="s">
        <v>110</v>
      </c>
      <c r="BX102" s="100" t="s">
        <v>5</v>
      </c>
      <c r="CL102" s="100" t="s">
        <v>19</v>
      </c>
      <c r="CM102" s="100" t="s">
        <v>89</v>
      </c>
    </row>
    <row r="103" spans="1:91" s="7" customFormat="1" ht="16.5" customHeight="1">
      <c r="A103" s="90" t="s">
        <v>83</v>
      </c>
      <c r="B103" s="91"/>
      <c r="C103" s="92"/>
      <c r="D103" s="234" t="s">
        <v>111</v>
      </c>
      <c r="E103" s="234"/>
      <c r="F103" s="234"/>
      <c r="G103" s="234"/>
      <c r="H103" s="234"/>
      <c r="I103" s="93"/>
      <c r="J103" s="234" t="s">
        <v>112</v>
      </c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2">
        <f>'09 - AVT - AUDIO VIDEO TE...'!J30</f>
        <v>0</v>
      </c>
      <c r="AH103" s="233"/>
      <c r="AI103" s="233"/>
      <c r="AJ103" s="233"/>
      <c r="AK103" s="233"/>
      <c r="AL103" s="233"/>
      <c r="AM103" s="233"/>
      <c r="AN103" s="232">
        <f t="shared" si="0"/>
        <v>0</v>
      </c>
      <c r="AO103" s="233"/>
      <c r="AP103" s="233"/>
      <c r="AQ103" s="94" t="s">
        <v>86</v>
      </c>
      <c r="AR103" s="95"/>
      <c r="AS103" s="101">
        <v>0</v>
      </c>
      <c r="AT103" s="102">
        <f t="shared" si="1"/>
        <v>0</v>
      </c>
      <c r="AU103" s="103">
        <f>'09 - AVT - AUDIO VIDEO TE...'!P120</f>
        <v>0</v>
      </c>
      <c r="AV103" s="102">
        <f>'09 - AVT - AUDIO VIDEO TE...'!J33</f>
        <v>0</v>
      </c>
      <c r="AW103" s="102">
        <f>'09 - AVT - AUDIO VIDEO TE...'!J34</f>
        <v>0</v>
      </c>
      <c r="AX103" s="102">
        <f>'09 - AVT - AUDIO VIDEO TE...'!J35</f>
        <v>0</v>
      </c>
      <c r="AY103" s="102">
        <f>'09 - AVT - AUDIO VIDEO TE...'!J36</f>
        <v>0</v>
      </c>
      <c r="AZ103" s="102">
        <f>'09 - AVT - AUDIO VIDEO TE...'!F33</f>
        <v>0</v>
      </c>
      <c r="BA103" s="102">
        <f>'09 - AVT - AUDIO VIDEO TE...'!F34</f>
        <v>0</v>
      </c>
      <c r="BB103" s="102">
        <f>'09 - AVT - AUDIO VIDEO TE...'!F35</f>
        <v>0</v>
      </c>
      <c r="BC103" s="102">
        <f>'09 - AVT - AUDIO VIDEO TE...'!F36</f>
        <v>0</v>
      </c>
      <c r="BD103" s="104">
        <f>'09 - AVT - AUDIO VIDEO TE...'!F37</f>
        <v>0</v>
      </c>
      <c r="BT103" s="100" t="s">
        <v>87</v>
      </c>
      <c r="BV103" s="100" t="s">
        <v>81</v>
      </c>
      <c r="BW103" s="100" t="s">
        <v>113</v>
      </c>
      <c r="BX103" s="100" t="s">
        <v>5</v>
      </c>
      <c r="CL103" s="100" t="s">
        <v>19</v>
      </c>
      <c r="CM103" s="100" t="s">
        <v>89</v>
      </c>
    </row>
    <row r="104" spans="1:91" s="2" customFormat="1" ht="30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6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sheetProtection algorithmName="SHA-512" hashValue="XYFqTVd5KayepbwbiEe0RWy0YcLDF7t8OeUUq7MdTJxLWe14PUohbsGJSr7StjvFkRBDZkr3otCe3F/3iItu6A==" saltValue="mxs9sDj5k7qZ8fJoMVwyH7PsTuK2JM9UqO2640sKlG40Ub2DdUbUaTPyN5+frFDfXiF7+J5MdsguP3DK+zZSuA==" spinCount="100000" sheet="1" objects="1" scenarios="1" formatColumns="0" formatRows="0"/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VEDLEJŠÍ A OSTATNÍ N...'!C2" display="/" xr:uid="{00000000-0004-0000-0000-000000000000}"/>
    <hyperlink ref="A96" location="'02 - BOURACÍ PRÁCE'!C2" display="/" xr:uid="{00000000-0004-0000-0000-000001000000}"/>
    <hyperlink ref="A97" location="'03 - STAVEBNÍ PRÁCE'!C2" display="/" xr:uid="{00000000-0004-0000-0000-000002000000}"/>
    <hyperlink ref="A98" location="'04 - ZDRAVOTECHNIKA'!C2" display="/" xr:uid="{00000000-0004-0000-0000-000003000000}"/>
    <hyperlink ref="A99" location="'05 - VYTÁPĚNÍ'!C2" display="/" xr:uid="{00000000-0004-0000-0000-000004000000}"/>
    <hyperlink ref="A100" location="'06 - KLIMATIZACE'!C2" display="/" xr:uid="{00000000-0004-0000-0000-000005000000}"/>
    <hyperlink ref="A101" location="'07 - ELEKTROINSTALACE'!C2" display="/" xr:uid="{00000000-0004-0000-0000-000006000000}"/>
    <hyperlink ref="A102" location="'08 - SLABOPROUDÁ ELEKTROI...'!C2" display="/" xr:uid="{00000000-0004-0000-0000-000007000000}"/>
    <hyperlink ref="A103" location="'09 - AVT - AUDIO VIDEO TE...'!C2" display="/" xr:uid="{00000000-0004-0000-0000-000008000000}"/>
  </hyperlinks>
  <pageMargins left="0.39374999999999999" right="0.39374999999999999" top="0.39374999999999999" bottom="0.39374999999999999" header="0" footer="0"/>
  <pageSetup paperSize="9" scale="96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116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ROUND((SUM(BE121:BE130)),  2)</f>
        <v>0</v>
      </c>
      <c r="G33" s="31"/>
      <c r="H33" s="31"/>
      <c r="I33" s="121">
        <v>0.21</v>
      </c>
      <c r="J33" s="120">
        <f>ROUND(((SUM(BE121:BE130))*I33),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ROUND((SUM(BF121:BF130)),  2)</f>
        <v>0</v>
      </c>
      <c r="G34" s="31"/>
      <c r="H34" s="31"/>
      <c r="I34" s="121">
        <v>0.15</v>
      </c>
      <c r="J34" s="120">
        <f>ROUND(((SUM(BF121:BF130))*I34),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ROUND((SUM(BG121:BG130)),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ROUND((SUM(BH121:BH130)),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ROUND((SUM(BI121:BI130)),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01 - VEDLEJŠÍ A OSTATNÍ NÁKLADY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122</v>
      </c>
      <c r="E97" s="147"/>
      <c r="F97" s="147"/>
      <c r="G97" s="147"/>
      <c r="H97" s="147"/>
      <c r="I97" s="147"/>
      <c r="J97" s="148">
        <f>J122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123</v>
      </c>
      <c r="E98" s="153"/>
      <c r="F98" s="153"/>
      <c r="G98" s="153"/>
      <c r="H98" s="153"/>
      <c r="I98" s="153"/>
      <c r="J98" s="154">
        <f>J123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124</v>
      </c>
      <c r="E99" s="153"/>
      <c r="F99" s="153"/>
      <c r="G99" s="153"/>
      <c r="H99" s="153"/>
      <c r="I99" s="153"/>
      <c r="J99" s="154">
        <f>J125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125</v>
      </c>
      <c r="E100" s="153"/>
      <c r="F100" s="153"/>
      <c r="G100" s="153"/>
      <c r="H100" s="153"/>
      <c r="I100" s="153"/>
      <c r="J100" s="154">
        <f>J127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126</v>
      </c>
      <c r="E101" s="153"/>
      <c r="F101" s="153"/>
      <c r="G101" s="153"/>
      <c r="H101" s="153"/>
      <c r="I101" s="153"/>
      <c r="J101" s="154">
        <f>J129</f>
        <v>0</v>
      </c>
      <c r="K101" s="151"/>
      <c r="L101" s="155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127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54" t="str">
        <f>E7</f>
        <v>MALÁ GALERIE S INFOCENTREM</v>
      </c>
      <c r="F111" s="255"/>
      <c r="G111" s="255"/>
      <c r="H111" s="255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115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2" t="str">
        <f>E9</f>
        <v>01 - VEDLEJŠÍ A OSTATNÍ NÁKLADY</v>
      </c>
      <c r="F113" s="253"/>
      <c r="G113" s="253"/>
      <c r="H113" s="25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22</v>
      </c>
      <c r="D115" s="33"/>
      <c r="E115" s="33"/>
      <c r="F115" s="24" t="str">
        <f>F12</f>
        <v>nám. 14. října č. 4, 150 22 Praha 5</v>
      </c>
      <c r="G115" s="33"/>
      <c r="H115" s="33"/>
      <c r="I115" s="26" t="s">
        <v>24</v>
      </c>
      <c r="J115" s="63" t="str">
        <f>IF(J12="","",J12)</f>
        <v>24. 11. 2021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6" t="s">
        <v>26</v>
      </c>
      <c r="D117" s="33"/>
      <c r="E117" s="33"/>
      <c r="F117" s="24" t="str">
        <f>E15</f>
        <v>Městská část Praha 5</v>
      </c>
      <c r="G117" s="33"/>
      <c r="H117" s="33"/>
      <c r="I117" s="26" t="s">
        <v>32</v>
      </c>
      <c r="J117" s="29" t="str">
        <f>E21</f>
        <v>EHL &amp; KOUMAR ARCHITEKTI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30</v>
      </c>
      <c r="D118" s="33"/>
      <c r="E118" s="33"/>
      <c r="F118" s="24" t="str">
        <f>IF(E18="","",E18)</f>
        <v>Vyplň údaj</v>
      </c>
      <c r="G118" s="33"/>
      <c r="H118" s="33"/>
      <c r="I118" s="26" t="s">
        <v>35</v>
      </c>
      <c r="J118" s="29" t="str">
        <f>E24</f>
        <v>Vladimír Mrázek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6"/>
      <c r="B120" s="157"/>
      <c r="C120" s="158" t="s">
        <v>128</v>
      </c>
      <c r="D120" s="159" t="s">
        <v>64</v>
      </c>
      <c r="E120" s="159" t="s">
        <v>60</v>
      </c>
      <c r="F120" s="159" t="s">
        <v>61</v>
      </c>
      <c r="G120" s="159" t="s">
        <v>129</v>
      </c>
      <c r="H120" s="159" t="s">
        <v>130</v>
      </c>
      <c r="I120" s="159" t="s">
        <v>131</v>
      </c>
      <c r="J120" s="159" t="s">
        <v>119</v>
      </c>
      <c r="K120" s="160" t="s">
        <v>132</v>
      </c>
      <c r="L120" s="161"/>
      <c r="M120" s="72" t="s">
        <v>1</v>
      </c>
      <c r="N120" s="73" t="s">
        <v>43</v>
      </c>
      <c r="O120" s="73" t="s">
        <v>133</v>
      </c>
      <c r="P120" s="73" t="s">
        <v>134</v>
      </c>
      <c r="Q120" s="73" t="s">
        <v>135</v>
      </c>
      <c r="R120" s="73" t="s">
        <v>136</v>
      </c>
      <c r="S120" s="73" t="s">
        <v>137</v>
      </c>
      <c r="T120" s="74" t="s">
        <v>138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65" s="2" customFormat="1" ht="22.9" customHeight="1">
      <c r="A121" s="31"/>
      <c r="B121" s="32"/>
      <c r="C121" s="79" t="s">
        <v>139</v>
      </c>
      <c r="D121" s="33"/>
      <c r="E121" s="33"/>
      <c r="F121" s="33"/>
      <c r="G121" s="33"/>
      <c r="H121" s="33"/>
      <c r="I121" s="33"/>
      <c r="J121" s="162">
        <f>BK121</f>
        <v>0</v>
      </c>
      <c r="K121" s="33"/>
      <c r="L121" s="36"/>
      <c r="M121" s="75"/>
      <c r="N121" s="163"/>
      <c r="O121" s="76"/>
      <c r="P121" s="164">
        <f>P122</f>
        <v>0</v>
      </c>
      <c r="Q121" s="76"/>
      <c r="R121" s="164">
        <f>R122</f>
        <v>0</v>
      </c>
      <c r="S121" s="76"/>
      <c r="T121" s="165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78</v>
      </c>
      <c r="AU121" s="14" t="s">
        <v>121</v>
      </c>
      <c r="BK121" s="166">
        <f>BK122</f>
        <v>0</v>
      </c>
    </row>
    <row r="122" spans="1:65" s="12" customFormat="1" ht="25.9" customHeight="1">
      <c r="B122" s="167"/>
      <c r="C122" s="168"/>
      <c r="D122" s="169" t="s">
        <v>78</v>
      </c>
      <c r="E122" s="170" t="s">
        <v>140</v>
      </c>
      <c r="F122" s="170" t="s">
        <v>141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P123+P125+P127+P129</f>
        <v>0</v>
      </c>
      <c r="Q122" s="175"/>
      <c r="R122" s="176">
        <f>R123+R125+R127+R129</f>
        <v>0</v>
      </c>
      <c r="S122" s="175"/>
      <c r="T122" s="177">
        <f>T123+T125+T127+T129</f>
        <v>0</v>
      </c>
      <c r="AR122" s="178" t="s">
        <v>142</v>
      </c>
      <c r="AT122" s="179" t="s">
        <v>78</v>
      </c>
      <c r="AU122" s="179" t="s">
        <v>79</v>
      </c>
      <c r="AY122" s="178" t="s">
        <v>143</v>
      </c>
      <c r="BK122" s="180">
        <f>BK123+BK125+BK127+BK129</f>
        <v>0</v>
      </c>
    </row>
    <row r="123" spans="1:65" s="12" customFormat="1" ht="22.9" customHeight="1">
      <c r="B123" s="167"/>
      <c r="C123" s="168"/>
      <c r="D123" s="169" t="s">
        <v>78</v>
      </c>
      <c r="E123" s="181" t="s">
        <v>144</v>
      </c>
      <c r="F123" s="181" t="s">
        <v>145</v>
      </c>
      <c r="G123" s="168"/>
      <c r="H123" s="168"/>
      <c r="I123" s="171"/>
      <c r="J123" s="182">
        <f>BK123</f>
        <v>0</v>
      </c>
      <c r="K123" s="168"/>
      <c r="L123" s="173"/>
      <c r="M123" s="174"/>
      <c r="N123" s="175"/>
      <c r="O123" s="175"/>
      <c r="P123" s="176">
        <f>P124</f>
        <v>0</v>
      </c>
      <c r="Q123" s="175"/>
      <c r="R123" s="176">
        <f>R124</f>
        <v>0</v>
      </c>
      <c r="S123" s="175"/>
      <c r="T123" s="177">
        <f>T124</f>
        <v>0</v>
      </c>
      <c r="AR123" s="178" t="s">
        <v>142</v>
      </c>
      <c r="AT123" s="179" t="s">
        <v>78</v>
      </c>
      <c r="AU123" s="179" t="s">
        <v>87</v>
      </c>
      <c r="AY123" s="178" t="s">
        <v>143</v>
      </c>
      <c r="BK123" s="180">
        <f>BK124</f>
        <v>0</v>
      </c>
    </row>
    <row r="124" spans="1:65" s="2" customFormat="1" ht="16.5" customHeight="1">
      <c r="A124" s="31"/>
      <c r="B124" s="32"/>
      <c r="C124" s="183" t="s">
        <v>87</v>
      </c>
      <c r="D124" s="183" t="s">
        <v>146</v>
      </c>
      <c r="E124" s="184" t="s">
        <v>147</v>
      </c>
      <c r="F124" s="185" t="s">
        <v>148</v>
      </c>
      <c r="G124" s="186" t="s">
        <v>149</v>
      </c>
      <c r="H124" s="187">
        <v>1</v>
      </c>
      <c r="I124" s="188"/>
      <c r="J124" s="189">
        <f>ROUND(I124*H124,2)</f>
        <v>0</v>
      </c>
      <c r="K124" s="185" t="s">
        <v>150</v>
      </c>
      <c r="L124" s="36"/>
      <c r="M124" s="190" t="s">
        <v>1</v>
      </c>
      <c r="N124" s="191" t="s">
        <v>44</v>
      </c>
      <c r="O124" s="68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151</v>
      </c>
      <c r="AT124" s="194" t="s">
        <v>146</v>
      </c>
      <c r="AU124" s="194" t="s">
        <v>89</v>
      </c>
      <c r="AY124" s="14" t="s">
        <v>143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4" t="s">
        <v>87</v>
      </c>
      <c r="BK124" s="195">
        <f>ROUND(I124*H124,2)</f>
        <v>0</v>
      </c>
      <c r="BL124" s="14" t="s">
        <v>151</v>
      </c>
      <c r="BM124" s="194" t="s">
        <v>152</v>
      </c>
    </row>
    <row r="125" spans="1:65" s="12" customFormat="1" ht="22.9" customHeight="1">
      <c r="B125" s="167"/>
      <c r="C125" s="168"/>
      <c r="D125" s="169" t="s">
        <v>78</v>
      </c>
      <c r="E125" s="181" t="s">
        <v>153</v>
      </c>
      <c r="F125" s="181" t="s">
        <v>154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P126</f>
        <v>0</v>
      </c>
      <c r="Q125" s="175"/>
      <c r="R125" s="176">
        <f>R126</f>
        <v>0</v>
      </c>
      <c r="S125" s="175"/>
      <c r="T125" s="177">
        <f>T126</f>
        <v>0</v>
      </c>
      <c r="AR125" s="178" t="s">
        <v>142</v>
      </c>
      <c r="AT125" s="179" t="s">
        <v>78</v>
      </c>
      <c r="AU125" s="179" t="s">
        <v>87</v>
      </c>
      <c r="AY125" s="178" t="s">
        <v>143</v>
      </c>
      <c r="BK125" s="180">
        <f>BK126</f>
        <v>0</v>
      </c>
    </row>
    <row r="126" spans="1:65" s="2" customFormat="1" ht="16.5" customHeight="1">
      <c r="A126" s="31"/>
      <c r="B126" s="32"/>
      <c r="C126" s="183" t="s">
        <v>89</v>
      </c>
      <c r="D126" s="183" t="s">
        <v>146</v>
      </c>
      <c r="E126" s="184" t="s">
        <v>155</v>
      </c>
      <c r="F126" s="185" t="s">
        <v>154</v>
      </c>
      <c r="G126" s="186" t="s">
        <v>149</v>
      </c>
      <c r="H126" s="187">
        <v>1</v>
      </c>
      <c r="I126" s="188"/>
      <c r="J126" s="189">
        <f>ROUND(I126*H126,2)</f>
        <v>0</v>
      </c>
      <c r="K126" s="185" t="s">
        <v>150</v>
      </c>
      <c r="L126" s="36"/>
      <c r="M126" s="190" t="s">
        <v>1</v>
      </c>
      <c r="N126" s="191" t="s">
        <v>44</v>
      </c>
      <c r="O126" s="6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151</v>
      </c>
      <c r="AT126" s="194" t="s">
        <v>146</v>
      </c>
      <c r="AU126" s="194" t="s">
        <v>89</v>
      </c>
      <c r="AY126" s="14" t="s">
        <v>143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4" t="s">
        <v>87</v>
      </c>
      <c r="BK126" s="195">
        <f>ROUND(I126*H126,2)</f>
        <v>0</v>
      </c>
      <c r="BL126" s="14" t="s">
        <v>151</v>
      </c>
      <c r="BM126" s="194" t="s">
        <v>156</v>
      </c>
    </row>
    <row r="127" spans="1:65" s="12" customFormat="1" ht="22.9" customHeight="1">
      <c r="B127" s="167"/>
      <c r="C127" s="168"/>
      <c r="D127" s="169" t="s">
        <v>78</v>
      </c>
      <c r="E127" s="181" t="s">
        <v>157</v>
      </c>
      <c r="F127" s="181" t="s">
        <v>158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P128</f>
        <v>0</v>
      </c>
      <c r="Q127" s="175"/>
      <c r="R127" s="176">
        <f>R128</f>
        <v>0</v>
      </c>
      <c r="S127" s="175"/>
      <c r="T127" s="177">
        <f>T128</f>
        <v>0</v>
      </c>
      <c r="AR127" s="178" t="s">
        <v>142</v>
      </c>
      <c r="AT127" s="179" t="s">
        <v>78</v>
      </c>
      <c r="AU127" s="179" t="s">
        <v>87</v>
      </c>
      <c r="AY127" s="178" t="s">
        <v>143</v>
      </c>
      <c r="BK127" s="180">
        <f>BK128</f>
        <v>0</v>
      </c>
    </row>
    <row r="128" spans="1:65" s="2" customFormat="1" ht="16.5" customHeight="1">
      <c r="A128" s="31"/>
      <c r="B128" s="32"/>
      <c r="C128" s="183" t="s">
        <v>159</v>
      </c>
      <c r="D128" s="183" t="s">
        <v>146</v>
      </c>
      <c r="E128" s="184" t="s">
        <v>160</v>
      </c>
      <c r="F128" s="185" t="s">
        <v>158</v>
      </c>
      <c r="G128" s="186" t="s">
        <v>149</v>
      </c>
      <c r="H128" s="187">
        <v>1</v>
      </c>
      <c r="I128" s="188"/>
      <c r="J128" s="189">
        <f>ROUND(I128*H128,2)</f>
        <v>0</v>
      </c>
      <c r="K128" s="185" t="s">
        <v>1</v>
      </c>
      <c r="L128" s="36"/>
      <c r="M128" s="190" t="s">
        <v>1</v>
      </c>
      <c r="N128" s="191" t="s">
        <v>44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151</v>
      </c>
      <c r="AT128" s="194" t="s">
        <v>146</v>
      </c>
      <c r="AU128" s="194" t="s">
        <v>89</v>
      </c>
      <c r="AY128" s="14" t="s">
        <v>143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87</v>
      </c>
      <c r="BK128" s="195">
        <f>ROUND(I128*H128,2)</f>
        <v>0</v>
      </c>
      <c r="BL128" s="14" t="s">
        <v>151</v>
      </c>
      <c r="BM128" s="194" t="s">
        <v>161</v>
      </c>
    </row>
    <row r="129" spans="1:65" s="12" customFormat="1" ht="22.9" customHeight="1">
      <c r="B129" s="167"/>
      <c r="C129" s="168"/>
      <c r="D129" s="169" t="s">
        <v>78</v>
      </c>
      <c r="E129" s="181" t="s">
        <v>162</v>
      </c>
      <c r="F129" s="181" t="s">
        <v>163</v>
      </c>
      <c r="G129" s="168"/>
      <c r="H129" s="168"/>
      <c r="I129" s="171"/>
      <c r="J129" s="182">
        <f>BK129</f>
        <v>0</v>
      </c>
      <c r="K129" s="168"/>
      <c r="L129" s="173"/>
      <c r="M129" s="174"/>
      <c r="N129" s="175"/>
      <c r="O129" s="175"/>
      <c r="P129" s="176">
        <f>P130</f>
        <v>0</v>
      </c>
      <c r="Q129" s="175"/>
      <c r="R129" s="176">
        <f>R130</f>
        <v>0</v>
      </c>
      <c r="S129" s="175"/>
      <c r="T129" s="177">
        <f>T130</f>
        <v>0</v>
      </c>
      <c r="AR129" s="178" t="s">
        <v>142</v>
      </c>
      <c r="AT129" s="179" t="s">
        <v>78</v>
      </c>
      <c r="AU129" s="179" t="s">
        <v>87</v>
      </c>
      <c r="AY129" s="178" t="s">
        <v>143</v>
      </c>
      <c r="BK129" s="180">
        <f>BK130</f>
        <v>0</v>
      </c>
    </row>
    <row r="130" spans="1:65" s="2" customFormat="1" ht="16.5" customHeight="1">
      <c r="A130" s="31"/>
      <c r="B130" s="32"/>
      <c r="C130" s="183" t="s">
        <v>164</v>
      </c>
      <c r="D130" s="183" t="s">
        <v>146</v>
      </c>
      <c r="E130" s="184" t="s">
        <v>165</v>
      </c>
      <c r="F130" s="185" t="s">
        <v>166</v>
      </c>
      <c r="G130" s="186" t="s">
        <v>149</v>
      </c>
      <c r="H130" s="187">
        <v>1</v>
      </c>
      <c r="I130" s="188"/>
      <c r="J130" s="189">
        <f>ROUND(I130*H130,2)</f>
        <v>0</v>
      </c>
      <c r="K130" s="185" t="s">
        <v>1</v>
      </c>
      <c r="L130" s="36"/>
      <c r="M130" s="196" t="s">
        <v>1</v>
      </c>
      <c r="N130" s="197" t="s">
        <v>44</v>
      </c>
      <c r="O130" s="198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151</v>
      </c>
      <c r="AT130" s="194" t="s">
        <v>146</v>
      </c>
      <c r="AU130" s="194" t="s">
        <v>89</v>
      </c>
      <c r="AY130" s="14" t="s">
        <v>143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4" t="s">
        <v>87</v>
      </c>
      <c r="BK130" s="195">
        <f>ROUND(I130*H130,2)</f>
        <v>0</v>
      </c>
      <c r="BL130" s="14" t="s">
        <v>151</v>
      </c>
      <c r="BM130" s="194" t="s">
        <v>167</v>
      </c>
    </row>
    <row r="131" spans="1:65" s="2" customFormat="1" ht="6.95" customHeight="1">
      <c r="A131" s="31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36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sheetProtection algorithmName="SHA-512" hashValue="eI8ULn+/DWBIqZBFQOri+4MJ6o+KteQOMtWq+Ys3++WTJ7aieD9vqfzpeCZi+NdUZUOlhxT4m0RrbaCy/GzUow==" saltValue="yyOsLiAzFyODvGzzuqCpntw+3qvm2oJz6PcGuCoy73ECXt7xvDZ+hphPt8E+NClUCDKmel6XwgrPDh4T1x1M4g==" spinCount="100000" sheet="1" objects="1" scenarios="1" formatColumns="0" formatRows="0" autoFilter="0"/>
  <autoFilter ref="C120:K13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M154"/>
  <sheetViews>
    <sheetView showGridLines="0" view="pageBreakPreview" topLeftCell="A119" zoomScaleNormal="100" zoomScaleSheetLayoutView="100" workbookViewId="0">
      <selection activeCell="F148" sqref="F1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168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ROUND((SUM(BE122:BE153)),  2)</f>
        <v>0</v>
      </c>
      <c r="G33" s="31"/>
      <c r="H33" s="31"/>
      <c r="I33" s="121">
        <v>0.21</v>
      </c>
      <c r="J33" s="120">
        <f>ROUND(((SUM(BE122:BE153))*I33),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ROUND((SUM(BF122:BF153)),  2)</f>
        <v>0</v>
      </c>
      <c r="G34" s="31"/>
      <c r="H34" s="31"/>
      <c r="I34" s="121">
        <v>0.15</v>
      </c>
      <c r="J34" s="120">
        <f>ROUND(((SUM(BF122:BF153))*I34),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ROUND((SUM(BG122:BG153)),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ROUND((SUM(BH122:BH153)),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ROUND((SUM(BI122:BI153)),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02 - BOURACÍ PRÁCE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169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170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171</v>
      </c>
      <c r="E99" s="153"/>
      <c r="F99" s="153"/>
      <c r="G99" s="153"/>
      <c r="H99" s="153"/>
      <c r="I99" s="153"/>
      <c r="J99" s="154">
        <f>J142</f>
        <v>0</v>
      </c>
      <c r="K99" s="151"/>
      <c r="L99" s="155"/>
    </row>
    <row r="100" spans="1:31" s="9" customFormat="1" ht="24.95" customHeight="1">
      <c r="B100" s="144"/>
      <c r="C100" s="145"/>
      <c r="D100" s="146" t="s">
        <v>172</v>
      </c>
      <c r="E100" s="147"/>
      <c r="F100" s="147"/>
      <c r="G100" s="147"/>
      <c r="H100" s="147"/>
      <c r="I100" s="147"/>
      <c r="J100" s="148">
        <f>J147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173</v>
      </c>
      <c r="E101" s="153"/>
      <c r="F101" s="153"/>
      <c r="G101" s="153"/>
      <c r="H101" s="153"/>
      <c r="I101" s="153"/>
      <c r="J101" s="154">
        <f>J148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174</v>
      </c>
      <c r="E102" s="153"/>
      <c r="F102" s="153"/>
      <c r="G102" s="153"/>
      <c r="H102" s="153"/>
      <c r="I102" s="153"/>
      <c r="J102" s="154">
        <f>J152</f>
        <v>0</v>
      </c>
      <c r="K102" s="151"/>
      <c r="L102" s="155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127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4" t="str">
        <f>E7</f>
        <v>MALÁ GALERIE S INFOCENTREM</v>
      </c>
      <c r="F112" s="255"/>
      <c r="G112" s="255"/>
      <c r="H112" s="25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115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2" t="str">
        <f>E9</f>
        <v>02 - BOURACÍ PRÁCE</v>
      </c>
      <c r="F114" s="253"/>
      <c r="G114" s="253"/>
      <c r="H114" s="25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22</v>
      </c>
      <c r="D116" s="33"/>
      <c r="E116" s="33"/>
      <c r="F116" s="24" t="str">
        <f>F12</f>
        <v>nám. 14. října č. 4, 150 22 Praha 5</v>
      </c>
      <c r="G116" s="33"/>
      <c r="H116" s="33"/>
      <c r="I116" s="26" t="s">
        <v>24</v>
      </c>
      <c r="J116" s="63" t="str">
        <f>IF(J12="","",J12)</f>
        <v>24. 11. 2021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7" customHeight="1">
      <c r="A118" s="31"/>
      <c r="B118" s="32"/>
      <c r="C118" s="26" t="s">
        <v>26</v>
      </c>
      <c r="D118" s="33"/>
      <c r="E118" s="33"/>
      <c r="F118" s="24" t="str">
        <f>E15</f>
        <v>Městská část Praha 5</v>
      </c>
      <c r="G118" s="33"/>
      <c r="H118" s="33"/>
      <c r="I118" s="26" t="s">
        <v>32</v>
      </c>
      <c r="J118" s="29" t="str">
        <f>E21</f>
        <v>EHL &amp; KOUMAR ARCHITEKTI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30</v>
      </c>
      <c r="D119" s="33"/>
      <c r="E119" s="33"/>
      <c r="F119" s="24" t="str">
        <f>IF(E18="","",E18)</f>
        <v>Vyplň údaj</v>
      </c>
      <c r="G119" s="33"/>
      <c r="H119" s="33"/>
      <c r="I119" s="26" t="s">
        <v>35</v>
      </c>
      <c r="J119" s="29" t="str">
        <f>E24</f>
        <v>Vladimír Mrázek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128</v>
      </c>
      <c r="D121" s="159" t="s">
        <v>64</v>
      </c>
      <c r="E121" s="159" t="s">
        <v>60</v>
      </c>
      <c r="F121" s="159" t="s">
        <v>61</v>
      </c>
      <c r="G121" s="159" t="s">
        <v>129</v>
      </c>
      <c r="H121" s="159" t="s">
        <v>130</v>
      </c>
      <c r="I121" s="159" t="s">
        <v>131</v>
      </c>
      <c r="J121" s="159" t="s">
        <v>119</v>
      </c>
      <c r="K121" s="160" t="s">
        <v>132</v>
      </c>
      <c r="L121" s="161"/>
      <c r="M121" s="72" t="s">
        <v>1</v>
      </c>
      <c r="N121" s="73" t="s">
        <v>43</v>
      </c>
      <c r="O121" s="73" t="s">
        <v>133</v>
      </c>
      <c r="P121" s="73" t="s">
        <v>134</v>
      </c>
      <c r="Q121" s="73" t="s">
        <v>135</v>
      </c>
      <c r="R121" s="73" t="s">
        <v>136</v>
      </c>
      <c r="S121" s="73" t="s">
        <v>137</v>
      </c>
      <c r="T121" s="74" t="s">
        <v>138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139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P123+P147</f>
        <v>0</v>
      </c>
      <c r="Q122" s="76"/>
      <c r="R122" s="164">
        <f>R123+R147</f>
        <v>0.11502800000000001</v>
      </c>
      <c r="S122" s="76"/>
      <c r="T122" s="165">
        <f>T123+T147</f>
        <v>5.30644648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78</v>
      </c>
      <c r="AU122" s="14" t="s">
        <v>121</v>
      </c>
      <c r="BK122" s="166">
        <f>BK123+BK147</f>
        <v>0</v>
      </c>
    </row>
    <row r="123" spans="1:65" s="12" customFormat="1" ht="25.9" customHeight="1">
      <c r="B123" s="167"/>
      <c r="C123" s="168"/>
      <c r="D123" s="169" t="s">
        <v>78</v>
      </c>
      <c r="E123" s="170" t="s">
        <v>175</v>
      </c>
      <c r="F123" s="170" t="s">
        <v>176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P124+P142</f>
        <v>0</v>
      </c>
      <c r="Q123" s="175"/>
      <c r="R123" s="176">
        <f>R124+R142</f>
        <v>0</v>
      </c>
      <c r="S123" s="175"/>
      <c r="T123" s="177">
        <f>T124+T142</f>
        <v>3.65564</v>
      </c>
      <c r="AR123" s="178" t="s">
        <v>87</v>
      </c>
      <c r="AT123" s="179" t="s">
        <v>78</v>
      </c>
      <c r="AU123" s="179" t="s">
        <v>79</v>
      </c>
      <c r="AY123" s="178" t="s">
        <v>143</v>
      </c>
      <c r="BK123" s="180">
        <f>BK124+BK142</f>
        <v>0</v>
      </c>
    </row>
    <row r="124" spans="1:65" s="12" customFormat="1" ht="22.9" customHeight="1">
      <c r="B124" s="167"/>
      <c r="C124" s="168"/>
      <c r="D124" s="169" t="s">
        <v>78</v>
      </c>
      <c r="E124" s="181" t="s">
        <v>177</v>
      </c>
      <c r="F124" s="181" t="s">
        <v>178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SUM(P125:P141)</f>
        <v>0</v>
      </c>
      <c r="Q124" s="175"/>
      <c r="R124" s="176">
        <f>SUM(R125:R141)</f>
        <v>0</v>
      </c>
      <c r="S124" s="175"/>
      <c r="T124" s="177">
        <f>SUM(T125:T141)</f>
        <v>3.65564</v>
      </c>
      <c r="AR124" s="178" t="s">
        <v>87</v>
      </c>
      <c r="AT124" s="179" t="s">
        <v>78</v>
      </c>
      <c r="AU124" s="179" t="s">
        <v>87</v>
      </c>
      <c r="AY124" s="178" t="s">
        <v>143</v>
      </c>
      <c r="BK124" s="180">
        <f>SUM(BK125:BK141)</f>
        <v>0</v>
      </c>
    </row>
    <row r="125" spans="1:65" s="2" customFormat="1" ht="16.5" customHeight="1">
      <c r="A125" s="31"/>
      <c r="B125" s="32"/>
      <c r="C125" s="183" t="s">
        <v>87</v>
      </c>
      <c r="D125" s="183" t="s">
        <v>146</v>
      </c>
      <c r="E125" s="184" t="s">
        <v>179</v>
      </c>
      <c r="F125" s="185" t="s">
        <v>180</v>
      </c>
      <c r="G125" s="186" t="s">
        <v>181</v>
      </c>
      <c r="H125" s="187">
        <v>2.8000000000000001E-2</v>
      </c>
      <c r="I125" s="188"/>
      <c r="J125" s="189">
        <f t="shared" ref="J125:J141" si="0">ROUND(I125*H125,2)</f>
        <v>0</v>
      </c>
      <c r="K125" s="185" t="s">
        <v>150</v>
      </c>
      <c r="L125" s="36"/>
      <c r="M125" s="190" t="s">
        <v>1</v>
      </c>
      <c r="N125" s="191" t="s">
        <v>44</v>
      </c>
      <c r="O125" s="68"/>
      <c r="P125" s="192">
        <f t="shared" ref="P125:P141" si="1">O125*H125</f>
        <v>0</v>
      </c>
      <c r="Q125" s="192">
        <v>0</v>
      </c>
      <c r="R125" s="192">
        <f t="shared" ref="R125:R141" si="2">Q125*H125</f>
        <v>0</v>
      </c>
      <c r="S125" s="192">
        <v>2.2000000000000002</v>
      </c>
      <c r="T125" s="193">
        <f t="shared" ref="T125:T141" si="3">S125*H125</f>
        <v>6.1600000000000009E-2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164</v>
      </c>
      <c r="AT125" s="194" t="s">
        <v>146</v>
      </c>
      <c r="AU125" s="194" t="s">
        <v>89</v>
      </c>
      <c r="AY125" s="14" t="s">
        <v>143</v>
      </c>
      <c r="BE125" s="195">
        <f t="shared" ref="BE125:BE141" si="4">IF(N125="základní",J125,0)</f>
        <v>0</v>
      </c>
      <c r="BF125" s="195">
        <f t="shared" ref="BF125:BF141" si="5">IF(N125="snížená",J125,0)</f>
        <v>0</v>
      </c>
      <c r="BG125" s="195">
        <f t="shared" ref="BG125:BG141" si="6">IF(N125="zákl. přenesená",J125,0)</f>
        <v>0</v>
      </c>
      <c r="BH125" s="195">
        <f t="shared" ref="BH125:BH141" si="7">IF(N125="sníž. přenesená",J125,0)</f>
        <v>0</v>
      </c>
      <c r="BI125" s="195">
        <f t="shared" ref="BI125:BI141" si="8">IF(N125="nulová",J125,0)</f>
        <v>0</v>
      </c>
      <c r="BJ125" s="14" t="s">
        <v>87</v>
      </c>
      <c r="BK125" s="195">
        <f t="shared" ref="BK125:BK141" si="9">ROUND(I125*H125,2)</f>
        <v>0</v>
      </c>
      <c r="BL125" s="14" t="s">
        <v>164</v>
      </c>
      <c r="BM125" s="194" t="s">
        <v>182</v>
      </c>
    </row>
    <row r="126" spans="1:65" s="2" customFormat="1" ht="21.75" customHeight="1">
      <c r="A126" s="31"/>
      <c r="B126" s="32"/>
      <c r="C126" s="183" t="s">
        <v>89</v>
      </c>
      <c r="D126" s="183" t="s">
        <v>146</v>
      </c>
      <c r="E126" s="184" t="s">
        <v>183</v>
      </c>
      <c r="F126" s="185" t="s">
        <v>184</v>
      </c>
      <c r="G126" s="186" t="s">
        <v>185</v>
      </c>
      <c r="H126" s="187">
        <v>39.4</v>
      </c>
      <c r="I126" s="188"/>
      <c r="J126" s="189">
        <f t="shared" si="0"/>
        <v>0</v>
      </c>
      <c r="K126" s="185" t="s">
        <v>150</v>
      </c>
      <c r="L126" s="36"/>
      <c r="M126" s="190" t="s">
        <v>1</v>
      </c>
      <c r="N126" s="191" t="s">
        <v>44</v>
      </c>
      <c r="O126" s="68"/>
      <c r="P126" s="192">
        <f t="shared" si="1"/>
        <v>0</v>
      </c>
      <c r="Q126" s="192">
        <v>0</v>
      </c>
      <c r="R126" s="192">
        <f t="shared" si="2"/>
        <v>0</v>
      </c>
      <c r="S126" s="192">
        <v>3.5000000000000003E-2</v>
      </c>
      <c r="T126" s="193">
        <f t="shared" si="3"/>
        <v>1.379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164</v>
      </c>
      <c r="AT126" s="194" t="s">
        <v>146</v>
      </c>
      <c r="AU126" s="194" t="s">
        <v>89</v>
      </c>
      <c r="AY126" s="14" t="s">
        <v>143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87</v>
      </c>
      <c r="BK126" s="195">
        <f t="shared" si="9"/>
        <v>0</v>
      </c>
      <c r="BL126" s="14" t="s">
        <v>164</v>
      </c>
      <c r="BM126" s="194" t="s">
        <v>186</v>
      </c>
    </row>
    <row r="127" spans="1:65" s="2" customFormat="1" ht="16.5" customHeight="1">
      <c r="A127" s="31"/>
      <c r="B127" s="32"/>
      <c r="C127" s="183" t="s">
        <v>159</v>
      </c>
      <c r="D127" s="183" t="s">
        <v>146</v>
      </c>
      <c r="E127" s="184" t="s">
        <v>187</v>
      </c>
      <c r="F127" s="185" t="s">
        <v>188</v>
      </c>
      <c r="G127" s="186" t="s">
        <v>189</v>
      </c>
      <c r="H127" s="187">
        <v>8.5</v>
      </c>
      <c r="I127" s="188"/>
      <c r="J127" s="189">
        <f t="shared" si="0"/>
        <v>0</v>
      </c>
      <c r="K127" s="185" t="s">
        <v>150</v>
      </c>
      <c r="L127" s="36"/>
      <c r="M127" s="190" t="s">
        <v>1</v>
      </c>
      <c r="N127" s="191" t="s">
        <v>44</v>
      </c>
      <c r="O127" s="68"/>
      <c r="P127" s="192">
        <f t="shared" si="1"/>
        <v>0</v>
      </c>
      <c r="Q127" s="192">
        <v>0</v>
      </c>
      <c r="R127" s="192">
        <f t="shared" si="2"/>
        <v>0</v>
      </c>
      <c r="S127" s="192">
        <v>8.0000000000000002E-3</v>
      </c>
      <c r="T127" s="193">
        <f t="shared" si="3"/>
        <v>6.8000000000000005E-2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164</v>
      </c>
      <c r="AT127" s="194" t="s">
        <v>146</v>
      </c>
      <c r="AU127" s="194" t="s">
        <v>89</v>
      </c>
      <c r="AY127" s="14" t="s">
        <v>143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4" t="s">
        <v>87</v>
      </c>
      <c r="BK127" s="195">
        <f t="shared" si="9"/>
        <v>0</v>
      </c>
      <c r="BL127" s="14" t="s">
        <v>164</v>
      </c>
      <c r="BM127" s="194" t="s">
        <v>190</v>
      </c>
    </row>
    <row r="128" spans="1:65" s="2" customFormat="1" ht="16.5" customHeight="1">
      <c r="A128" s="31"/>
      <c r="B128" s="32"/>
      <c r="C128" s="183" t="s">
        <v>164</v>
      </c>
      <c r="D128" s="183" t="s">
        <v>146</v>
      </c>
      <c r="E128" s="184" t="s">
        <v>191</v>
      </c>
      <c r="F128" s="185" t="s">
        <v>192</v>
      </c>
      <c r="G128" s="186" t="s">
        <v>185</v>
      </c>
      <c r="H128" s="187">
        <v>13.28</v>
      </c>
      <c r="I128" s="188"/>
      <c r="J128" s="189">
        <f t="shared" si="0"/>
        <v>0</v>
      </c>
      <c r="K128" s="185" t="s">
        <v>150</v>
      </c>
      <c r="L128" s="36"/>
      <c r="M128" s="190" t="s">
        <v>1</v>
      </c>
      <c r="N128" s="191" t="s">
        <v>44</v>
      </c>
      <c r="O128" s="68"/>
      <c r="P128" s="192">
        <f t="shared" si="1"/>
        <v>0</v>
      </c>
      <c r="Q128" s="192">
        <v>0</v>
      </c>
      <c r="R128" s="192">
        <f t="shared" si="2"/>
        <v>0</v>
      </c>
      <c r="S128" s="192">
        <v>6.8000000000000005E-2</v>
      </c>
      <c r="T128" s="193">
        <f t="shared" si="3"/>
        <v>0.90304000000000006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164</v>
      </c>
      <c r="AT128" s="194" t="s">
        <v>146</v>
      </c>
      <c r="AU128" s="194" t="s">
        <v>89</v>
      </c>
      <c r="AY128" s="14" t="s">
        <v>143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4" t="s">
        <v>87</v>
      </c>
      <c r="BK128" s="195">
        <f t="shared" si="9"/>
        <v>0</v>
      </c>
      <c r="BL128" s="14" t="s">
        <v>164</v>
      </c>
      <c r="BM128" s="194" t="s">
        <v>193</v>
      </c>
    </row>
    <row r="129" spans="1:65" s="2" customFormat="1" ht="16.5" customHeight="1">
      <c r="A129" s="31"/>
      <c r="B129" s="32"/>
      <c r="C129" s="183" t="s">
        <v>142</v>
      </c>
      <c r="D129" s="183" t="s">
        <v>146</v>
      </c>
      <c r="E129" s="184" t="s">
        <v>194</v>
      </c>
      <c r="F129" s="185" t="s">
        <v>195</v>
      </c>
      <c r="G129" s="186" t="s">
        <v>196</v>
      </c>
      <c r="H129" s="187">
        <v>2</v>
      </c>
      <c r="I129" s="188"/>
      <c r="J129" s="189">
        <f t="shared" si="0"/>
        <v>0</v>
      </c>
      <c r="K129" s="185" t="s">
        <v>1</v>
      </c>
      <c r="L129" s="36"/>
      <c r="M129" s="190" t="s">
        <v>1</v>
      </c>
      <c r="N129" s="191" t="s">
        <v>44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0.05</v>
      </c>
      <c r="T129" s="193">
        <f t="shared" si="3"/>
        <v>0.1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164</v>
      </c>
      <c r="AT129" s="194" t="s">
        <v>146</v>
      </c>
      <c r="AU129" s="194" t="s">
        <v>89</v>
      </c>
      <c r="AY129" s="14" t="s">
        <v>143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87</v>
      </c>
      <c r="BK129" s="195">
        <f t="shared" si="9"/>
        <v>0</v>
      </c>
      <c r="BL129" s="14" t="s">
        <v>164</v>
      </c>
      <c r="BM129" s="194" t="s">
        <v>197</v>
      </c>
    </row>
    <row r="130" spans="1:65" s="2" customFormat="1" ht="16.5" customHeight="1">
      <c r="A130" s="31"/>
      <c r="B130" s="32"/>
      <c r="C130" s="183" t="s">
        <v>198</v>
      </c>
      <c r="D130" s="183" t="s">
        <v>146</v>
      </c>
      <c r="E130" s="184" t="s">
        <v>199</v>
      </c>
      <c r="F130" s="185" t="s">
        <v>200</v>
      </c>
      <c r="G130" s="186" t="s">
        <v>196</v>
      </c>
      <c r="H130" s="187">
        <v>3.2</v>
      </c>
      <c r="I130" s="188"/>
      <c r="J130" s="189">
        <f t="shared" si="0"/>
        <v>0</v>
      </c>
      <c r="K130" s="185" t="s">
        <v>1</v>
      </c>
      <c r="L130" s="36"/>
      <c r="M130" s="190" t="s">
        <v>1</v>
      </c>
      <c r="N130" s="191" t="s">
        <v>44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0.02</v>
      </c>
      <c r="T130" s="193">
        <f t="shared" si="3"/>
        <v>6.4000000000000001E-2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164</v>
      </c>
      <c r="AT130" s="194" t="s">
        <v>146</v>
      </c>
      <c r="AU130" s="194" t="s">
        <v>89</v>
      </c>
      <c r="AY130" s="14" t="s">
        <v>143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87</v>
      </c>
      <c r="BK130" s="195">
        <f t="shared" si="9"/>
        <v>0</v>
      </c>
      <c r="BL130" s="14" t="s">
        <v>164</v>
      </c>
      <c r="BM130" s="194" t="s">
        <v>201</v>
      </c>
    </row>
    <row r="131" spans="1:65" s="2" customFormat="1" ht="16.5" customHeight="1">
      <c r="A131" s="31"/>
      <c r="B131" s="32"/>
      <c r="C131" s="183" t="s">
        <v>202</v>
      </c>
      <c r="D131" s="183" t="s">
        <v>146</v>
      </c>
      <c r="E131" s="184" t="s">
        <v>203</v>
      </c>
      <c r="F131" s="185" t="s">
        <v>204</v>
      </c>
      <c r="G131" s="186" t="s">
        <v>149</v>
      </c>
      <c r="H131" s="187">
        <v>1</v>
      </c>
      <c r="I131" s="188"/>
      <c r="J131" s="189">
        <f t="shared" si="0"/>
        <v>0</v>
      </c>
      <c r="K131" s="185" t="s">
        <v>1</v>
      </c>
      <c r="L131" s="36"/>
      <c r="M131" s="190" t="s">
        <v>1</v>
      </c>
      <c r="N131" s="191" t="s">
        <v>44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0.2</v>
      </c>
      <c r="T131" s="193">
        <f t="shared" si="3"/>
        <v>0.2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164</v>
      </c>
      <c r="AT131" s="194" t="s">
        <v>146</v>
      </c>
      <c r="AU131" s="194" t="s">
        <v>89</v>
      </c>
      <c r="AY131" s="14" t="s">
        <v>143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87</v>
      </c>
      <c r="BK131" s="195">
        <f t="shared" si="9"/>
        <v>0</v>
      </c>
      <c r="BL131" s="14" t="s">
        <v>164</v>
      </c>
      <c r="BM131" s="194" t="s">
        <v>205</v>
      </c>
    </row>
    <row r="132" spans="1:65" s="2" customFormat="1" ht="16.5" customHeight="1">
      <c r="A132" s="31"/>
      <c r="B132" s="32"/>
      <c r="C132" s="183" t="s">
        <v>206</v>
      </c>
      <c r="D132" s="183" t="s">
        <v>146</v>
      </c>
      <c r="E132" s="184" t="s">
        <v>207</v>
      </c>
      <c r="F132" s="185" t="s">
        <v>208</v>
      </c>
      <c r="G132" s="186" t="s">
        <v>149</v>
      </c>
      <c r="H132" s="187">
        <v>1</v>
      </c>
      <c r="I132" s="188"/>
      <c r="J132" s="189">
        <f t="shared" si="0"/>
        <v>0</v>
      </c>
      <c r="K132" s="185" t="s">
        <v>1</v>
      </c>
      <c r="L132" s="36"/>
      <c r="M132" s="190" t="s">
        <v>1</v>
      </c>
      <c r="N132" s="191" t="s">
        <v>44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0.2</v>
      </c>
      <c r="T132" s="193">
        <f t="shared" si="3"/>
        <v>0.2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164</v>
      </c>
      <c r="AT132" s="194" t="s">
        <v>146</v>
      </c>
      <c r="AU132" s="194" t="s">
        <v>89</v>
      </c>
      <c r="AY132" s="14" t="s">
        <v>143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87</v>
      </c>
      <c r="BK132" s="195">
        <f t="shared" si="9"/>
        <v>0</v>
      </c>
      <c r="BL132" s="14" t="s">
        <v>164</v>
      </c>
      <c r="BM132" s="194" t="s">
        <v>209</v>
      </c>
    </row>
    <row r="133" spans="1:65" s="2" customFormat="1" ht="16.5" customHeight="1">
      <c r="A133" s="31"/>
      <c r="B133" s="32"/>
      <c r="C133" s="183" t="s">
        <v>177</v>
      </c>
      <c r="D133" s="183" t="s">
        <v>146</v>
      </c>
      <c r="E133" s="184" t="s">
        <v>210</v>
      </c>
      <c r="F133" s="185" t="s">
        <v>211</v>
      </c>
      <c r="G133" s="186" t="s">
        <v>196</v>
      </c>
      <c r="H133" s="187">
        <v>2</v>
      </c>
      <c r="I133" s="188"/>
      <c r="J133" s="189">
        <f t="shared" si="0"/>
        <v>0</v>
      </c>
      <c r="K133" s="185" t="s">
        <v>1</v>
      </c>
      <c r="L133" s="36"/>
      <c r="M133" s="190" t="s">
        <v>1</v>
      </c>
      <c r="N133" s="191" t="s">
        <v>44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1.4999999999999999E-2</v>
      </c>
      <c r="T133" s="193">
        <f t="shared" si="3"/>
        <v>0.03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164</v>
      </c>
      <c r="AT133" s="194" t="s">
        <v>146</v>
      </c>
      <c r="AU133" s="194" t="s">
        <v>89</v>
      </c>
      <c r="AY133" s="14" t="s">
        <v>143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87</v>
      </c>
      <c r="BK133" s="195">
        <f t="shared" si="9"/>
        <v>0</v>
      </c>
      <c r="BL133" s="14" t="s">
        <v>164</v>
      </c>
      <c r="BM133" s="194" t="s">
        <v>212</v>
      </c>
    </row>
    <row r="134" spans="1:65" s="2" customFormat="1" ht="16.5" customHeight="1">
      <c r="A134" s="31"/>
      <c r="B134" s="32"/>
      <c r="C134" s="183" t="s">
        <v>213</v>
      </c>
      <c r="D134" s="183" t="s">
        <v>146</v>
      </c>
      <c r="E134" s="184" t="s">
        <v>214</v>
      </c>
      <c r="F134" s="185" t="s">
        <v>215</v>
      </c>
      <c r="G134" s="186" t="s">
        <v>196</v>
      </c>
      <c r="H134" s="187">
        <v>2</v>
      </c>
      <c r="I134" s="188"/>
      <c r="J134" s="189">
        <f t="shared" si="0"/>
        <v>0</v>
      </c>
      <c r="K134" s="185" t="s">
        <v>1</v>
      </c>
      <c r="L134" s="36"/>
      <c r="M134" s="190" t="s">
        <v>1</v>
      </c>
      <c r="N134" s="191" t="s">
        <v>44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5.0000000000000001E-3</v>
      </c>
      <c r="T134" s="193">
        <f t="shared" si="3"/>
        <v>0.01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164</v>
      </c>
      <c r="AT134" s="194" t="s">
        <v>146</v>
      </c>
      <c r="AU134" s="194" t="s">
        <v>89</v>
      </c>
      <c r="AY134" s="14" t="s">
        <v>143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87</v>
      </c>
      <c r="BK134" s="195">
        <f t="shared" si="9"/>
        <v>0</v>
      </c>
      <c r="BL134" s="14" t="s">
        <v>164</v>
      </c>
      <c r="BM134" s="194" t="s">
        <v>216</v>
      </c>
    </row>
    <row r="135" spans="1:65" s="2" customFormat="1" ht="16.5" customHeight="1">
      <c r="A135" s="31"/>
      <c r="B135" s="32"/>
      <c r="C135" s="183" t="s">
        <v>217</v>
      </c>
      <c r="D135" s="183" t="s">
        <v>146</v>
      </c>
      <c r="E135" s="184" t="s">
        <v>218</v>
      </c>
      <c r="F135" s="185" t="s">
        <v>219</v>
      </c>
      <c r="G135" s="186" t="s">
        <v>196</v>
      </c>
      <c r="H135" s="187">
        <v>2</v>
      </c>
      <c r="I135" s="188"/>
      <c r="J135" s="189">
        <f t="shared" si="0"/>
        <v>0</v>
      </c>
      <c r="K135" s="185" t="s">
        <v>1</v>
      </c>
      <c r="L135" s="36"/>
      <c r="M135" s="190" t="s">
        <v>1</v>
      </c>
      <c r="N135" s="191" t="s">
        <v>44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0.05</v>
      </c>
      <c r="T135" s="193">
        <f t="shared" si="3"/>
        <v>0.1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164</v>
      </c>
      <c r="AT135" s="194" t="s">
        <v>146</v>
      </c>
      <c r="AU135" s="194" t="s">
        <v>89</v>
      </c>
      <c r="AY135" s="14" t="s">
        <v>143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87</v>
      </c>
      <c r="BK135" s="195">
        <f t="shared" si="9"/>
        <v>0</v>
      </c>
      <c r="BL135" s="14" t="s">
        <v>164</v>
      </c>
      <c r="BM135" s="194" t="s">
        <v>220</v>
      </c>
    </row>
    <row r="136" spans="1:65" s="2" customFormat="1" ht="16.5" customHeight="1">
      <c r="A136" s="31"/>
      <c r="B136" s="32"/>
      <c r="C136" s="183" t="s">
        <v>221</v>
      </c>
      <c r="D136" s="183" t="s">
        <v>146</v>
      </c>
      <c r="E136" s="184" t="s">
        <v>222</v>
      </c>
      <c r="F136" s="185" t="s">
        <v>223</v>
      </c>
      <c r="G136" s="186" t="s">
        <v>196</v>
      </c>
      <c r="H136" s="187">
        <v>2</v>
      </c>
      <c r="I136" s="188"/>
      <c r="J136" s="189">
        <f t="shared" si="0"/>
        <v>0</v>
      </c>
      <c r="K136" s="185" t="s">
        <v>1</v>
      </c>
      <c r="L136" s="36"/>
      <c r="M136" s="190" t="s">
        <v>1</v>
      </c>
      <c r="N136" s="191" t="s">
        <v>44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0.12</v>
      </c>
      <c r="T136" s="193">
        <f t="shared" si="3"/>
        <v>0.24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164</v>
      </c>
      <c r="AT136" s="194" t="s">
        <v>146</v>
      </c>
      <c r="AU136" s="194" t="s">
        <v>89</v>
      </c>
      <c r="AY136" s="14" t="s">
        <v>143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87</v>
      </c>
      <c r="BK136" s="195">
        <f t="shared" si="9"/>
        <v>0</v>
      </c>
      <c r="BL136" s="14" t="s">
        <v>164</v>
      </c>
      <c r="BM136" s="194" t="s">
        <v>224</v>
      </c>
    </row>
    <row r="137" spans="1:65" s="2" customFormat="1" ht="16.5" customHeight="1">
      <c r="A137" s="31"/>
      <c r="B137" s="32"/>
      <c r="C137" s="183" t="s">
        <v>225</v>
      </c>
      <c r="D137" s="183" t="s">
        <v>146</v>
      </c>
      <c r="E137" s="184" t="s">
        <v>226</v>
      </c>
      <c r="F137" s="185" t="s">
        <v>227</v>
      </c>
      <c r="G137" s="186" t="s">
        <v>149</v>
      </c>
      <c r="H137" s="187">
        <v>1</v>
      </c>
      <c r="I137" s="188"/>
      <c r="J137" s="189">
        <f t="shared" si="0"/>
        <v>0</v>
      </c>
      <c r="K137" s="185" t="s">
        <v>1</v>
      </c>
      <c r="L137" s="36"/>
      <c r="M137" s="190" t="s">
        <v>1</v>
      </c>
      <c r="N137" s="191" t="s">
        <v>44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164</v>
      </c>
      <c r="AT137" s="194" t="s">
        <v>146</v>
      </c>
      <c r="AU137" s="194" t="s">
        <v>89</v>
      </c>
      <c r="AY137" s="14" t="s">
        <v>143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87</v>
      </c>
      <c r="BK137" s="195">
        <f t="shared" si="9"/>
        <v>0</v>
      </c>
      <c r="BL137" s="14" t="s">
        <v>164</v>
      </c>
      <c r="BM137" s="194" t="s">
        <v>228</v>
      </c>
    </row>
    <row r="138" spans="1:65" s="2" customFormat="1" ht="16.5" customHeight="1">
      <c r="A138" s="31"/>
      <c r="B138" s="32"/>
      <c r="C138" s="183" t="s">
        <v>229</v>
      </c>
      <c r="D138" s="183" t="s">
        <v>146</v>
      </c>
      <c r="E138" s="184" t="s">
        <v>230</v>
      </c>
      <c r="F138" s="185" t="s">
        <v>231</v>
      </c>
      <c r="G138" s="186" t="s">
        <v>149</v>
      </c>
      <c r="H138" s="187">
        <v>1</v>
      </c>
      <c r="I138" s="188"/>
      <c r="J138" s="189">
        <f t="shared" si="0"/>
        <v>0</v>
      </c>
      <c r="K138" s="185" t="s">
        <v>1</v>
      </c>
      <c r="L138" s="36"/>
      <c r="M138" s="190" t="s">
        <v>1</v>
      </c>
      <c r="N138" s="191" t="s">
        <v>44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0.1</v>
      </c>
      <c r="T138" s="193">
        <f t="shared" si="3"/>
        <v>0.1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164</v>
      </c>
      <c r="AT138" s="194" t="s">
        <v>146</v>
      </c>
      <c r="AU138" s="194" t="s">
        <v>89</v>
      </c>
      <c r="AY138" s="14" t="s">
        <v>143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87</v>
      </c>
      <c r="BK138" s="195">
        <f t="shared" si="9"/>
        <v>0</v>
      </c>
      <c r="BL138" s="14" t="s">
        <v>164</v>
      </c>
      <c r="BM138" s="194" t="s">
        <v>232</v>
      </c>
    </row>
    <row r="139" spans="1:65" s="2" customFormat="1" ht="16.5" customHeight="1">
      <c r="A139" s="31"/>
      <c r="B139" s="32"/>
      <c r="C139" s="183" t="s">
        <v>8</v>
      </c>
      <c r="D139" s="183" t="s">
        <v>146</v>
      </c>
      <c r="E139" s="184" t="s">
        <v>233</v>
      </c>
      <c r="F139" s="185" t="s">
        <v>234</v>
      </c>
      <c r="G139" s="186" t="s">
        <v>149</v>
      </c>
      <c r="H139" s="187">
        <v>1</v>
      </c>
      <c r="I139" s="188"/>
      <c r="J139" s="189">
        <f t="shared" si="0"/>
        <v>0</v>
      </c>
      <c r="K139" s="185" t="s">
        <v>1</v>
      </c>
      <c r="L139" s="36"/>
      <c r="M139" s="190" t="s">
        <v>1</v>
      </c>
      <c r="N139" s="191" t="s">
        <v>44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0.1</v>
      </c>
      <c r="T139" s="193">
        <f t="shared" si="3"/>
        <v>0.1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164</v>
      </c>
      <c r="AT139" s="194" t="s">
        <v>146</v>
      </c>
      <c r="AU139" s="194" t="s">
        <v>89</v>
      </c>
      <c r="AY139" s="14" t="s">
        <v>143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87</v>
      </c>
      <c r="BK139" s="195">
        <f t="shared" si="9"/>
        <v>0</v>
      </c>
      <c r="BL139" s="14" t="s">
        <v>164</v>
      </c>
      <c r="BM139" s="194" t="s">
        <v>235</v>
      </c>
    </row>
    <row r="140" spans="1:65" s="2" customFormat="1" ht="16.5" customHeight="1">
      <c r="A140" s="31"/>
      <c r="B140" s="32"/>
      <c r="C140" s="183" t="s">
        <v>236</v>
      </c>
      <c r="D140" s="183" t="s">
        <v>146</v>
      </c>
      <c r="E140" s="184" t="s">
        <v>237</v>
      </c>
      <c r="F140" s="185" t="s">
        <v>238</v>
      </c>
      <c r="G140" s="186" t="s">
        <v>196</v>
      </c>
      <c r="H140" s="187">
        <v>3</v>
      </c>
      <c r="I140" s="188"/>
      <c r="J140" s="189">
        <f t="shared" si="0"/>
        <v>0</v>
      </c>
      <c r="K140" s="185" t="s">
        <v>1</v>
      </c>
      <c r="L140" s="36"/>
      <c r="M140" s="190" t="s">
        <v>1</v>
      </c>
      <c r="N140" s="191" t="s">
        <v>44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0.03</v>
      </c>
      <c r="T140" s="193">
        <f t="shared" si="3"/>
        <v>0.09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164</v>
      </c>
      <c r="AT140" s="194" t="s">
        <v>146</v>
      </c>
      <c r="AU140" s="194" t="s">
        <v>89</v>
      </c>
      <c r="AY140" s="14" t="s">
        <v>143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87</v>
      </c>
      <c r="BK140" s="195">
        <f t="shared" si="9"/>
        <v>0</v>
      </c>
      <c r="BL140" s="14" t="s">
        <v>164</v>
      </c>
      <c r="BM140" s="194" t="s">
        <v>239</v>
      </c>
    </row>
    <row r="141" spans="1:65" s="2" customFormat="1" ht="16.5" customHeight="1">
      <c r="A141" s="31"/>
      <c r="B141" s="32"/>
      <c r="C141" s="183" t="s">
        <v>240</v>
      </c>
      <c r="D141" s="183" t="s">
        <v>146</v>
      </c>
      <c r="E141" s="184" t="s">
        <v>241</v>
      </c>
      <c r="F141" s="185" t="s">
        <v>242</v>
      </c>
      <c r="G141" s="186" t="s">
        <v>196</v>
      </c>
      <c r="H141" s="187">
        <v>1</v>
      </c>
      <c r="I141" s="188"/>
      <c r="J141" s="189">
        <f t="shared" si="0"/>
        <v>0</v>
      </c>
      <c r="K141" s="185" t="s">
        <v>1</v>
      </c>
      <c r="L141" s="36"/>
      <c r="M141" s="190" t="s">
        <v>1</v>
      </c>
      <c r="N141" s="191" t="s">
        <v>44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0.01</v>
      </c>
      <c r="T141" s="193">
        <f t="shared" si="3"/>
        <v>0.01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164</v>
      </c>
      <c r="AT141" s="194" t="s">
        <v>146</v>
      </c>
      <c r="AU141" s="194" t="s">
        <v>89</v>
      </c>
      <c r="AY141" s="14" t="s">
        <v>143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87</v>
      </c>
      <c r="BK141" s="195">
        <f t="shared" si="9"/>
        <v>0</v>
      </c>
      <c r="BL141" s="14" t="s">
        <v>164</v>
      </c>
      <c r="BM141" s="194" t="s">
        <v>243</v>
      </c>
    </row>
    <row r="142" spans="1:65" s="12" customFormat="1" ht="22.9" customHeight="1">
      <c r="B142" s="167"/>
      <c r="C142" s="168"/>
      <c r="D142" s="169" t="s">
        <v>78</v>
      </c>
      <c r="E142" s="181" t="s">
        <v>244</v>
      </c>
      <c r="F142" s="181" t="s">
        <v>245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SUM(P143:P146)</f>
        <v>0</v>
      </c>
      <c r="Q142" s="175"/>
      <c r="R142" s="176">
        <f>SUM(R143:R146)</f>
        <v>0</v>
      </c>
      <c r="S142" s="175"/>
      <c r="T142" s="177">
        <f>SUM(T143:T146)</f>
        <v>0</v>
      </c>
      <c r="AR142" s="178" t="s">
        <v>87</v>
      </c>
      <c r="AT142" s="179" t="s">
        <v>78</v>
      </c>
      <c r="AU142" s="179" t="s">
        <v>87</v>
      </c>
      <c r="AY142" s="178" t="s">
        <v>143</v>
      </c>
      <c r="BK142" s="180">
        <f>SUM(BK143:BK146)</f>
        <v>0</v>
      </c>
    </row>
    <row r="143" spans="1:65" s="2" customFormat="1" ht="16.5" customHeight="1">
      <c r="A143" s="31"/>
      <c r="B143" s="32"/>
      <c r="C143" s="183" t="s">
        <v>246</v>
      </c>
      <c r="D143" s="183" t="s">
        <v>146</v>
      </c>
      <c r="E143" s="184" t="s">
        <v>247</v>
      </c>
      <c r="F143" s="185" t="s">
        <v>248</v>
      </c>
      <c r="G143" s="186" t="s">
        <v>249</v>
      </c>
      <c r="H143" s="187">
        <v>5.306</v>
      </c>
      <c r="I143" s="188"/>
      <c r="J143" s="189">
        <f>ROUND(I143*H143,2)</f>
        <v>0</v>
      </c>
      <c r="K143" s="185" t="s">
        <v>150</v>
      </c>
      <c r="L143" s="36"/>
      <c r="M143" s="190" t="s">
        <v>1</v>
      </c>
      <c r="N143" s="191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164</v>
      </c>
      <c r="AT143" s="194" t="s">
        <v>146</v>
      </c>
      <c r="AU143" s="194" t="s">
        <v>89</v>
      </c>
      <c r="AY143" s="14" t="s">
        <v>143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164</v>
      </c>
      <c r="BM143" s="194" t="s">
        <v>250</v>
      </c>
    </row>
    <row r="144" spans="1:65" s="2" customFormat="1" ht="16.5" customHeight="1">
      <c r="A144" s="31"/>
      <c r="B144" s="32"/>
      <c r="C144" s="183" t="s">
        <v>251</v>
      </c>
      <c r="D144" s="183" t="s">
        <v>146</v>
      </c>
      <c r="E144" s="184" t="s">
        <v>252</v>
      </c>
      <c r="F144" s="185" t="s">
        <v>253</v>
      </c>
      <c r="G144" s="186" t="s">
        <v>249</v>
      </c>
      <c r="H144" s="187">
        <v>5.306</v>
      </c>
      <c r="I144" s="188"/>
      <c r="J144" s="189">
        <f>ROUND(I144*H144,2)</f>
        <v>0</v>
      </c>
      <c r="K144" s="185" t="s">
        <v>150</v>
      </c>
      <c r="L144" s="36"/>
      <c r="M144" s="190" t="s">
        <v>1</v>
      </c>
      <c r="N144" s="191" t="s">
        <v>44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164</v>
      </c>
      <c r="AT144" s="194" t="s">
        <v>146</v>
      </c>
      <c r="AU144" s="194" t="s">
        <v>89</v>
      </c>
      <c r="AY144" s="14" t="s">
        <v>143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87</v>
      </c>
      <c r="BK144" s="195">
        <f>ROUND(I144*H144,2)</f>
        <v>0</v>
      </c>
      <c r="BL144" s="14" t="s">
        <v>164</v>
      </c>
      <c r="BM144" s="194" t="s">
        <v>254</v>
      </c>
    </row>
    <row r="145" spans="1:65" s="2" customFormat="1" ht="16.5" customHeight="1">
      <c r="A145" s="31"/>
      <c r="B145" s="32"/>
      <c r="C145" s="183" t="s">
        <v>255</v>
      </c>
      <c r="D145" s="183" t="s">
        <v>146</v>
      </c>
      <c r="E145" s="184" t="s">
        <v>256</v>
      </c>
      <c r="F145" s="185" t="s">
        <v>257</v>
      </c>
      <c r="G145" s="186" t="s">
        <v>249</v>
      </c>
      <c r="H145" s="187">
        <v>5.306</v>
      </c>
      <c r="I145" s="188"/>
      <c r="J145" s="189">
        <f>ROUND(I145*H145,2)</f>
        <v>0</v>
      </c>
      <c r="K145" s="185" t="s">
        <v>150</v>
      </c>
      <c r="L145" s="36"/>
      <c r="M145" s="190" t="s">
        <v>1</v>
      </c>
      <c r="N145" s="191" t="s">
        <v>44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164</v>
      </c>
      <c r="AT145" s="194" t="s">
        <v>146</v>
      </c>
      <c r="AU145" s="194" t="s">
        <v>89</v>
      </c>
      <c r="AY145" s="14" t="s">
        <v>143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87</v>
      </c>
      <c r="BK145" s="195">
        <f>ROUND(I145*H145,2)</f>
        <v>0</v>
      </c>
      <c r="BL145" s="14" t="s">
        <v>164</v>
      </c>
      <c r="BM145" s="194" t="s">
        <v>258</v>
      </c>
    </row>
    <row r="146" spans="1:65" s="2" customFormat="1" ht="21.75" customHeight="1">
      <c r="A146" s="31"/>
      <c r="B146" s="32"/>
      <c r="C146" s="183" t="s">
        <v>7</v>
      </c>
      <c r="D146" s="183" t="s">
        <v>146</v>
      </c>
      <c r="E146" s="184" t="s">
        <v>259</v>
      </c>
      <c r="F146" s="185" t="s">
        <v>260</v>
      </c>
      <c r="G146" s="186" t="s">
        <v>249</v>
      </c>
      <c r="H146" s="187">
        <v>5.306</v>
      </c>
      <c r="I146" s="188"/>
      <c r="J146" s="189">
        <f>ROUND(I146*H146,2)</f>
        <v>0</v>
      </c>
      <c r="K146" s="185" t="s">
        <v>150</v>
      </c>
      <c r="L146" s="36"/>
      <c r="M146" s="190" t="s">
        <v>1</v>
      </c>
      <c r="N146" s="191" t="s">
        <v>44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164</v>
      </c>
      <c r="AT146" s="194" t="s">
        <v>146</v>
      </c>
      <c r="AU146" s="194" t="s">
        <v>89</v>
      </c>
      <c r="AY146" s="14" t="s">
        <v>143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87</v>
      </c>
      <c r="BK146" s="195">
        <f>ROUND(I146*H146,2)</f>
        <v>0</v>
      </c>
      <c r="BL146" s="14" t="s">
        <v>164</v>
      </c>
      <c r="BM146" s="194" t="s">
        <v>261</v>
      </c>
    </row>
    <row r="147" spans="1:65" s="12" customFormat="1" ht="25.9" customHeight="1">
      <c r="B147" s="167"/>
      <c r="C147" s="168"/>
      <c r="D147" s="169" t="s">
        <v>78</v>
      </c>
      <c r="E147" s="170" t="s">
        <v>262</v>
      </c>
      <c r="F147" s="170" t="s">
        <v>263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P148+P152</f>
        <v>0</v>
      </c>
      <c r="Q147" s="175"/>
      <c r="R147" s="176">
        <f>R148+R152</f>
        <v>0.11502800000000001</v>
      </c>
      <c r="S147" s="175"/>
      <c r="T147" s="177">
        <f>T148+T152</f>
        <v>1.6508064800000002</v>
      </c>
      <c r="AR147" s="178" t="s">
        <v>89</v>
      </c>
      <c r="AT147" s="179" t="s">
        <v>78</v>
      </c>
      <c r="AU147" s="179" t="s">
        <v>79</v>
      </c>
      <c r="AY147" s="178" t="s">
        <v>143</v>
      </c>
      <c r="BK147" s="180">
        <f>BK148+BK152</f>
        <v>0</v>
      </c>
    </row>
    <row r="148" spans="1:65" s="12" customFormat="1" ht="22.9" customHeight="1">
      <c r="B148" s="167"/>
      <c r="C148" s="168"/>
      <c r="D148" s="169" t="s">
        <v>78</v>
      </c>
      <c r="E148" s="181" t="s">
        <v>264</v>
      </c>
      <c r="F148" s="181" t="s">
        <v>265</v>
      </c>
      <c r="G148" s="168"/>
      <c r="H148" s="168"/>
      <c r="I148" s="171"/>
      <c r="J148" s="182">
        <f>BK148</f>
        <v>0</v>
      </c>
      <c r="K148" s="168"/>
      <c r="L148" s="173"/>
      <c r="M148" s="174"/>
      <c r="N148" s="175"/>
      <c r="O148" s="175"/>
      <c r="P148" s="176">
        <f>SUM(P149:P151)</f>
        <v>0</v>
      </c>
      <c r="Q148" s="175"/>
      <c r="R148" s="176">
        <f>SUM(R149:R151)</f>
        <v>0</v>
      </c>
      <c r="S148" s="175"/>
      <c r="T148" s="177">
        <f>SUM(T149:T151)</f>
        <v>1.6151478000000001</v>
      </c>
      <c r="AR148" s="178" t="s">
        <v>89</v>
      </c>
      <c r="AT148" s="179" t="s">
        <v>78</v>
      </c>
      <c r="AU148" s="179" t="s">
        <v>87</v>
      </c>
      <c r="AY148" s="178" t="s">
        <v>143</v>
      </c>
      <c r="BK148" s="180">
        <f>SUM(BK149:BK151)</f>
        <v>0</v>
      </c>
    </row>
    <row r="149" spans="1:65" s="2" customFormat="1" ht="16.5" customHeight="1">
      <c r="A149" s="31"/>
      <c r="B149" s="32"/>
      <c r="C149" s="183" t="s">
        <v>266</v>
      </c>
      <c r="D149" s="183" t="s">
        <v>146</v>
      </c>
      <c r="E149" s="184" t="s">
        <v>267</v>
      </c>
      <c r="F149" s="185" t="s">
        <v>268</v>
      </c>
      <c r="G149" s="186" t="s">
        <v>185</v>
      </c>
      <c r="H149" s="187">
        <v>15.56</v>
      </c>
      <c r="I149" s="188"/>
      <c r="J149" s="189">
        <f>ROUND(I149*H149,2)</f>
        <v>0</v>
      </c>
      <c r="K149" s="185" t="s">
        <v>150</v>
      </c>
      <c r="L149" s="36"/>
      <c r="M149" s="190" t="s">
        <v>1</v>
      </c>
      <c r="N149" s="191" t="s">
        <v>44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5.638E-2</v>
      </c>
      <c r="T149" s="193">
        <f>S149*H149</f>
        <v>0.87727280000000007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236</v>
      </c>
      <c r="AT149" s="194" t="s">
        <v>146</v>
      </c>
      <c r="AU149" s="194" t="s">
        <v>89</v>
      </c>
      <c r="AY149" s="14" t="s">
        <v>143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87</v>
      </c>
      <c r="BK149" s="195">
        <f>ROUND(I149*H149,2)</f>
        <v>0</v>
      </c>
      <c r="BL149" s="14" t="s">
        <v>236</v>
      </c>
      <c r="BM149" s="194" t="s">
        <v>269</v>
      </c>
    </row>
    <row r="150" spans="1:65" s="2" customFormat="1" ht="16.5" customHeight="1">
      <c r="A150" s="31"/>
      <c r="B150" s="32"/>
      <c r="C150" s="183" t="s">
        <v>270</v>
      </c>
      <c r="D150" s="183" t="s">
        <v>146</v>
      </c>
      <c r="E150" s="184" t="s">
        <v>271</v>
      </c>
      <c r="F150" s="185" t="s">
        <v>272</v>
      </c>
      <c r="G150" s="186" t="s">
        <v>185</v>
      </c>
      <c r="H150" s="187">
        <v>22.5</v>
      </c>
      <c r="I150" s="188"/>
      <c r="J150" s="189">
        <f>ROUND(I150*H150,2)</f>
        <v>0</v>
      </c>
      <c r="K150" s="185" t="s">
        <v>150</v>
      </c>
      <c r="L150" s="36"/>
      <c r="M150" s="190" t="s">
        <v>1</v>
      </c>
      <c r="N150" s="191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2.835E-2</v>
      </c>
      <c r="T150" s="193">
        <f>S150*H150</f>
        <v>0.63787499999999997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236</v>
      </c>
      <c r="AT150" s="194" t="s">
        <v>146</v>
      </c>
      <c r="AU150" s="194" t="s">
        <v>89</v>
      </c>
      <c r="AY150" s="14" t="s">
        <v>143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236</v>
      </c>
      <c r="BM150" s="194" t="s">
        <v>273</v>
      </c>
    </row>
    <row r="151" spans="1:65" s="2" customFormat="1" ht="16.5" customHeight="1">
      <c r="A151" s="31"/>
      <c r="B151" s="32"/>
      <c r="C151" s="183" t="s">
        <v>274</v>
      </c>
      <c r="D151" s="183" t="s">
        <v>146</v>
      </c>
      <c r="E151" s="184" t="s">
        <v>275</v>
      </c>
      <c r="F151" s="185" t="s">
        <v>276</v>
      </c>
      <c r="G151" s="186" t="s">
        <v>196</v>
      </c>
      <c r="H151" s="187">
        <v>1</v>
      </c>
      <c r="I151" s="188"/>
      <c r="J151" s="189">
        <f>ROUND(I151*H151,2)</f>
        <v>0</v>
      </c>
      <c r="K151" s="185" t="s">
        <v>1</v>
      </c>
      <c r="L151" s="36"/>
      <c r="M151" s="190" t="s">
        <v>1</v>
      </c>
      <c r="N151" s="191" t="s">
        <v>44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0.1</v>
      </c>
      <c r="T151" s="193">
        <f>S151*H151</f>
        <v>0.1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236</v>
      </c>
      <c r="AT151" s="194" t="s">
        <v>146</v>
      </c>
      <c r="AU151" s="194" t="s">
        <v>89</v>
      </c>
      <c r="AY151" s="14" t="s">
        <v>143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87</v>
      </c>
      <c r="BK151" s="195">
        <f>ROUND(I151*H151,2)</f>
        <v>0</v>
      </c>
      <c r="BL151" s="14" t="s">
        <v>236</v>
      </c>
      <c r="BM151" s="194" t="s">
        <v>277</v>
      </c>
    </row>
    <row r="152" spans="1:65" s="12" customFormat="1" ht="22.9" customHeight="1">
      <c r="B152" s="167"/>
      <c r="C152" s="168"/>
      <c r="D152" s="169" t="s">
        <v>78</v>
      </c>
      <c r="E152" s="181" t="s">
        <v>278</v>
      </c>
      <c r="F152" s="181" t="s">
        <v>279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P153</f>
        <v>0</v>
      </c>
      <c r="Q152" s="175"/>
      <c r="R152" s="176">
        <f>R153</f>
        <v>0.11502800000000001</v>
      </c>
      <c r="S152" s="175"/>
      <c r="T152" s="177">
        <f>T153</f>
        <v>3.5658680000000005E-2</v>
      </c>
      <c r="AR152" s="178" t="s">
        <v>89</v>
      </c>
      <c r="AT152" s="179" t="s">
        <v>78</v>
      </c>
      <c r="AU152" s="179" t="s">
        <v>87</v>
      </c>
      <c r="AY152" s="178" t="s">
        <v>143</v>
      </c>
      <c r="BK152" s="180">
        <f>BK153</f>
        <v>0</v>
      </c>
    </row>
    <row r="153" spans="1:65" s="2" customFormat="1" ht="16.5" customHeight="1">
      <c r="A153" s="31"/>
      <c r="B153" s="32"/>
      <c r="C153" s="183" t="s">
        <v>280</v>
      </c>
      <c r="D153" s="183" t="s">
        <v>146</v>
      </c>
      <c r="E153" s="184" t="s">
        <v>281</v>
      </c>
      <c r="F153" s="185" t="s">
        <v>282</v>
      </c>
      <c r="G153" s="186" t="s">
        <v>185</v>
      </c>
      <c r="H153" s="187">
        <v>115.02800000000001</v>
      </c>
      <c r="I153" s="188"/>
      <c r="J153" s="189">
        <f>ROUND(I153*H153,2)</f>
        <v>0</v>
      </c>
      <c r="K153" s="185" t="s">
        <v>150</v>
      </c>
      <c r="L153" s="36"/>
      <c r="M153" s="196" t="s">
        <v>1</v>
      </c>
      <c r="N153" s="197" t="s">
        <v>44</v>
      </c>
      <c r="O153" s="198"/>
      <c r="P153" s="199">
        <f>O153*H153</f>
        <v>0</v>
      </c>
      <c r="Q153" s="199">
        <v>1E-3</v>
      </c>
      <c r="R153" s="199">
        <f>Q153*H153</f>
        <v>0.11502800000000001</v>
      </c>
      <c r="S153" s="199">
        <v>3.1E-4</v>
      </c>
      <c r="T153" s="200">
        <f>S153*H153</f>
        <v>3.5658680000000005E-2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236</v>
      </c>
      <c r="AT153" s="194" t="s">
        <v>146</v>
      </c>
      <c r="AU153" s="194" t="s">
        <v>89</v>
      </c>
      <c r="AY153" s="14" t="s">
        <v>143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87</v>
      </c>
      <c r="BK153" s="195">
        <f>ROUND(I153*H153,2)</f>
        <v>0</v>
      </c>
      <c r="BL153" s="14" t="s">
        <v>236</v>
      </c>
      <c r="BM153" s="194" t="s">
        <v>283</v>
      </c>
    </row>
    <row r="154" spans="1:65" s="2" customFormat="1" ht="6.95" customHeight="1">
      <c r="A154" s="31"/>
      <c r="B154" s="51"/>
      <c r="C154" s="52"/>
      <c r="D154" s="52"/>
      <c r="E154" s="52"/>
      <c r="F154" s="52"/>
      <c r="G154" s="52"/>
      <c r="H154" s="52"/>
      <c r="I154" s="52"/>
      <c r="J154" s="52"/>
      <c r="K154" s="52"/>
      <c r="L154" s="36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sheetProtection algorithmName="SHA-512" hashValue="hFdmLgFE4OR8yPa0SEfkzY151+mLSdnKSFMffiXqE67KTANej2w+ROHS8XKsKXPRq8lmrqgCpMS7NNiG+Qbv6Q==" saltValue="2E11jtgODxF/XrdP4wK7L+Vv8SV7rnFnYssnfA6IM+kOiBjVZpeU/nPAGxX5bA2ztPZOjhMZqvIJu6V+Y2ykgg==" spinCount="100000" sheet="1" objects="1" scenarios="1" formatColumns="0" formatRows="0" autoFilter="0"/>
  <autoFilter ref="C121:K153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46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0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284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ROUND((SUM(BE129:BE189)),  2)</f>
        <v>0</v>
      </c>
      <c r="G33" s="31"/>
      <c r="H33" s="31"/>
      <c r="I33" s="121">
        <v>0.21</v>
      </c>
      <c r="J33" s="120">
        <f>ROUND(((SUM(BE129:BE189))*I33),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ROUND((SUM(BF129:BF189)),  2)</f>
        <v>0</v>
      </c>
      <c r="G34" s="31"/>
      <c r="H34" s="31"/>
      <c r="I34" s="121">
        <v>0.15</v>
      </c>
      <c r="J34" s="120">
        <f>ROUND(((SUM(BF129:BF189))*I34),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ROUND((SUM(BG129:BG189)),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ROUND((SUM(BH129:BH189)),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ROUND((SUM(BI129:BI189)),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03 - STAVEBNÍ PRÁCE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169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285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170</v>
      </c>
      <c r="E99" s="153"/>
      <c r="F99" s="153"/>
      <c r="G99" s="153"/>
      <c r="H99" s="153"/>
      <c r="I99" s="153"/>
      <c r="J99" s="154">
        <f>J139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286</v>
      </c>
      <c r="E100" s="153"/>
      <c r="F100" s="153"/>
      <c r="G100" s="153"/>
      <c r="H100" s="153"/>
      <c r="I100" s="153"/>
      <c r="J100" s="154">
        <f>J142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172</v>
      </c>
      <c r="E101" s="147"/>
      <c r="F101" s="147"/>
      <c r="G101" s="147"/>
      <c r="H101" s="147"/>
      <c r="I101" s="147"/>
      <c r="J101" s="148">
        <f>J144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173</v>
      </c>
      <c r="E102" s="153"/>
      <c r="F102" s="153"/>
      <c r="G102" s="153"/>
      <c r="H102" s="153"/>
      <c r="I102" s="153"/>
      <c r="J102" s="154">
        <f>J145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287</v>
      </c>
      <c r="E103" s="153"/>
      <c r="F103" s="153"/>
      <c r="G103" s="153"/>
      <c r="H103" s="153"/>
      <c r="I103" s="153"/>
      <c r="J103" s="154">
        <f>J155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288</v>
      </c>
      <c r="E104" s="153"/>
      <c r="F104" s="153"/>
      <c r="G104" s="153"/>
      <c r="H104" s="153"/>
      <c r="I104" s="153"/>
      <c r="J104" s="154">
        <f>J163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289</v>
      </c>
      <c r="E105" s="153"/>
      <c r="F105" s="153"/>
      <c r="G105" s="153"/>
      <c r="H105" s="153"/>
      <c r="I105" s="153"/>
      <c r="J105" s="154">
        <f>J166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290</v>
      </c>
      <c r="E106" s="153"/>
      <c r="F106" s="153"/>
      <c r="G106" s="153"/>
      <c r="H106" s="153"/>
      <c r="I106" s="153"/>
      <c r="J106" s="154">
        <f>J171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291</v>
      </c>
      <c r="E107" s="153"/>
      <c r="F107" s="153"/>
      <c r="G107" s="153"/>
      <c r="H107" s="153"/>
      <c r="I107" s="153"/>
      <c r="J107" s="154">
        <f>J176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174</v>
      </c>
      <c r="E108" s="153"/>
      <c r="F108" s="153"/>
      <c r="G108" s="153"/>
      <c r="H108" s="153"/>
      <c r="I108" s="153"/>
      <c r="J108" s="154">
        <f>J179</f>
        <v>0</v>
      </c>
      <c r="K108" s="151"/>
      <c r="L108" s="155"/>
    </row>
    <row r="109" spans="1:31" s="10" customFormat="1" ht="19.899999999999999" customHeight="1">
      <c r="B109" s="150"/>
      <c r="C109" s="151"/>
      <c r="D109" s="152" t="s">
        <v>292</v>
      </c>
      <c r="E109" s="153"/>
      <c r="F109" s="153"/>
      <c r="G109" s="153"/>
      <c r="H109" s="153"/>
      <c r="I109" s="153"/>
      <c r="J109" s="154">
        <f>J181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127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54" t="str">
        <f>E7</f>
        <v>MALÁ GALERIE S INFOCENTREM</v>
      </c>
      <c r="F119" s="255"/>
      <c r="G119" s="255"/>
      <c r="H119" s="255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115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42" t="str">
        <f>E9</f>
        <v>03 - STAVEBNÍ PRÁCE</v>
      </c>
      <c r="F121" s="253"/>
      <c r="G121" s="253"/>
      <c r="H121" s="25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22</v>
      </c>
      <c r="D123" s="33"/>
      <c r="E123" s="33"/>
      <c r="F123" s="24" t="str">
        <f>F12</f>
        <v>nám. 14. října č. 4, 150 22 Praha 5</v>
      </c>
      <c r="G123" s="33"/>
      <c r="H123" s="33"/>
      <c r="I123" s="26" t="s">
        <v>24</v>
      </c>
      <c r="J123" s="63" t="str">
        <f>IF(J12="","",J12)</f>
        <v>24. 11. 2021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7" customHeight="1">
      <c r="A125" s="31"/>
      <c r="B125" s="32"/>
      <c r="C125" s="26" t="s">
        <v>26</v>
      </c>
      <c r="D125" s="33"/>
      <c r="E125" s="33"/>
      <c r="F125" s="24" t="str">
        <f>E15</f>
        <v>Městská část Praha 5</v>
      </c>
      <c r="G125" s="33"/>
      <c r="H125" s="33"/>
      <c r="I125" s="26" t="s">
        <v>32</v>
      </c>
      <c r="J125" s="29" t="str">
        <f>E21</f>
        <v>EHL &amp; KOUMAR ARCHITEKTI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30</v>
      </c>
      <c r="D126" s="33"/>
      <c r="E126" s="33"/>
      <c r="F126" s="24" t="str">
        <f>IF(E18="","",E18)</f>
        <v>Vyplň údaj</v>
      </c>
      <c r="G126" s="33"/>
      <c r="H126" s="33"/>
      <c r="I126" s="26" t="s">
        <v>35</v>
      </c>
      <c r="J126" s="29" t="str">
        <f>E24</f>
        <v>Vladimír Mrázek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128</v>
      </c>
      <c r="D128" s="159" t="s">
        <v>64</v>
      </c>
      <c r="E128" s="159" t="s">
        <v>60</v>
      </c>
      <c r="F128" s="159" t="s">
        <v>61</v>
      </c>
      <c r="G128" s="159" t="s">
        <v>129</v>
      </c>
      <c r="H128" s="159" t="s">
        <v>130</v>
      </c>
      <c r="I128" s="159" t="s">
        <v>131</v>
      </c>
      <c r="J128" s="159" t="s">
        <v>119</v>
      </c>
      <c r="K128" s="160" t="s">
        <v>132</v>
      </c>
      <c r="L128" s="161"/>
      <c r="M128" s="72" t="s">
        <v>1</v>
      </c>
      <c r="N128" s="73" t="s">
        <v>43</v>
      </c>
      <c r="O128" s="73" t="s">
        <v>133</v>
      </c>
      <c r="P128" s="73" t="s">
        <v>134</v>
      </c>
      <c r="Q128" s="73" t="s">
        <v>135</v>
      </c>
      <c r="R128" s="73" t="s">
        <v>136</v>
      </c>
      <c r="S128" s="73" t="s">
        <v>137</v>
      </c>
      <c r="T128" s="74" t="s">
        <v>138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139</v>
      </c>
      <c r="D129" s="33"/>
      <c r="E129" s="33"/>
      <c r="F129" s="33"/>
      <c r="G129" s="33"/>
      <c r="H129" s="33"/>
      <c r="I129" s="33"/>
      <c r="J129" s="162">
        <f>BK129</f>
        <v>0</v>
      </c>
      <c r="K129" s="33"/>
      <c r="L129" s="36"/>
      <c r="M129" s="75"/>
      <c r="N129" s="163"/>
      <c r="O129" s="76"/>
      <c r="P129" s="164">
        <f>P130+P144</f>
        <v>0</v>
      </c>
      <c r="Q129" s="76"/>
      <c r="R129" s="164">
        <f>R130+R144</f>
        <v>5.8866323999999999</v>
      </c>
      <c r="S129" s="76"/>
      <c r="T129" s="165">
        <f>T130+T144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78</v>
      </c>
      <c r="AU129" s="14" t="s">
        <v>121</v>
      </c>
      <c r="BK129" s="166">
        <f>BK130+BK144</f>
        <v>0</v>
      </c>
    </row>
    <row r="130" spans="1:65" s="12" customFormat="1" ht="25.9" customHeight="1">
      <c r="B130" s="167"/>
      <c r="C130" s="168"/>
      <c r="D130" s="169" t="s">
        <v>78</v>
      </c>
      <c r="E130" s="170" t="s">
        <v>175</v>
      </c>
      <c r="F130" s="170" t="s">
        <v>176</v>
      </c>
      <c r="G130" s="168"/>
      <c r="H130" s="168"/>
      <c r="I130" s="171"/>
      <c r="J130" s="172">
        <f>BK130</f>
        <v>0</v>
      </c>
      <c r="K130" s="168"/>
      <c r="L130" s="173"/>
      <c r="M130" s="174"/>
      <c r="N130" s="175"/>
      <c r="O130" s="175"/>
      <c r="P130" s="176">
        <f>P131+P139+P142</f>
        <v>0</v>
      </c>
      <c r="Q130" s="175"/>
      <c r="R130" s="176">
        <f>R131+R139+R142</f>
        <v>3.1805908399999998</v>
      </c>
      <c r="S130" s="175"/>
      <c r="T130" s="177">
        <f>T131+T139+T142</f>
        <v>0</v>
      </c>
      <c r="AR130" s="178" t="s">
        <v>87</v>
      </c>
      <c r="AT130" s="179" t="s">
        <v>78</v>
      </c>
      <c r="AU130" s="179" t="s">
        <v>79</v>
      </c>
      <c r="AY130" s="178" t="s">
        <v>143</v>
      </c>
      <c r="BK130" s="180">
        <f>BK131+BK139+BK142</f>
        <v>0</v>
      </c>
    </row>
    <row r="131" spans="1:65" s="12" customFormat="1" ht="22.9" customHeight="1">
      <c r="B131" s="167"/>
      <c r="C131" s="168"/>
      <c r="D131" s="169" t="s">
        <v>78</v>
      </c>
      <c r="E131" s="181" t="s">
        <v>198</v>
      </c>
      <c r="F131" s="181" t="s">
        <v>293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SUM(P132:P138)</f>
        <v>0</v>
      </c>
      <c r="Q131" s="175"/>
      <c r="R131" s="176">
        <f>SUM(R132:R138)</f>
        <v>3.1750508399999999</v>
      </c>
      <c r="S131" s="175"/>
      <c r="T131" s="177">
        <f>SUM(T132:T138)</f>
        <v>0</v>
      </c>
      <c r="AR131" s="178" t="s">
        <v>87</v>
      </c>
      <c r="AT131" s="179" t="s">
        <v>78</v>
      </c>
      <c r="AU131" s="179" t="s">
        <v>87</v>
      </c>
      <c r="AY131" s="178" t="s">
        <v>143</v>
      </c>
      <c r="BK131" s="180">
        <f>SUM(BK132:BK138)</f>
        <v>0</v>
      </c>
    </row>
    <row r="132" spans="1:65" s="2" customFormat="1" ht="24">
      <c r="A132" s="31"/>
      <c r="B132" s="32"/>
      <c r="C132" s="183" t="s">
        <v>87</v>
      </c>
      <c r="D132" s="183" t="s">
        <v>146</v>
      </c>
      <c r="E132" s="184" t="s">
        <v>294</v>
      </c>
      <c r="F132" s="185" t="s">
        <v>295</v>
      </c>
      <c r="G132" s="186" t="s">
        <v>185</v>
      </c>
      <c r="H132" s="187">
        <v>40.6</v>
      </c>
      <c r="I132" s="188"/>
      <c r="J132" s="189">
        <f t="shared" ref="J132:J138" si="0">ROUND(I132*H132,2)</f>
        <v>0</v>
      </c>
      <c r="K132" s="185" t="s">
        <v>150</v>
      </c>
      <c r="L132" s="36"/>
      <c r="M132" s="190" t="s">
        <v>1</v>
      </c>
      <c r="N132" s="191" t="s">
        <v>44</v>
      </c>
      <c r="O132" s="68"/>
      <c r="P132" s="192">
        <f t="shared" ref="P132:P138" si="1">O132*H132</f>
        <v>0</v>
      </c>
      <c r="Q132" s="192">
        <v>5.7000000000000002E-3</v>
      </c>
      <c r="R132" s="192">
        <f t="shared" ref="R132:R138" si="2">Q132*H132</f>
        <v>0.23142000000000001</v>
      </c>
      <c r="S132" s="192">
        <v>0</v>
      </c>
      <c r="T132" s="193">
        <f t="shared" ref="T132:T138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164</v>
      </c>
      <c r="AT132" s="194" t="s">
        <v>146</v>
      </c>
      <c r="AU132" s="194" t="s">
        <v>89</v>
      </c>
      <c r="AY132" s="14" t="s">
        <v>143</v>
      </c>
      <c r="BE132" s="195">
        <f t="shared" ref="BE132:BE138" si="4">IF(N132="základní",J132,0)</f>
        <v>0</v>
      </c>
      <c r="BF132" s="195">
        <f t="shared" ref="BF132:BF138" si="5">IF(N132="snížená",J132,0)</f>
        <v>0</v>
      </c>
      <c r="BG132" s="195">
        <f t="shared" ref="BG132:BG138" si="6">IF(N132="zákl. přenesená",J132,0)</f>
        <v>0</v>
      </c>
      <c r="BH132" s="195">
        <f t="shared" ref="BH132:BH138" si="7">IF(N132="sníž. přenesená",J132,0)</f>
        <v>0</v>
      </c>
      <c r="BI132" s="195">
        <f t="shared" ref="BI132:BI138" si="8">IF(N132="nulová",J132,0)</f>
        <v>0</v>
      </c>
      <c r="BJ132" s="14" t="s">
        <v>87</v>
      </c>
      <c r="BK132" s="195">
        <f t="shared" ref="BK132:BK138" si="9">ROUND(I132*H132,2)</f>
        <v>0</v>
      </c>
      <c r="BL132" s="14" t="s">
        <v>164</v>
      </c>
      <c r="BM132" s="194" t="s">
        <v>296</v>
      </c>
    </row>
    <row r="133" spans="1:65" s="2" customFormat="1" ht="16.5" customHeight="1">
      <c r="A133" s="31"/>
      <c r="B133" s="32"/>
      <c r="C133" s="183" t="s">
        <v>89</v>
      </c>
      <c r="D133" s="183" t="s">
        <v>146</v>
      </c>
      <c r="E133" s="184" t="s">
        <v>297</v>
      </c>
      <c r="F133" s="185" t="s">
        <v>298</v>
      </c>
      <c r="G133" s="186" t="s">
        <v>185</v>
      </c>
      <c r="H133" s="187">
        <v>42.98</v>
      </c>
      <c r="I133" s="188"/>
      <c r="J133" s="189">
        <f t="shared" si="0"/>
        <v>0</v>
      </c>
      <c r="K133" s="185" t="s">
        <v>150</v>
      </c>
      <c r="L133" s="36"/>
      <c r="M133" s="190" t="s">
        <v>1</v>
      </c>
      <c r="N133" s="191" t="s">
        <v>44</v>
      </c>
      <c r="O133" s="68"/>
      <c r="P133" s="192">
        <f t="shared" si="1"/>
        <v>0</v>
      </c>
      <c r="Q133" s="192">
        <v>5.7000000000000002E-3</v>
      </c>
      <c r="R133" s="192">
        <f t="shared" si="2"/>
        <v>0.24498599999999998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164</v>
      </c>
      <c r="AT133" s="194" t="s">
        <v>146</v>
      </c>
      <c r="AU133" s="194" t="s">
        <v>89</v>
      </c>
      <c r="AY133" s="14" t="s">
        <v>143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87</v>
      </c>
      <c r="BK133" s="195">
        <f t="shared" si="9"/>
        <v>0</v>
      </c>
      <c r="BL133" s="14" t="s">
        <v>164</v>
      </c>
      <c r="BM133" s="194" t="s">
        <v>299</v>
      </c>
    </row>
    <row r="134" spans="1:65" s="2" customFormat="1" ht="16.5" customHeight="1">
      <c r="A134" s="31"/>
      <c r="B134" s="32"/>
      <c r="C134" s="183" t="s">
        <v>159</v>
      </c>
      <c r="D134" s="183" t="s">
        <v>146</v>
      </c>
      <c r="E134" s="184" t="s">
        <v>300</v>
      </c>
      <c r="F134" s="185" t="s">
        <v>301</v>
      </c>
      <c r="G134" s="186" t="s">
        <v>185</v>
      </c>
      <c r="H134" s="187">
        <v>40.6</v>
      </c>
      <c r="I134" s="188"/>
      <c r="J134" s="189">
        <f t="shared" si="0"/>
        <v>0</v>
      </c>
      <c r="K134" s="185" t="s">
        <v>1</v>
      </c>
      <c r="L134" s="36"/>
      <c r="M134" s="190" t="s">
        <v>1</v>
      </c>
      <c r="N134" s="191" t="s">
        <v>44</v>
      </c>
      <c r="O134" s="68"/>
      <c r="P134" s="192">
        <f t="shared" si="1"/>
        <v>0</v>
      </c>
      <c r="Q134" s="192">
        <v>5.7000000000000002E-3</v>
      </c>
      <c r="R134" s="192">
        <f t="shared" si="2"/>
        <v>0.23142000000000001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164</v>
      </c>
      <c r="AT134" s="194" t="s">
        <v>146</v>
      </c>
      <c r="AU134" s="194" t="s">
        <v>89</v>
      </c>
      <c r="AY134" s="14" t="s">
        <v>143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87</v>
      </c>
      <c r="BK134" s="195">
        <f t="shared" si="9"/>
        <v>0</v>
      </c>
      <c r="BL134" s="14" t="s">
        <v>164</v>
      </c>
      <c r="BM134" s="194" t="s">
        <v>302</v>
      </c>
    </row>
    <row r="135" spans="1:65" s="2" customFormat="1" ht="16.5" customHeight="1">
      <c r="A135" s="31"/>
      <c r="B135" s="32"/>
      <c r="C135" s="183" t="s">
        <v>164</v>
      </c>
      <c r="D135" s="183" t="s">
        <v>146</v>
      </c>
      <c r="E135" s="184" t="s">
        <v>303</v>
      </c>
      <c r="F135" s="185" t="s">
        <v>304</v>
      </c>
      <c r="G135" s="186" t="s">
        <v>185</v>
      </c>
      <c r="H135" s="187">
        <v>42.98</v>
      </c>
      <c r="I135" s="188"/>
      <c r="J135" s="189">
        <f t="shared" si="0"/>
        <v>0</v>
      </c>
      <c r="K135" s="185" t="s">
        <v>1</v>
      </c>
      <c r="L135" s="36"/>
      <c r="M135" s="190" t="s">
        <v>1</v>
      </c>
      <c r="N135" s="191" t="s">
        <v>44</v>
      </c>
      <c r="O135" s="68"/>
      <c r="P135" s="192">
        <f t="shared" si="1"/>
        <v>0</v>
      </c>
      <c r="Q135" s="192">
        <v>5.7000000000000002E-3</v>
      </c>
      <c r="R135" s="192">
        <f t="shared" si="2"/>
        <v>0.24498599999999998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164</v>
      </c>
      <c r="AT135" s="194" t="s">
        <v>146</v>
      </c>
      <c r="AU135" s="194" t="s">
        <v>89</v>
      </c>
      <c r="AY135" s="14" t="s">
        <v>143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87</v>
      </c>
      <c r="BK135" s="195">
        <f t="shared" si="9"/>
        <v>0</v>
      </c>
      <c r="BL135" s="14" t="s">
        <v>164</v>
      </c>
      <c r="BM135" s="194" t="s">
        <v>305</v>
      </c>
    </row>
    <row r="136" spans="1:65" s="2" customFormat="1" ht="16.5" customHeight="1">
      <c r="A136" s="31"/>
      <c r="B136" s="32"/>
      <c r="C136" s="183" t="s">
        <v>142</v>
      </c>
      <c r="D136" s="183" t="s">
        <v>146</v>
      </c>
      <c r="E136" s="184" t="s">
        <v>306</v>
      </c>
      <c r="F136" s="185" t="s">
        <v>307</v>
      </c>
      <c r="G136" s="186" t="s">
        <v>185</v>
      </c>
      <c r="H136" s="187">
        <v>6.67</v>
      </c>
      <c r="I136" s="188"/>
      <c r="J136" s="189">
        <f t="shared" si="0"/>
        <v>0</v>
      </c>
      <c r="K136" s="185" t="s">
        <v>150</v>
      </c>
      <c r="L136" s="36"/>
      <c r="M136" s="190" t="s">
        <v>1</v>
      </c>
      <c r="N136" s="191" t="s">
        <v>44</v>
      </c>
      <c r="O136" s="68"/>
      <c r="P136" s="192">
        <f t="shared" si="1"/>
        <v>0</v>
      </c>
      <c r="Q136" s="192">
        <v>2.1000000000000001E-2</v>
      </c>
      <c r="R136" s="192">
        <f t="shared" si="2"/>
        <v>0.14007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164</v>
      </c>
      <c r="AT136" s="194" t="s">
        <v>146</v>
      </c>
      <c r="AU136" s="194" t="s">
        <v>89</v>
      </c>
      <c r="AY136" s="14" t="s">
        <v>143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87</v>
      </c>
      <c r="BK136" s="195">
        <f t="shared" si="9"/>
        <v>0</v>
      </c>
      <c r="BL136" s="14" t="s">
        <v>164</v>
      </c>
      <c r="BM136" s="194" t="s">
        <v>308</v>
      </c>
    </row>
    <row r="137" spans="1:65" s="2" customFormat="1" ht="16.5" customHeight="1">
      <c r="A137" s="31"/>
      <c r="B137" s="32"/>
      <c r="C137" s="183" t="s">
        <v>198</v>
      </c>
      <c r="D137" s="183" t="s">
        <v>146</v>
      </c>
      <c r="E137" s="184" t="s">
        <v>309</v>
      </c>
      <c r="F137" s="185" t="s">
        <v>310</v>
      </c>
      <c r="G137" s="186" t="s">
        <v>181</v>
      </c>
      <c r="H137" s="187">
        <v>2.5999999999999999E-2</v>
      </c>
      <c r="I137" s="188"/>
      <c r="J137" s="189">
        <f t="shared" si="0"/>
        <v>0</v>
      </c>
      <c r="K137" s="185" t="s">
        <v>150</v>
      </c>
      <c r="L137" s="36"/>
      <c r="M137" s="190" t="s">
        <v>1</v>
      </c>
      <c r="N137" s="191" t="s">
        <v>44</v>
      </c>
      <c r="O137" s="68"/>
      <c r="P137" s="192">
        <f t="shared" si="1"/>
        <v>0</v>
      </c>
      <c r="Q137" s="192">
        <v>2.2563399999999998</v>
      </c>
      <c r="R137" s="192">
        <f t="shared" si="2"/>
        <v>5.8664839999999989E-2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164</v>
      </c>
      <c r="AT137" s="194" t="s">
        <v>146</v>
      </c>
      <c r="AU137" s="194" t="s">
        <v>89</v>
      </c>
      <c r="AY137" s="14" t="s">
        <v>143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87</v>
      </c>
      <c r="BK137" s="195">
        <f t="shared" si="9"/>
        <v>0</v>
      </c>
      <c r="BL137" s="14" t="s">
        <v>164</v>
      </c>
      <c r="BM137" s="194" t="s">
        <v>311</v>
      </c>
    </row>
    <row r="138" spans="1:65" s="2" customFormat="1" ht="16.5" customHeight="1">
      <c r="A138" s="31"/>
      <c r="B138" s="32"/>
      <c r="C138" s="183" t="s">
        <v>202</v>
      </c>
      <c r="D138" s="183" t="s">
        <v>146</v>
      </c>
      <c r="E138" s="184" t="s">
        <v>312</v>
      </c>
      <c r="F138" s="185" t="s">
        <v>313</v>
      </c>
      <c r="G138" s="186" t="s">
        <v>185</v>
      </c>
      <c r="H138" s="187">
        <v>40.6</v>
      </c>
      <c r="I138" s="188"/>
      <c r="J138" s="189">
        <f t="shared" si="0"/>
        <v>0</v>
      </c>
      <c r="K138" s="185" t="s">
        <v>1</v>
      </c>
      <c r="L138" s="36"/>
      <c r="M138" s="190" t="s">
        <v>1</v>
      </c>
      <c r="N138" s="191" t="s">
        <v>44</v>
      </c>
      <c r="O138" s="68"/>
      <c r="P138" s="192">
        <f t="shared" si="1"/>
        <v>0</v>
      </c>
      <c r="Q138" s="192">
        <v>4.9840000000000002E-2</v>
      </c>
      <c r="R138" s="192">
        <f t="shared" si="2"/>
        <v>2.023504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164</v>
      </c>
      <c r="AT138" s="194" t="s">
        <v>146</v>
      </c>
      <c r="AU138" s="194" t="s">
        <v>89</v>
      </c>
      <c r="AY138" s="14" t="s">
        <v>143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87</v>
      </c>
      <c r="BK138" s="195">
        <f t="shared" si="9"/>
        <v>0</v>
      </c>
      <c r="BL138" s="14" t="s">
        <v>164</v>
      </c>
      <c r="BM138" s="194" t="s">
        <v>314</v>
      </c>
    </row>
    <row r="139" spans="1:65" s="12" customFormat="1" ht="22.9" customHeight="1">
      <c r="B139" s="167"/>
      <c r="C139" s="168"/>
      <c r="D139" s="169" t="s">
        <v>78</v>
      </c>
      <c r="E139" s="181" t="s">
        <v>177</v>
      </c>
      <c r="F139" s="181" t="s">
        <v>178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SUM(P140:P141)</f>
        <v>0</v>
      </c>
      <c r="Q139" s="175"/>
      <c r="R139" s="176">
        <f>SUM(R140:R141)</f>
        <v>5.5399999999999998E-3</v>
      </c>
      <c r="S139" s="175"/>
      <c r="T139" s="177">
        <f>SUM(T140:T141)</f>
        <v>0</v>
      </c>
      <c r="AR139" s="178" t="s">
        <v>87</v>
      </c>
      <c r="AT139" s="179" t="s">
        <v>78</v>
      </c>
      <c r="AU139" s="179" t="s">
        <v>87</v>
      </c>
      <c r="AY139" s="178" t="s">
        <v>143</v>
      </c>
      <c r="BK139" s="180">
        <f>SUM(BK140:BK141)</f>
        <v>0</v>
      </c>
    </row>
    <row r="140" spans="1:65" s="2" customFormat="1" ht="21.75" customHeight="1">
      <c r="A140" s="31"/>
      <c r="B140" s="32"/>
      <c r="C140" s="183" t="s">
        <v>206</v>
      </c>
      <c r="D140" s="183" t="s">
        <v>146</v>
      </c>
      <c r="E140" s="184" t="s">
        <v>315</v>
      </c>
      <c r="F140" s="185" t="s">
        <v>316</v>
      </c>
      <c r="G140" s="186" t="s">
        <v>185</v>
      </c>
      <c r="H140" s="187">
        <v>30</v>
      </c>
      <c r="I140" s="188"/>
      <c r="J140" s="189">
        <f>ROUND(I140*H140,2)</f>
        <v>0</v>
      </c>
      <c r="K140" s="185" t="s">
        <v>150</v>
      </c>
      <c r="L140" s="36"/>
      <c r="M140" s="190" t="s">
        <v>1</v>
      </c>
      <c r="N140" s="191" t="s">
        <v>44</v>
      </c>
      <c r="O140" s="68"/>
      <c r="P140" s="192">
        <f>O140*H140</f>
        <v>0</v>
      </c>
      <c r="Q140" s="192">
        <v>1.2999999999999999E-4</v>
      </c>
      <c r="R140" s="192">
        <f>Q140*H140</f>
        <v>3.8999999999999998E-3</v>
      </c>
      <c r="S140" s="192">
        <v>0</v>
      </c>
      <c r="T140" s="19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164</v>
      </c>
      <c r="AT140" s="194" t="s">
        <v>146</v>
      </c>
      <c r="AU140" s="194" t="s">
        <v>89</v>
      </c>
      <c r="AY140" s="14" t="s">
        <v>143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87</v>
      </c>
      <c r="BK140" s="195">
        <f>ROUND(I140*H140,2)</f>
        <v>0</v>
      </c>
      <c r="BL140" s="14" t="s">
        <v>164</v>
      </c>
      <c r="BM140" s="194" t="s">
        <v>317</v>
      </c>
    </row>
    <row r="141" spans="1:65" s="2" customFormat="1" ht="16.5" customHeight="1">
      <c r="A141" s="31"/>
      <c r="B141" s="32"/>
      <c r="C141" s="183" t="s">
        <v>177</v>
      </c>
      <c r="D141" s="183" t="s">
        <v>146</v>
      </c>
      <c r="E141" s="184" t="s">
        <v>318</v>
      </c>
      <c r="F141" s="185" t="s">
        <v>319</v>
      </c>
      <c r="G141" s="186" t="s">
        <v>185</v>
      </c>
      <c r="H141" s="187">
        <v>41</v>
      </c>
      <c r="I141" s="188"/>
      <c r="J141" s="189">
        <f>ROUND(I141*H141,2)</f>
        <v>0</v>
      </c>
      <c r="K141" s="185" t="s">
        <v>150</v>
      </c>
      <c r="L141" s="36"/>
      <c r="M141" s="190" t="s">
        <v>1</v>
      </c>
      <c r="N141" s="191" t="s">
        <v>44</v>
      </c>
      <c r="O141" s="68"/>
      <c r="P141" s="192">
        <f>O141*H141</f>
        <v>0</v>
      </c>
      <c r="Q141" s="192">
        <v>4.0000000000000003E-5</v>
      </c>
      <c r="R141" s="192">
        <f>Q141*H141</f>
        <v>1.6400000000000002E-3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164</v>
      </c>
      <c r="AT141" s="194" t="s">
        <v>146</v>
      </c>
      <c r="AU141" s="194" t="s">
        <v>89</v>
      </c>
      <c r="AY141" s="14" t="s">
        <v>143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87</v>
      </c>
      <c r="BK141" s="195">
        <f>ROUND(I141*H141,2)</f>
        <v>0</v>
      </c>
      <c r="BL141" s="14" t="s">
        <v>164</v>
      </c>
      <c r="BM141" s="194" t="s">
        <v>320</v>
      </c>
    </row>
    <row r="142" spans="1:65" s="12" customFormat="1" ht="22.9" customHeight="1">
      <c r="B142" s="167"/>
      <c r="C142" s="168"/>
      <c r="D142" s="169" t="s">
        <v>78</v>
      </c>
      <c r="E142" s="181" t="s">
        <v>321</v>
      </c>
      <c r="F142" s="181" t="s">
        <v>322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P143</f>
        <v>0</v>
      </c>
      <c r="Q142" s="175"/>
      <c r="R142" s="176">
        <f>R143</f>
        <v>0</v>
      </c>
      <c r="S142" s="175"/>
      <c r="T142" s="177">
        <f>T143</f>
        <v>0</v>
      </c>
      <c r="AR142" s="178" t="s">
        <v>87</v>
      </c>
      <c r="AT142" s="179" t="s">
        <v>78</v>
      </c>
      <c r="AU142" s="179" t="s">
        <v>87</v>
      </c>
      <c r="AY142" s="178" t="s">
        <v>143</v>
      </c>
      <c r="BK142" s="180">
        <f>BK143</f>
        <v>0</v>
      </c>
    </row>
    <row r="143" spans="1:65" s="2" customFormat="1" ht="16.5" customHeight="1">
      <c r="A143" s="31"/>
      <c r="B143" s="32"/>
      <c r="C143" s="183" t="s">
        <v>213</v>
      </c>
      <c r="D143" s="183" t="s">
        <v>146</v>
      </c>
      <c r="E143" s="184" t="s">
        <v>323</v>
      </c>
      <c r="F143" s="185" t="s">
        <v>324</v>
      </c>
      <c r="G143" s="186" t="s">
        <v>249</v>
      </c>
      <c r="H143" s="187">
        <v>3.181</v>
      </c>
      <c r="I143" s="188"/>
      <c r="J143" s="189">
        <f>ROUND(I143*H143,2)</f>
        <v>0</v>
      </c>
      <c r="K143" s="185" t="s">
        <v>150</v>
      </c>
      <c r="L143" s="36"/>
      <c r="M143" s="190" t="s">
        <v>1</v>
      </c>
      <c r="N143" s="191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164</v>
      </c>
      <c r="AT143" s="194" t="s">
        <v>146</v>
      </c>
      <c r="AU143" s="194" t="s">
        <v>89</v>
      </c>
      <c r="AY143" s="14" t="s">
        <v>143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164</v>
      </c>
      <c r="BM143" s="194" t="s">
        <v>325</v>
      </c>
    </row>
    <row r="144" spans="1:65" s="12" customFormat="1" ht="25.9" customHeight="1">
      <c r="B144" s="167"/>
      <c r="C144" s="168"/>
      <c r="D144" s="169" t="s">
        <v>78</v>
      </c>
      <c r="E144" s="170" t="s">
        <v>262</v>
      </c>
      <c r="F144" s="170" t="s">
        <v>263</v>
      </c>
      <c r="G144" s="168"/>
      <c r="H144" s="168"/>
      <c r="I144" s="171"/>
      <c r="J144" s="172">
        <f>BK144</f>
        <v>0</v>
      </c>
      <c r="K144" s="168"/>
      <c r="L144" s="173"/>
      <c r="M144" s="174"/>
      <c r="N144" s="175"/>
      <c r="O144" s="175"/>
      <c r="P144" s="176">
        <f>P145+P155+P163+P166+P171+P176+P179+P181</f>
        <v>0</v>
      </c>
      <c r="Q144" s="175"/>
      <c r="R144" s="176">
        <f>R145+R155+R163+R166+R171+R176+R179+R181</f>
        <v>2.7060415600000001</v>
      </c>
      <c r="S144" s="175"/>
      <c r="T144" s="177">
        <f>T145+T155+T163+T166+T171+T176+T179+T181</f>
        <v>0</v>
      </c>
      <c r="AR144" s="178" t="s">
        <v>89</v>
      </c>
      <c r="AT144" s="179" t="s">
        <v>78</v>
      </c>
      <c r="AU144" s="179" t="s">
        <v>79</v>
      </c>
      <c r="AY144" s="178" t="s">
        <v>143</v>
      </c>
      <c r="BK144" s="180">
        <f>BK145+BK155+BK163+BK166+BK171+BK176+BK179+BK181</f>
        <v>0</v>
      </c>
    </row>
    <row r="145" spans="1:65" s="12" customFormat="1" ht="22.9" customHeight="1">
      <c r="B145" s="167"/>
      <c r="C145" s="168"/>
      <c r="D145" s="169" t="s">
        <v>78</v>
      </c>
      <c r="E145" s="181" t="s">
        <v>264</v>
      </c>
      <c r="F145" s="181" t="s">
        <v>265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SUM(P146:P154)</f>
        <v>0</v>
      </c>
      <c r="Q145" s="175"/>
      <c r="R145" s="176">
        <f>SUM(R146:R154)</f>
        <v>1.6367274600000001</v>
      </c>
      <c r="S145" s="175"/>
      <c r="T145" s="177">
        <f>SUM(T146:T154)</f>
        <v>0</v>
      </c>
      <c r="AR145" s="178" t="s">
        <v>89</v>
      </c>
      <c r="AT145" s="179" t="s">
        <v>78</v>
      </c>
      <c r="AU145" s="179" t="s">
        <v>87</v>
      </c>
      <c r="AY145" s="178" t="s">
        <v>143</v>
      </c>
      <c r="BK145" s="180">
        <f>SUM(BK146:BK154)</f>
        <v>0</v>
      </c>
    </row>
    <row r="146" spans="1:65" s="2" customFormat="1" ht="16.5" customHeight="1">
      <c r="A146" s="31"/>
      <c r="B146" s="32"/>
      <c r="C146" s="183" t="s">
        <v>217</v>
      </c>
      <c r="D146" s="183" t="s">
        <v>146</v>
      </c>
      <c r="E146" s="184" t="s">
        <v>326</v>
      </c>
      <c r="F146" s="185" t="s">
        <v>327</v>
      </c>
      <c r="G146" s="186" t="s">
        <v>185</v>
      </c>
      <c r="H146" s="187">
        <v>9.0850000000000009</v>
      </c>
      <c r="I146" s="188"/>
      <c r="J146" s="189">
        <f t="shared" ref="J146:J154" si="10">ROUND(I146*H146,2)</f>
        <v>0</v>
      </c>
      <c r="K146" s="185" t="s">
        <v>150</v>
      </c>
      <c r="L146" s="36"/>
      <c r="M146" s="190" t="s">
        <v>1</v>
      </c>
      <c r="N146" s="191" t="s">
        <v>44</v>
      </c>
      <c r="O146" s="68"/>
      <c r="P146" s="192">
        <f t="shared" ref="P146:P154" si="11">O146*H146</f>
        <v>0</v>
      </c>
      <c r="Q146" s="192">
        <v>2.2450000000000001E-2</v>
      </c>
      <c r="R146" s="192">
        <f t="shared" ref="R146:R154" si="12">Q146*H146</f>
        <v>0.20395825000000004</v>
      </c>
      <c r="S146" s="192">
        <v>0</v>
      </c>
      <c r="T146" s="193">
        <f t="shared" ref="T146:T154" si="13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236</v>
      </c>
      <c r="AT146" s="194" t="s">
        <v>146</v>
      </c>
      <c r="AU146" s="194" t="s">
        <v>89</v>
      </c>
      <c r="AY146" s="14" t="s">
        <v>143</v>
      </c>
      <c r="BE146" s="195">
        <f t="shared" ref="BE146:BE154" si="14">IF(N146="základní",J146,0)</f>
        <v>0</v>
      </c>
      <c r="BF146" s="195">
        <f t="shared" ref="BF146:BF154" si="15">IF(N146="snížená",J146,0)</f>
        <v>0</v>
      </c>
      <c r="BG146" s="195">
        <f t="shared" ref="BG146:BG154" si="16">IF(N146="zákl. přenesená",J146,0)</f>
        <v>0</v>
      </c>
      <c r="BH146" s="195">
        <f t="shared" ref="BH146:BH154" si="17">IF(N146="sníž. přenesená",J146,0)</f>
        <v>0</v>
      </c>
      <c r="BI146" s="195">
        <f t="shared" ref="BI146:BI154" si="18">IF(N146="nulová",J146,0)</f>
        <v>0</v>
      </c>
      <c r="BJ146" s="14" t="s">
        <v>87</v>
      </c>
      <c r="BK146" s="195">
        <f t="shared" ref="BK146:BK154" si="19">ROUND(I146*H146,2)</f>
        <v>0</v>
      </c>
      <c r="BL146" s="14" t="s">
        <v>236</v>
      </c>
      <c r="BM146" s="194" t="s">
        <v>328</v>
      </c>
    </row>
    <row r="147" spans="1:65" s="2" customFormat="1" ht="16.5" customHeight="1">
      <c r="A147" s="31"/>
      <c r="B147" s="32"/>
      <c r="C147" s="183" t="s">
        <v>221</v>
      </c>
      <c r="D147" s="183" t="s">
        <v>146</v>
      </c>
      <c r="E147" s="184" t="s">
        <v>329</v>
      </c>
      <c r="F147" s="185" t="s">
        <v>330</v>
      </c>
      <c r="G147" s="186" t="s">
        <v>185</v>
      </c>
      <c r="H147" s="187">
        <v>8.16</v>
      </c>
      <c r="I147" s="188"/>
      <c r="J147" s="189">
        <f t="shared" si="10"/>
        <v>0</v>
      </c>
      <c r="K147" s="185" t="s">
        <v>150</v>
      </c>
      <c r="L147" s="36"/>
      <c r="M147" s="190" t="s">
        <v>1</v>
      </c>
      <c r="N147" s="191" t="s">
        <v>44</v>
      </c>
      <c r="O147" s="68"/>
      <c r="P147" s="192">
        <f t="shared" si="11"/>
        <v>0</v>
      </c>
      <c r="Q147" s="192">
        <v>2.614E-2</v>
      </c>
      <c r="R147" s="192">
        <f t="shared" si="12"/>
        <v>0.2133024</v>
      </c>
      <c r="S147" s="192">
        <v>0</v>
      </c>
      <c r="T147" s="19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236</v>
      </c>
      <c r="AT147" s="194" t="s">
        <v>146</v>
      </c>
      <c r="AU147" s="194" t="s">
        <v>89</v>
      </c>
      <c r="AY147" s="14" t="s">
        <v>143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4" t="s">
        <v>87</v>
      </c>
      <c r="BK147" s="195">
        <f t="shared" si="19"/>
        <v>0</v>
      </c>
      <c r="BL147" s="14" t="s">
        <v>236</v>
      </c>
      <c r="BM147" s="194" t="s">
        <v>331</v>
      </c>
    </row>
    <row r="148" spans="1:65" s="2" customFormat="1" ht="16.5" customHeight="1">
      <c r="A148" s="31"/>
      <c r="B148" s="32"/>
      <c r="C148" s="183" t="s">
        <v>225</v>
      </c>
      <c r="D148" s="183" t="s">
        <v>146</v>
      </c>
      <c r="E148" s="184" t="s">
        <v>332</v>
      </c>
      <c r="F148" s="185" t="s">
        <v>333</v>
      </c>
      <c r="G148" s="186" t="s">
        <v>185</v>
      </c>
      <c r="H148" s="187">
        <v>9.6999999999999993</v>
      </c>
      <c r="I148" s="188"/>
      <c r="J148" s="189">
        <f t="shared" si="10"/>
        <v>0</v>
      </c>
      <c r="K148" s="185" t="s">
        <v>150</v>
      </c>
      <c r="L148" s="36"/>
      <c r="M148" s="190" t="s">
        <v>1</v>
      </c>
      <c r="N148" s="191" t="s">
        <v>44</v>
      </c>
      <c r="O148" s="68"/>
      <c r="P148" s="192">
        <f t="shared" si="11"/>
        <v>0</v>
      </c>
      <c r="Q148" s="192">
        <v>2.681E-2</v>
      </c>
      <c r="R148" s="192">
        <f t="shared" si="12"/>
        <v>0.26005699999999998</v>
      </c>
      <c r="S148" s="192">
        <v>0</v>
      </c>
      <c r="T148" s="19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236</v>
      </c>
      <c r="AT148" s="194" t="s">
        <v>146</v>
      </c>
      <c r="AU148" s="194" t="s">
        <v>89</v>
      </c>
      <c r="AY148" s="14" t="s">
        <v>143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4" t="s">
        <v>87</v>
      </c>
      <c r="BK148" s="195">
        <f t="shared" si="19"/>
        <v>0</v>
      </c>
      <c r="BL148" s="14" t="s">
        <v>236</v>
      </c>
      <c r="BM148" s="194" t="s">
        <v>334</v>
      </c>
    </row>
    <row r="149" spans="1:65" s="2" customFormat="1" ht="16.5" customHeight="1">
      <c r="A149" s="31"/>
      <c r="B149" s="32"/>
      <c r="C149" s="183" t="s">
        <v>229</v>
      </c>
      <c r="D149" s="183" t="s">
        <v>146</v>
      </c>
      <c r="E149" s="184" t="s">
        <v>335</v>
      </c>
      <c r="F149" s="185" t="s">
        <v>336</v>
      </c>
      <c r="G149" s="186" t="s">
        <v>185</v>
      </c>
      <c r="H149" s="187">
        <v>28.75</v>
      </c>
      <c r="I149" s="188"/>
      <c r="J149" s="189">
        <f t="shared" si="10"/>
        <v>0</v>
      </c>
      <c r="K149" s="185" t="s">
        <v>1</v>
      </c>
      <c r="L149" s="36"/>
      <c r="M149" s="190" t="s">
        <v>1</v>
      </c>
      <c r="N149" s="191" t="s">
        <v>44</v>
      </c>
      <c r="O149" s="68"/>
      <c r="P149" s="192">
        <f t="shared" si="11"/>
        <v>0</v>
      </c>
      <c r="Q149" s="192">
        <v>2.5559999999999999E-2</v>
      </c>
      <c r="R149" s="192">
        <f t="shared" si="12"/>
        <v>0.73485</v>
      </c>
      <c r="S149" s="192">
        <v>0</v>
      </c>
      <c r="T149" s="19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236</v>
      </c>
      <c r="AT149" s="194" t="s">
        <v>146</v>
      </c>
      <c r="AU149" s="194" t="s">
        <v>89</v>
      </c>
      <c r="AY149" s="14" t="s">
        <v>143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4" t="s">
        <v>87</v>
      </c>
      <c r="BK149" s="195">
        <f t="shared" si="19"/>
        <v>0</v>
      </c>
      <c r="BL149" s="14" t="s">
        <v>236</v>
      </c>
      <c r="BM149" s="194" t="s">
        <v>337</v>
      </c>
    </row>
    <row r="150" spans="1:65" s="2" customFormat="1" ht="16.5" customHeight="1">
      <c r="A150" s="31"/>
      <c r="B150" s="32"/>
      <c r="C150" s="183" t="s">
        <v>8</v>
      </c>
      <c r="D150" s="183" t="s">
        <v>146</v>
      </c>
      <c r="E150" s="184" t="s">
        <v>338</v>
      </c>
      <c r="F150" s="185" t="s">
        <v>339</v>
      </c>
      <c r="G150" s="186" t="s">
        <v>185</v>
      </c>
      <c r="H150" s="187">
        <v>3.06</v>
      </c>
      <c r="I150" s="188"/>
      <c r="J150" s="189">
        <f t="shared" si="10"/>
        <v>0</v>
      </c>
      <c r="K150" s="185" t="s">
        <v>1</v>
      </c>
      <c r="L150" s="36"/>
      <c r="M150" s="190" t="s">
        <v>1</v>
      </c>
      <c r="N150" s="191" t="s">
        <v>44</v>
      </c>
      <c r="O150" s="68"/>
      <c r="P150" s="192">
        <f t="shared" si="11"/>
        <v>0</v>
      </c>
      <c r="Q150" s="192">
        <v>2.5559999999999999E-2</v>
      </c>
      <c r="R150" s="192">
        <f t="shared" si="12"/>
        <v>7.8213599999999994E-2</v>
      </c>
      <c r="S150" s="192">
        <v>0</v>
      </c>
      <c r="T150" s="19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236</v>
      </c>
      <c r="AT150" s="194" t="s">
        <v>146</v>
      </c>
      <c r="AU150" s="194" t="s">
        <v>89</v>
      </c>
      <c r="AY150" s="14" t="s">
        <v>143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4" t="s">
        <v>87</v>
      </c>
      <c r="BK150" s="195">
        <f t="shared" si="19"/>
        <v>0</v>
      </c>
      <c r="BL150" s="14" t="s">
        <v>236</v>
      </c>
      <c r="BM150" s="194" t="s">
        <v>340</v>
      </c>
    </row>
    <row r="151" spans="1:65" s="2" customFormat="1" ht="16.5" customHeight="1">
      <c r="A151" s="31"/>
      <c r="B151" s="32"/>
      <c r="C151" s="183" t="s">
        <v>236</v>
      </c>
      <c r="D151" s="183" t="s">
        <v>146</v>
      </c>
      <c r="E151" s="184" t="s">
        <v>341</v>
      </c>
      <c r="F151" s="185" t="s">
        <v>342</v>
      </c>
      <c r="G151" s="186" t="s">
        <v>185</v>
      </c>
      <c r="H151" s="187">
        <v>3.573</v>
      </c>
      <c r="I151" s="188"/>
      <c r="J151" s="189">
        <f t="shared" si="10"/>
        <v>0</v>
      </c>
      <c r="K151" s="185" t="s">
        <v>1</v>
      </c>
      <c r="L151" s="36"/>
      <c r="M151" s="190" t="s">
        <v>1</v>
      </c>
      <c r="N151" s="191" t="s">
        <v>44</v>
      </c>
      <c r="O151" s="68"/>
      <c r="P151" s="192">
        <f t="shared" si="11"/>
        <v>0</v>
      </c>
      <c r="Q151" s="192">
        <v>1.5769999999999999E-2</v>
      </c>
      <c r="R151" s="192">
        <f t="shared" si="12"/>
        <v>5.6346209999999994E-2</v>
      </c>
      <c r="S151" s="192">
        <v>0</v>
      </c>
      <c r="T151" s="193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236</v>
      </c>
      <c r="AT151" s="194" t="s">
        <v>146</v>
      </c>
      <c r="AU151" s="194" t="s">
        <v>89</v>
      </c>
      <c r="AY151" s="14" t="s">
        <v>143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4" t="s">
        <v>87</v>
      </c>
      <c r="BK151" s="195">
        <f t="shared" si="19"/>
        <v>0</v>
      </c>
      <c r="BL151" s="14" t="s">
        <v>236</v>
      </c>
      <c r="BM151" s="194" t="s">
        <v>343</v>
      </c>
    </row>
    <row r="152" spans="1:65" s="2" customFormat="1" ht="21.75" customHeight="1">
      <c r="A152" s="31"/>
      <c r="B152" s="32"/>
      <c r="C152" s="183" t="s">
        <v>240</v>
      </c>
      <c r="D152" s="183" t="s">
        <v>146</v>
      </c>
      <c r="E152" s="184" t="s">
        <v>344</v>
      </c>
      <c r="F152" s="185" t="s">
        <v>345</v>
      </c>
      <c r="G152" s="186" t="s">
        <v>196</v>
      </c>
      <c r="H152" s="187">
        <v>2</v>
      </c>
      <c r="I152" s="188"/>
      <c r="J152" s="189">
        <f t="shared" si="10"/>
        <v>0</v>
      </c>
      <c r="K152" s="185" t="s">
        <v>150</v>
      </c>
      <c r="L152" s="36"/>
      <c r="M152" s="190" t="s">
        <v>1</v>
      </c>
      <c r="N152" s="191" t="s">
        <v>44</v>
      </c>
      <c r="O152" s="68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236</v>
      </c>
      <c r="AT152" s="194" t="s">
        <v>146</v>
      </c>
      <c r="AU152" s="194" t="s">
        <v>89</v>
      </c>
      <c r="AY152" s="14" t="s">
        <v>143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4" t="s">
        <v>87</v>
      </c>
      <c r="BK152" s="195">
        <f t="shared" si="19"/>
        <v>0</v>
      </c>
      <c r="BL152" s="14" t="s">
        <v>236</v>
      </c>
      <c r="BM152" s="194" t="s">
        <v>346</v>
      </c>
    </row>
    <row r="153" spans="1:65" s="2" customFormat="1" ht="16.5" customHeight="1">
      <c r="A153" s="31"/>
      <c r="B153" s="32"/>
      <c r="C153" s="201" t="s">
        <v>246</v>
      </c>
      <c r="D153" s="201" t="s">
        <v>347</v>
      </c>
      <c r="E153" s="202" t="s">
        <v>348</v>
      </c>
      <c r="F153" s="203" t="s">
        <v>349</v>
      </c>
      <c r="G153" s="204" t="s">
        <v>196</v>
      </c>
      <c r="H153" s="205">
        <v>2</v>
      </c>
      <c r="I153" s="206"/>
      <c r="J153" s="207">
        <f t="shared" si="10"/>
        <v>0</v>
      </c>
      <c r="K153" s="203" t="s">
        <v>150</v>
      </c>
      <c r="L153" s="208"/>
      <c r="M153" s="209" t="s">
        <v>1</v>
      </c>
      <c r="N153" s="210" t="s">
        <v>44</v>
      </c>
      <c r="O153" s="68"/>
      <c r="P153" s="192">
        <f t="shared" si="11"/>
        <v>0</v>
      </c>
      <c r="Q153" s="192">
        <v>4.4999999999999998E-2</v>
      </c>
      <c r="R153" s="192">
        <f t="shared" si="12"/>
        <v>0.09</v>
      </c>
      <c r="S153" s="192">
        <v>0</v>
      </c>
      <c r="T153" s="19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350</v>
      </c>
      <c r="AT153" s="194" t="s">
        <v>347</v>
      </c>
      <c r="AU153" s="194" t="s">
        <v>89</v>
      </c>
      <c r="AY153" s="14" t="s">
        <v>143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4" t="s">
        <v>87</v>
      </c>
      <c r="BK153" s="195">
        <f t="shared" si="19"/>
        <v>0</v>
      </c>
      <c r="BL153" s="14" t="s">
        <v>236</v>
      </c>
      <c r="BM153" s="194" t="s">
        <v>351</v>
      </c>
    </row>
    <row r="154" spans="1:65" s="2" customFormat="1" ht="16.5" customHeight="1">
      <c r="A154" s="31"/>
      <c r="B154" s="32"/>
      <c r="C154" s="183" t="s">
        <v>251</v>
      </c>
      <c r="D154" s="183" t="s">
        <v>146</v>
      </c>
      <c r="E154" s="184" t="s">
        <v>352</v>
      </c>
      <c r="F154" s="185" t="s">
        <v>353</v>
      </c>
      <c r="G154" s="186" t="s">
        <v>354</v>
      </c>
      <c r="H154" s="211"/>
      <c r="I154" s="188"/>
      <c r="J154" s="189">
        <f t="shared" si="10"/>
        <v>0</v>
      </c>
      <c r="K154" s="185" t="s">
        <v>150</v>
      </c>
      <c r="L154" s="36"/>
      <c r="M154" s="190" t="s">
        <v>1</v>
      </c>
      <c r="N154" s="191" t="s">
        <v>44</v>
      </c>
      <c r="O154" s="68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236</v>
      </c>
      <c r="AT154" s="194" t="s">
        <v>146</v>
      </c>
      <c r="AU154" s="194" t="s">
        <v>89</v>
      </c>
      <c r="AY154" s="14" t="s">
        <v>143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4" t="s">
        <v>87</v>
      </c>
      <c r="BK154" s="195">
        <f t="shared" si="19"/>
        <v>0</v>
      </c>
      <c r="BL154" s="14" t="s">
        <v>236</v>
      </c>
      <c r="BM154" s="194" t="s">
        <v>355</v>
      </c>
    </row>
    <row r="155" spans="1:65" s="12" customFormat="1" ht="22.9" customHeight="1">
      <c r="B155" s="167"/>
      <c r="C155" s="168"/>
      <c r="D155" s="169" t="s">
        <v>78</v>
      </c>
      <c r="E155" s="181" t="s">
        <v>356</v>
      </c>
      <c r="F155" s="181" t="s">
        <v>357</v>
      </c>
      <c r="G155" s="168"/>
      <c r="H155" s="168"/>
      <c r="I155" s="171"/>
      <c r="J155" s="182">
        <f>BK155</f>
        <v>0</v>
      </c>
      <c r="K155" s="168"/>
      <c r="L155" s="173"/>
      <c r="M155" s="174"/>
      <c r="N155" s="175"/>
      <c r="O155" s="175"/>
      <c r="P155" s="176">
        <f>SUM(P156:P162)</f>
        <v>0</v>
      </c>
      <c r="Q155" s="175"/>
      <c r="R155" s="176">
        <f>SUM(R156:R162)</f>
        <v>0</v>
      </c>
      <c r="S155" s="175"/>
      <c r="T155" s="177">
        <f>SUM(T156:T162)</f>
        <v>0</v>
      </c>
      <c r="AR155" s="178" t="s">
        <v>89</v>
      </c>
      <c r="AT155" s="179" t="s">
        <v>78</v>
      </c>
      <c r="AU155" s="179" t="s">
        <v>87</v>
      </c>
      <c r="AY155" s="178" t="s">
        <v>143</v>
      </c>
      <c r="BK155" s="180">
        <f>SUM(BK156:BK162)</f>
        <v>0</v>
      </c>
    </row>
    <row r="156" spans="1:65" s="2" customFormat="1" ht="33" customHeight="1">
      <c r="A156" s="31"/>
      <c r="B156" s="32"/>
      <c r="C156" s="183" t="s">
        <v>255</v>
      </c>
      <c r="D156" s="183" t="s">
        <v>146</v>
      </c>
      <c r="E156" s="184" t="s">
        <v>358</v>
      </c>
      <c r="F156" s="185" t="s">
        <v>359</v>
      </c>
      <c r="G156" s="186" t="s">
        <v>196</v>
      </c>
      <c r="H156" s="187">
        <v>1</v>
      </c>
      <c r="I156" s="188"/>
      <c r="J156" s="189">
        <f t="shared" ref="J156:J162" si="20">ROUND(I156*H156,2)</f>
        <v>0</v>
      </c>
      <c r="K156" s="185" t="s">
        <v>1</v>
      </c>
      <c r="L156" s="36"/>
      <c r="M156" s="190" t="s">
        <v>1</v>
      </c>
      <c r="N156" s="191" t="s">
        <v>44</v>
      </c>
      <c r="O156" s="68"/>
      <c r="P156" s="192">
        <f t="shared" ref="P156:P162" si="21">O156*H156</f>
        <v>0</v>
      </c>
      <c r="Q156" s="192">
        <v>0</v>
      </c>
      <c r="R156" s="192">
        <f t="shared" ref="R156:R162" si="22">Q156*H156</f>
        <v>0</v>
      </c>
      <c r="S156" s="192">
        <v>0</v>
      </c>
      <c r="T156" s="193">
        <f t="shared" ref="T156:T162" si="2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236</v>
      </c>
      <c r="AT156" s="194" t="s">
        <v>146</v>
      </c>
      <c r="AU156" s="194" t="s">
        <v>89</v>
      </c>
      <c r="AY156" s="14" t="s">
        <v>143</v>
      </c>
      <c r="BE156" s="195">
        <f t="shared" ref="BE156:BE162" si="24">IF(N156="základní",J156,0)</f>
        <v>0</v>
      </c>
      <c r="BF156" s="195">
        <f t="shared" ref="BF156:BF162" si="25">IF(N156="snížená",J156,0)</f>
        <v>0</v>
      </c>
      <c r="BG156" s="195">
        <f t="shared" ref="BG156:BG162" si="26">IF(N156="zákl. přenesená",J156,0)</f>
        <v>0</v>
      </c>
      <c r="BH156" s="195">
        <f t="shared" ref="BH156:BH162" si="27">IF(N156="sníž. přenesená",J156,0)</f>
        <v>0</v>
      </c>
      <c r="BI156" s="195">
        <f t="shared" ref="BI156:BI162" si="28">IF(N156="nulová",J156,0)</f>
        <v>0</v>
      </c>
      <c r="BJ156" s="14" t="s">
        <v>87</v>
      </c>
      <c r="BK156" s="195">
        <f t="shared" ref="BK156:BK162" si="29">ROUND(I156*H156,2)</f>
        <v>0</v>
      </c>
      <c r="BL156" s="14" t="s">
        <v>236</v>
      </c>
      <c r="BM156" s="194" t="s">
        <v>360</v>
      </c>
    </row>
    <row r="157" spans="1:65" s="2" customFormat="1" ht="33" customHeight="1">
      <c r="A157" s="31"/>
      <c r="B157" s="32"/>
      <c r="C157" s="183" t="s">
        <v>7</v>
      </c>
      <c r="D157" s="183" t="s">
        <v>146</v>
      </c>
      <c r="E157" s="184" t="s">
        <v>361</v>
      </c>
      <c r="F157" s="185" t="s">
        <v>362</v>
      </c>
      <c r="G157" s="186" t="s">
        <v>196</v>
      </c>
      <c r="H157" s="187">
        <v>1</v>
      </c>
      <c r="I157" s="188"/>
      <c r="J157" s="189">
        <f t="shared" si="20"/>
        <v>0</v>
      </c>
      <c r="K157" s="185" t="s">
        <v>1</v>
      </c>
      <c r="L157" s="36"/>
      <c r="M157" s="190" t="s">
        <v>1</v>
      </c>
      <c r="N157" s="191" t="s">
        <v>44</v>
      </c>
      <c r="O157" s="68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236</v>
      </c>
      <c r="AT157" s="194" t="s">
        <v>146</v>
      </c>
      <c r="AU157" s="194" t="s">
        <v>89</v>
      </c>
      <c r="AY157" s="14" t="s">
        <v>143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14" t="s">
        <v>87</v>
      </c>
      <c r="BK157" s="195">
        <f t="shared" si="29"/>
        <v>0</v>
      </c>
      <c r="BL157" s="14" t="s">
        <v>236</v>
      </c>
      <c r="BM157" s="194" t="s">
        <v>363</v>
      </c>
    </row>
    <row r="158" spans="1:65" s="2" customFormat="1" ht="33" customHeight="1">
      <c r="A158" s="31"/>
      <c r="B158" s="32"/>
      <c r="C158" s="183" t="s">
        <v>266</v>
      </c>
      <c r="D158" s="183" t="s">
        <v>146</v>
      </c>
      <c r="E158" s="184" t="s">
        <v>364</v>
      </c>
      <c r="F158" s="185" t="s">
        <v>365</v>
      </c>
      <c r="G158" s="186" t="s">
        <v>196</v>
      </c>
      <c r="H158" s="187">
        <v>1</v>
      </c>
      <c r="I158" s="188"/>
      <c r="J158" s="189">
        <f t="shared" si="20"/>
        <v>0</v>
      </c>
      <c r="K158" s="185" t="s">
        <v>1</v>
      </c>
      <c r="L158" s="36"/>
      <c r="M158" s="190" t="s">
        <v>1</v>
      </c>
      <c r="N158" s="191" t="s">
        <v>44</v>
      </c>
      <c r="O158" s="68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236</v>
      </c>
      <c r="AT158" s="194" t="s">
        <v>146</v>
      </c>
      <c r="AU158" s="194" t="s">
        <v>89</v>
      </c>
      <c r="AY158" s="14" t="s">
        <v>143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14" t="s">
        <v>87</v>
      </c>
      <c r="BK158" s="195">
        <f t="shared" si="29"/>
        <v>0</v>
      </c>
      <c r="BL158" s="14" t="s">
        <v>236</v>
      </c>
      <c r="BM158" s="194" t="s">
        <v>366</v>
      </c>
    </row>
    <row r="159" spans="1:65" s="2" customFormat="1" ht="33" customHeight="1">
      <c r="A159" s="31"/>
      <c r="B159" s="32"/>
      <c r="C159" s="183" t="s">
        <v>270</v>
      </c>
      <c r="D159" s="183" t="s">
        <v>146</v>
      </c>
      <c r="E159" s="184" t="s">
        <v>367</v>
      </c>
      <c r="F159" s="185" t="s">
        <v>368</v>
      </c>
      <c r="G159" s="186" t="s">
        <v>196</v>
      </c>
      <c r="H159" s="187">
        <v>1</v>
      </c>
      <c r="I159" s="188"/>
      <c r="J159" s="189">
        <f t="shared" si="20"/>
        <v>0</v>
      </c>
      <c r="K159" s="185" t="s">
        <v>1</v>
      </c>
      <c r="L159" s="36"/>
      <c r="M159" s="190" t="s">
        <v>1</v>
      </c>
      <c r="N159" s="191" t="s">
        <v>44</v>
      </c>
      <c r="O159" s="68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236</v>
      </c>
      <c r="AT159" s="194" t="s">
        <v>146</v>
      </c>
      <c r="AU159" s="194" t="s">
        <v>89</v>
      </c>
      <c r="AY159" s="14" t="s">
        <v>143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4" t="s">
        <v>87</v>
      </c>
      <c r="BK159" s="195">
        <f t="shared" si="29"/>
        <v>0</v>
      </c>
      <c r="BL159" s="14" t="s">
        <v>236</v>
      </c>
      <c r="BM159" s="194" t="s">
        <v>369</v>
      </c>
    </row>
    <row r="160" spans="1:65" s="2" customFormat="1" ht="24">
      <c r="A160" s="31"/>
      <c r="B160" s="32"/>
      <c r="C160" s="183" t="s">
        <v>274</v>
      </c>
      <c r="D160" s="183" t="s">
        <v>146</v>
      </c>
      <c r="E160" s="184" t="s">
        <v>370</v>
      </c>
      <c r="F160" s="185" t="s">
        <v>371</v>
      </c>
      <c r="G160" s="186" t="s">
        <v>196</v>
      </c>
      <c r="H160" s="187">
        <v>1</v>
      </c>
      <c r="I160" s="188"/>
      <c r="J160" s="189">
        <f t="shared" si="20"/>
        <v>0</v>
      </c>
      <c r="K160" s="185" t="s">
        <v>1</v>
      </c>
      <c r="L160" s="36"/>
      <c r="M160" s="190" t="s">
        <v>1</v>
      </c>
      <c r="N160" s="191" t="s">
        <v>44</v>
      </c>
      <c r="O160" s="68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236</v>
      </c>
      <c r="AT160" s="194" t="s">
        <v>146</v>
      </c>
      <c r="AU160" s="194" t="s">
        <v>89</v>
      </c>
      <c r="AY160" s="14" t="s">
        <v>143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4" t="s">
        <v>87</v>
      </c>
      <c r="BK160" s="195">
        <f t="shared" si="29"/>
        <v>0</v>
      </c>
      <c r="BL160" s="14" t="s">
        <v>236</v>
      </c>
      <c r="BM160" s="194" t="s">
        <v>372</v>
      </c>
    </row>
    <row r="161" spans="1:65" s="2" customFormat="1" ht="24">
      <c r="A161" s="31"/>
      <c r="B161" s="32"/>
      <c r="C161" s="183" t="s">
        <v>280</v>
      </c>
      <c r="D161" s="183" t="s">
        <v>146</v>
      </c>
      <c r="E161" s="184" t="s">
        <v>373</v>
      </c>
      <c r="F161" s="185" t="s">
        <v>374</v>
      </c>
      <c r="G161" s="186" t="s">
        <v>196</v>
      </c>
      <c r="H161" s="187">
        <v>1</v>
      </c>
      <c r="I161" s="188"/>
      <c r="J161" s="189">
        <f t="shared" si="20"/>
        <v>0</v>
      </c>
      <c r="K161" s="185" t="s">
        <v>1</v>
      </c>
      <c r="L161" s="36"/>
      <c r="M161" s="190" t="s">
        <v>1</v>
      </c>
      <c r="N161" s="191" t="s">
        <v>44</v>
      </c>
      <c r="O161" s="68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236</v>
      </c>
      <c r="AT161" s="194" t="s">
        <v>146</v>
      </c>
      <c r="AU161" s="194" t="s">
        <v>89</v>
      </c>
      <c r="AY161" s="14" t="s">
        <v>143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14" t="s">
        <v>87</v>
      </c>
      <c r="BK161" s="195">
        <f t="shared" si="29"/>
        <v>0</v>
      </c>
      <c r="BL161" s="14" t="s">
        <v>236</v>
      </c>
      <c r="BM161" s="194" t="s">
        <v>375</v>
      </c>
    </row>
    <row r="162" spans="1:65" s="2" customFormat="1" ht="16.5" customHeight="1">
      <c r="A162" s="31"/>
      <c r="B162" s="32"/>
      <c r="C162" s="183" t="s">
        <v>376</v>
      </c>
      <c r="D162" s="183" t="s">
        <v>146</v>
      </c>
      <c r="E162" s="184" t="s">
        <v>377</v>
      </c>
      <c r="F162" s="185" t="s">
        <v>378</v>
      </c>
      <c r="G162" s="186" t="s">
        <v>354</v>
      </c>
      <c r="H162" s="211"/>
      <c r="I162" s="188"/>
      <c r="J162" s="189">
        <f t="shared" si="20"/>
        <v>0</v>
      </c>
      <c r="K162" s="185" t="s">
        <v>150</v>
      </c>
      <c r="L162" s="36"/>
      <c r="M162" s="190" t="s">
        <v>1</v>
      </c>
      <c r="N162" s="191" t="s">
        <v>44</v>
      </c>
      <c r="O162" s="68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236</v>
      </c>
      <c r="AT162" s="194" t="s">
        <v>146</v>
      </c>
      <c r="AU162" s="194" t="s">
        <v>89</v>
      </c>
      <c r="AY162" s="14" t="s">
        <v>143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14" t="s">
        <v>87</v>
      </c>
      <c r="BK162" s="195">
        <f t="shared" si="29"/>
        <v>0</v>
      </c>
      <c r="BL162" s="14" t="s">
        <v>236</v>
      </c>
      <c r="BM162" s="194" t="s">
        <v>379</v>
      </c>
    </row>
    <row r="163" spans="1:65" s="12" customFormat="1" ht="22.9" customHeight="1">
      <c r="B163" s="167"/>
      <c r="C163" s="168"/>
      <c r="D163" s="169" t="s">
        <v>78</v>
      </c>
      <c r="E163" s="181" t="s">
        <v>380</v>
      </c>
      <c r="F163" s="181" t="s">
        <v>381</v>
      </c>
      <c r="G163" s="168"/>
      <c r="H163" s="168"/>
      <c r="I163" s="171"/>
      <c r="J163" s="182">
        <f>BK163</f>
        <v>0</v>
      </c>
      <c r="K163" s="168"/>
      <c r="L163" s="173"/>
      <c r="M163" s="174"/>
      <c r="N163" s="175"/>
      <c r="O163" s="175"/>
      <c r="P163" s="176">
        <f>SUM(P164:P165)</f>
        <v>0</v>
      </c>
      <c r="Q163" s="175"/>
      <c r="R163" s="176">
        <f>SUM(R164:R165)</f>
        <v>1.4999999999999999E-4</v>
      </c>
      <c r="S163" s="175"/>
      <c r="T163" s="177">
        <f>SUM(T164:T165)</f>
        <v>0</v>
      </c>
      <c r="AR163" s="178" t="s">
        <v>89</v>
      </c>
      <c r="AT163" s="179" t="s">
        <v>78</v>
      </c>
      <c r="AU163" s="179" t="s">
        <v>87</v>
      </c>
      <c r="AY163" s="178" t="s">
        <v>143</v>
      </c>
      <c r="BK163" s="180">
        <f>SUM(BK164:BK165)</f>
        <v>0</v>
      </c>
    </row>
    <row r="164" spans="1:65" s="2" customFormat="1" ht="24">
      <c r="A164" s="31"/>
      <c r="B164" s="32"/>
      <c r="C164" s="183" t="s">
        <v>382</v>
      </c>
      <c r="D164" s="183" t="s">
        <v>146</v>
      </c>
      <c r="E164" s="184" t="s">
        <v>383</v>
      </c>
      <c r="F164" s="185" t="s">
        <v>384</v>
      </c>
      <c r="G164" s="186" t="s">
        <v>149</v>
      </c>
      <c r="H164" s="187">
        <v>1</v>
      </c>
      <c r="I164" s="188"/>
      <c r="J164" s="189">
        <f>ROUND(I164*H164,2)</f>
        <v>0</v>
      </c>
      <c r="K164" s="185" t="s">
        <v>1</v>
      </c>
      <c r="L164" s="36"/>
      <c r="M164" s="190" t="s">
        <v>1</v>
      </c>
      <c r="N164" s="191" t="s">
        <v>44</v>
      </c>
      <c r="O164" s="68"/>
      <c r="P164" s="192">
        <f>O164*H164</f>
        <v>0</v>
      </c>
      <c r="Q164" s="192">
        <v>1.4999999999999999E-4</v>
      </c>
      <c r="R164" s="192">
        <f>Q164*H164</f>
        <v>1.4999999999999999E-4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236</v>
      </c>
      <c r="AT164" s="194" t="s">
        <v>146</v>
      </c>
      <c r="AU164" s="194" t="s">
        <v>89</v>
      </c>
      <c r="AY164" s="14" t="s">
        <v>143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87</v>
      </c>
      <c r="BK164" s="195">
        <f>ROUND(I164*H164,2)</f>
        <v>0</v>
      </c>
      <c r="BL164" s="14" t="s">
        <v>236</v>
      </c>
      <c r="BM164" s="194" t="s">
        <v>385</v>
      </c>
    </row>
    <row r="165" spans="1:65" s="2" customFormat="1" ht="16.5" customHeight="1">
      <c r="A165" s="31"/>
      <c r="B165" s="32"/>
      <c r="C165" s="183" t="s">
        <v>386</v>
      </c>
      <c r="D165" s="183" t="s">
        <v>146</v>
      </c>
      <c r="E165" s="184" t="s">
        <v>387</v>
      </c>
      <c r="F165" s="185" t="s">
        <v>388</v>
      </c>
      <c r="G165" s="186" t="s">
        <v>354</v>
      </c>
      <c r="H165" s="211"/>
      <c r="I165" s="188"/>
      <c r="J165" s="189">
        <f>ROUND(I165*H165,2)</f>
        <v>0</v>
      </c>
      <c r="K165" s="185" t="s">
        <v>150</v>
      </c>
      <c r="L165" s="36"/>
      <c r="M165" s="190" t="s">
        <v>1</v>
      </c>
      <c r="N165" s="191" t="s">
        <v>44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236</v>
      </c>
      <c r="AT165" s="194" t="s">
        <v>146</v>
      </c>
      <c r="AU165" s="194" t="s">
        <v>89</v>
      </c>
      <c r="AY165" s="14" t="s">
        <v>143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236</v>
      </c>
      <c r="BM165" s="194" t="s">
        <v>389</v>
      </c>
    </row>
    <row r="166" spans="1:65" s="12" customFormat="1" ht="22.9" customHeight="1">
      <c r="B166" s="167"/>
      <c r="C166" s="168"/>
      <c r="D166" s="169" t="s">
        <v>78</v>
      </c>
      <c r="E166" s="181" t="s">
        <v>390</v>
      </c>
      <c r="F166" s="181" t="s">
        <v>391</v>
      </c>
      <c r="G166" s="168"/>
      <c r="H166" s="168"/>
      <c r="I166" s="171"/>
      <c r="J166" s="182">
        <f>BK166</f>
        <v>0</v>
      </c>
      <c r="K166" s="168"/>
      <c r="L166" s="173"/>
      <c r="M166" s="174"/>
      <c r="N166" s="175"/>
      <c r="O166" s="175"/>
      <c r="P166" s="176">
        <f>SUM(P167:P170)</f>
        <v>0</v>
      </c>
      <c r="Q166" s="175"/>
      <c r="R166" s="176">
        <f>SUM(R167:R170)</f>
        <v>0.35217599999999993</v>
      </c>
      <c r="S166" s="175"/>
      <c r="T166" s="177">
        <f>SUM(T167:T170)</f>
        <v>0</v>
      </c>
      <c r="AR166" s="178" t="s">
        <v>89</v>
      </c>
      <c r="AT166" s="179" t="s">
        <v>78</v>
      </c>
      <c r="AU166" s="179" t="s">
        <v>87</v>
      </c>
      <c r="AY166" s="178" t="s">
        <v>143</v>
      </c>
      <c r="BK166" s="180">
        <f>SUM(BK167:BK170)</f>
        <v>0</v>
      </c>
    </row>
    <row r="167" spans="1:65" s="2" customFormat="1" ht="16.5" customHeight="1">
      <c r="A167" s="31"/>
      <c r="B167" s="32"/>
      <c r="C167" s="183" t="s">
        <v>392</v>
      </c>
      <c r="D167" s="183" t="s">
        <v>146</v>
      </c>
      <c r="E167" s="184" t="s">
        <v>393</v>
      </c>
      <c r="F167" s="185" t="s">
        <v>394</v>
      </c>
      <c r="G167" s="186" t="s">
        <v>185</v>
      </c>
      <c r="H167" s="187">
        <v>38.9</v>
      </c>
      <c r="I167" s="188"/>
      <c r="J167" s="189">
        <f>ROUND(I167*H167,2)</f>
        <v>0</v>
      </c>
      <c r="K167" s="185" t="s">
        <v>1</v>
      </c>
      <c r="L167" s="36"/>
      <c r="M167" s="190" t="s">
        <v>1</v>
      </c>
      <c r="N167" s="191" t="s">
        <v>44</v>
      </c>
      <c r="O167" s="68"/>
      <c r="P167" s="192">
        <f>O167*H167</f>
        <v>0</v>
      </c>
      <c r="Q167" s="192">
        <v>4.7999999999999996E-3</v>
      </c>
      <c r="R167" s="192">
        <f>Q167*H167</f>
        <v>0.18671999999999997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236</v>
      </c>
      <c r="AT167" s="194" t="s">
        <v>146</v>
      </c>
      <c r="AU167" s="194" t="s">
        <v>89</v>
      </c>
      <c r="AY167" s="14" t="s">
        <v>143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87</v>
      </c>
      <c r="BK167" s="195">
        <f>ROUND(I167*H167,2)</f>
        <v>0</v>
      </c>
      <c r="BL167" s="14" t="s">
        <v>236</v>
      </c>
      <c r="BM167" s="194" t="s">
        <v>395</v>
      </c>
    </row>
    <row r="168" spans="1:65" s="2" customFormat="1" ht="16.5" customHeight="1">
      <c r="A168" s="31"/>
      <c r="B168" s="32"/>
      <c r="C168" s="183" t="s">
        <v>396</v>
      </c>
      <c r="D168" s="183" t="s">
        <v>146</v>
      </c>
      <c r="E168" s="184" t="s">
        <v>397</v>
      </c>
      <c r="F168" s="185" t="s">
        <v>398</v>
      </c>
      <c r="G168" s="186" t="s">
        <v>185</v>
      </c>
      <c r="H168" s="187">
        <v>1.7</v>
      </c>
      <c r="I168" s="188"/>
      <c r="J168" s="189">
        <f>ROUND(I168*H168,2)</f>
        <v>0</v>
      </c>
      <c r="K168" s="185" t="s">
        <v>1</v>
      </c>
      <c r="L168" s="36"/>
      <c r="M168" s="190" t="s">
        <v>1</v>
      </c>
      <c r="N168" s="191" t="s">
        <v>44</v>
      </c>
      <c r="O168" s="68"/>
      <c r="P168" s="192">
        <f>O168*H168</f>
        <v>0</v>
      </c>
      <c r="Q168" s="192">
        <v>4.7999999999999996E-3</v>
      </c>
      <c r="R168" s="192">
        <f>Q168*H168</f>
        <v>8.1599999999999989E-3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236</v>
      </c>
      <c r="AT168" s="194" t="s">
        <v>146</v>
      </c>
      <c r="AU168" s="194" t="s">
        <v>89</v>
      </c>
      <c r="AY168" s="14" t="s">
        <v>143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87</v>
      </c>
      <c r="BK168" s="195">
        <f>ROUND(I168*H168,2)</f>
        <v>0</v>
      </c>
      <c r="BL168" s="14" t="s">
        <v>236</v>
      </c>
      <c r="BM168" s="194" t="s">
        <v>399</v>
      </c>
    </row>
    <row r="169" spans="1:65" s="2" customFormat="1" ht="16.5" customHeight="1">
      <c r="A169" s="31"/>
      <c r="B169" s="32"/>
      <c r="C169" s="183" t="s">
        <v>400</v>
      </c>
      <c r="D169" s="183" t="s">
        <v>146</v>
      </c>
      <c r="E169" s="184" t="s">
        <v>401</v>
      </c>
      <c r="F169" s="185" t="s">
        <v>402</v>
      </c>
      <c r="G169" s="186" t="s">
        <v>189</v>
      </c>
      <c r="H169" s="187">
        <v>32.770000000000003</v>
      </c>
      <c r="I169" s="188"/>
      <c r="J169" s="189">
        <f>ROUND(I169*H169,2)</f>
        <v>0</v>
      </c>
      <c r="K169" s="185" t="s">
        <v>1</v>
      </c>
      <c r="L169" s="36"/>
      <c r="M169" s="190" t="s">
        <v>1</v>
      </c>
      <c r="N169" s="191" t="s">
        <v>44</v>
      </c>
      <c r="O169" s="68"/>
      <c r="P169" s="192">
        <f>O169*H169</f>
        <v>0</v>
      </c>
      <c r="Q169" s="192">
        <v>4.7999999999999996E-3</v>
      </c>
      <c r="R169" s="192">
        <f>Q169*H169</f>
        <v>0.15729599999999999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236</v>
      </c>
      <c r="AT169" s="194" t="s">
        <v>146</v>
      </c>
      <c r="AU169" s="194" t="s">
        <v>89</v>
      </c>
      <c r="AY169" s="14" t="s">
        <v>143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87</v>
      </c>
      <c r="BK169" s="195">
        <f>ROUND(I169*H169,2)</f>
        <v>0</v>
      </c>
      <c r="BL169" s="14" t="s">
        <v>236</v>
      </c>
      <c r="BM169" s="194" t="s">
        <v>403</v>
      </c>
    </row>
    <row r="170" spans="1:65" s="2" customFormat="1" ht="16.5" customHeight="1">
      <c r="A170" s="31"/>
      <c r="B170" s="32"/>
      <c r="C170" s="183" t="s">
        <v>350</v>
      </c>
      <c r="D170" s="183" t="s">
        <v>146</v>
      </c>
      <c r="E170" s="184" t="s">
        <v>404</v>
      </c>
      <c r="F170" s="185" t="s">
        <v>405</v>
      </c>
      <c r="G170" s="186" t="s">
        <v>354</v>
      </c>
      <c r="H170" s="211"/>
      <c r="I170" s="188"/>
      <c r="J170" s="189">
        <f>ROUND(I170*H170,2)</f>
        <v>0</v>
      </c>
      <c r="K170" s="185" t="s">
        <v>150</v>
      </c>
      <c r="L170" s="36"/>
      <c r="M170" s="190" t="s">
        <v>1</v>
      </c>
      <c r="N170" s="191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236</v>
      </c>
      <c r="AT170" s="194" t="s">
        <v>146</v>
      </c>
      <c r="AU170" s="194" t="s">
        <v>89</v>
      </c>
      <c r="AY170" s="14" t="s">
        <v>143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236</v>
      </c>
      <c r="BM170" s="194" t="s">
        <v>406</v>
      </c>
    </row>
    <row r="171" spans="1:65" s="12" customFormat="1" ht="22.9" customHeight="1">
      <c r="B171" s="167"/>
      <c r="C171" s="168"/>
      <c r="D171" s="169" t="s">
        <v>78</v>
      </c>
      <c r="E171" s="181" t="s">
        <v>407</v>
      </c>
      <c r="F171" s="181" t="s">
        <v>408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SUM(P172:P175)</f>
        <v>0</v>
      </c>
      <c r="Q171" s="175"/>
      <c r="R171" s="176">
        <f>SUM(R172:R175)</f>
        <v>0.5669381</v>
      </c>
      <c r="S171" s="175"/>
      <c r="T171" s="177">
        <f>SUM(T172:T175)</f>
        <v>0</v>
      </c>
      <c r="AR171" s="178" t="s">
        <v>89</v>
      </c>
      <c r="AT171" s="179" t="s">
        <v>78</v>
      </c>
      <c r="AU171" s="179" t="s">
        <v>87</v>
      </c>
      <c r="AY171" s="178" t="s">
        <v>143</v>
      </c>
      <c r="BK171" s="180">
        <f>SUM(BK172:BK175)</f>
        <v>0</v>
      </c>
    </row>
    <row r="172" spans="1:65" s="2" customFormat="1" ht="16.5" customHeight="1">
      <c r="A172" s="31"/>
      <c r="B172" s="32"/>
      <c r="C172" s="183" t="s">
        <v>409</v>
      </c>
      <c r="D172" s="183" t="s">
        <v>146</v>
      </c>
      <c r="E172" s="184" t="s">
        <v>410</v>
      </c>
      <c r="F172" s="185" t="s">
        <v>411</v>
      </c>
      <c r="G172" s="186" t="s">
        <v>185</v>
      </c>
      <c r="H172" s="187">
        <v>20.93</v>
      </c>
      <c r="I172" s="188"/>
      <c r="J172" s="189">
        <f>ROUND(I172*H172,2)</f>
        <v>0</v>
      </c>
      <c r="K172" s="185" t="s">
        <v>150</v>
      </c>
      <c r="L172" s="36"/>
      <c r="M172" s="190" t="s">
        <v>1</v>
      </c>
      <c r="N172" s="191" t="s">
        <v>44</v>
      </c>
      <c r="O172" s="68"/>
      <c r="P172" s="192">
        <f>O172*H172</f>
        <v>0</v>
      </c>
      <c r="Q172" s="192">
        <v>5.0499999999999998E-3</v>
      </c>
      <c r="R172" s="192">
        <f>Q172*H172</f>
        <v>0.1056965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236</v>
      </c>
      <c r="AT172" s="194" t="s">
        <v>146</v>
      </c>
      <c r="AU172" s="194" t="s">
        <v>89</v>
      </c>
      <c r="AY172" s="14" t="s">
        <v>143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87</v>
      </c>
      <c r="BK172" s="195">
        <f>ROUND(I172*H172,2)</f>
        <v>0</v>
      </c>
      <c r="BL172" s="14" t="s">
        <v>236</v>
      </c>
      <c r="BM172" s="194" t="s">
        <v>412</v>
      </c>
    </row>
    <row r="173" spans="1:65" s="2" customFormat="1" ht="16.5" customHeight="1">
      <c r="A173" s="31"/>
      <c r="B173" s="32"/>
      <c r="C173" s="201" t="s">
        <v>413</v>
      </c>
      <c r="D173" s="201" t="s">
        <v>347</v>
      </c>
      <c r="E173" s="202" t="s">
        <v>414</v>
      </c>
      <c r="F173" s="203" t="s">
        <v>415</v>
      </c>
      <c r="G173" s="204" t="s">
        <v>185</v>
      </c>
      <c r="H173" s="205">
        <v>23.023</v>
      </c>
      <c r="I173" s="206"/>
      <c r="J173" s="207">
        <f>ROUND(I173*H173,2)</f>
        <v>0</v>
      </c>
      <c r="K173" s="203" t="s">
        <v>1</v>
      </c>
      <c r="L173" s="208"/>
      <c r="M173" s="209" t="s">
        <v>1</v>
      </c>
      <c r="N173" s="210" t="s">
        <v>44</v>
      </c>
      <c r="O173" s="68"/>
      <c r="P173" s="192">
        <f>O173*H173</f>
        <v>0</v>
      </c>
      <c r="Q173" s="192">
        <v>1.9199999999999998E-2</v>
      </c>
      <c r="R173" s="192">
        <f>Q173*H173</f>
        <v>0.44204159999999998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350</v>
      </c>
      <c r="AT173" s="194" t="s">
        <v>347</v>
      </c>
      <c r="AU173" s="194" t="s">
        <v>89</v>
      </c>
      <c r="AY173" s="14" t="s">
        <v>143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87</v>
      </c>
      <c r="BK173" s="195">
        <f>ROUND(I173*H173,2)</f>
        <v>0</v>
      </c>
      <c r="BL173" s="14" t="s">
        <v>236</v>
      </c>
      <c r="BM173" s="194" t="s">
        <v>416</v>
      </c>
    </row>
    <row r="174" spans="1:65" s="2" customFormat="1" ht="16.5" customHeight="1">
      <c r="A174" s="31"/>
      <c r="B174" s="32"/>
      <c r="C174" s="201" t="s">
        <v>417</v>
      </c>
      <c r="D174" s="201" t="s">
        <v>347</v>
      </c>
      <c r="E174" s="202" t="s">
        <v>418</v>
      </c>
      <c r="F174" s="203" t="s">
        <v>419</v>
      </c>
      <c r="G174" s="204" t="s">
        <v>149</v>
      </c>
      <c r="H174" s="205">
        <v>1</v>
      </c>
      <c r="I174" s="206"/>
      <c r="J174" s="207">
        <f>ROUND(I174*H174,2)</f>
        <v>0</v>
      </c>
      <c r="K174" s="203" t="s">
        <v>1</v>
      </c>
      <c r="L174" s="208"/>
      <c r="M174" s="209" t="s">
        <v>1</v>
      </c>
      <c r="N174" s="210" t="s">
        <v>44</v>
      </c>
      <c r="O174" s="68"/>
      <c r="P174" s="192">
        <f>O174*H174</f>
        <v>0</v>
      </c>
      <c r="Q174" s="192">
        <v>1.9199999999999998E-2</v>
      </c>
      <c r="R174" s="192">
        <f>Q174*H174</f>
        <v>1.9199999999999998E-2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350</v>
      </c>
      <c r="AT174" s="194" t="s">
        <v>347</v>
      </c>
      <c r="AU174" s="194" t="s">
        <v>89</v>
      </c>
      <c r="AY174" s="14" t="s">
        <v>143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87</v>
      </c>
      <c r="BK174" s="195">
        <f>ROUND(I174*H174,2)</f>
        <v>0</v>
      </c>
      <c r="BL174" s="14" t="s">
        <v>236</v>
      </c>
      <c r="BM174" s="194" t="s">
        <v>420</v>
      </c>
    </row>
    <row r="175" spans="1:65" s="2" customFormat="1" ht="16.5" customHeight="1">
      <c r="A175" s="31"/>
      <c r="B175" s="32"/>
      <c r="C175" s="183" t="s">
        <v>421</v>
      </c>
      <c r="D175" s="183" t="s">
        <v>146</v>
      </c>
      <c r="E175" s="184" t="s">
        <v>422</v>
      </c>
      <c r="F175" s="185" t="s">
        <v>423</v>
      </c>
      <c r="G175" s="186" t="s">
        <v>354</v>
      </c>
      <c r="H175" s="211"/>
      <c r="I175" s="188"/>
      <c r="J175" s="189">
        <f>ROUND(I175*H175,2)</f>
        <v>0</v>
      </c>
      <c r="K175" s="185" t="s">
        <v>150</v>
      </c>
      <c r="L175" s="36"/>
      <c r="M175" s="190" t="s">
        <v>1</v>
      </c>
      <c r="N175" s="191" t="s">
        <v>44</v>
      </c>
      <c r="O175" s="6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236</v>
      </c>
      <c r="AT175" s="194" t="s">
        <v>146</v>
      </c>
      <c r="AU175" s="194" t="s">
        <v>89</v>
      </c>
      <c r="AY175" s="14" t="s">
        <v>143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4" t="s">
        <v>87</v>
      </c>
      <c r="BK175" s="195">
        <f>ROUND(I175*H175,2)</f>
        <v>0</v>
      </c>
      <c r="BL175" s="14" t="s">
        <v>236</v>
      </c>
      <c r="BM175" s="194" t="s">
        <v>424</v>
      </c>
    </row>
    <row r="176" spans="1:65" s="12" customFormat="1" ht="22.9" customHeight="1">
      <c r="B176" s="167"/>
      <c r="C176" s="168"/>
      <c r="D176" s="169" t="s">
        <v>78</v>
      </c>
      <c r="E176" s="181" t="s">
        <v>425</v>
      </c>
      <c r="F176" s="181" t="s">
        <v>426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SUM(P177:P178)</f>
        <v>0</v>
      </c>
      <c r="Q176" s="175"/>
      <c r="R176" s="176">
        <f>SUM(R177:R178)</f>
        <v>0</v>
      </c>
      <c r="S176" s="175"/>
      <c r="T176" s="177">
        <f>SUM(T177:T178)</f>
        <v>0</v>
      </c>
      <c r="AR176" s="178" t="s">
        <v>89</v>
      </c>
      <c r="AT176" s="179" t="s">
        <v>78</v>
      </c>
      <c r="AU176" s="179" t="s">
        <v>87</v>
      </c>
      <c r="AY176" s="178" t="s">
        <v>143</v>
      </c>
      <c r="BK176" s="180">
        <f>SUM(BK177:BK178)</f>
        <v>0</v>
      </c>
    </row>
    <row r="177" spans="1:65" s="2" customFormat="1" ht="16.5" customHeight="1">
      <c r="A177" s="31"/>
      <c r="B177" s="32"/>
      <c r="C177" s="183" t="s">
        <v>427</v>
      </c>
      <c r="D177" s="183" t="s">
        <v>146</v>
      </c>
      <c r="E177" s="184" t="s">
        <v>428</v>
      </c>
      <c r="F177" s="185" t="s">
        <v>429</v>
      </c>
      <c r="G177" s="186" t="s">
        <v>196</v>
      </c>
      <c r="H177" s="187">
        <v>2</v>
      </c>
      <c r="I177" s="188"/>
      <c r="J177" s="189">
        <f>ROUND(I177*H177,2)</f>
        <v>0</v>
      </c>
      <c r="K177" s="185" t="s">
        <v>1</v>
      </c>
      <c r="L177" s="36"/>
      <c r="M177" s="190" t="s">
        <v>1</v>
      </c>
      <c r="N177" s="191" t="s">
        <v>44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236</v>
      </c>
      <c r="AT177" s="194" t="s">
        <v>146</v>
      </c>
      <c r="AU177" s="194" t="s">
        <v>89</v>
      </c>
      <c r="AY177" s="14" t="s">
        <v>143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87</v>
      </c>
      <c r="BK177" s="195">
        <f>ROUND(I177*H177,2)</f>
        <v>0</v>
      </c>
      <c r="BL177" s="14" t="s">
        <v>236</v>
      </c>
      <c r="BM177" s="194" t="s">
        <v>430</v>
      </c>
    </row>
    <row r="178" spans="1:65" s="2" customFormat="1" ht="16.5" customHeight="1">
      <c r="A178" s="31"/>
      <c r="B178" s="32"/>
      <c r="C178" s="183" t="s">
        <v>431</v>
      </c>
      <c r="D178" s="183" t="s">
        <v>146</v>
      </c>
      <c r="E178" s="184" t="s">
        <v>432</v>
      </c>
      <c r="F178" s="185" t="s">
        <v>433</v>
      </c>
      <c r="G178" s="186" t="s">
        <v>196</v>
      </c>
      <c r="H178" s="187">
        <v>2</v>
      </c>
      <c r="I178" s="188"/>
      <c r="J178" s="189">
        <f>ROUND(I178*H178,2)</f>
        <v>0</v>
      </c>
      <c r="K178" s="185" t="s">
        <v>1</v>
      </c>
      <c r="L178" s="36"/>
      <c r="M178" s="190" t="s">
        <v>1</v>
      </c>
      <c r="N178" s="191" t="s">
        <v>44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236</v>
      </c>
      <c r="AT178" s="194" t="s">
        <v>146</v>
      </c>
      <c r="AU178" s="194" t="s">
        <v>89</v>
      </c>
      <c r="AY178" s="14" t="s">
        <v>143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87</v>
      </c>
      <c r="BK178" s="195">
        <f>ROUND(I178*H178,2)</f>
        <v>0</v>
      </c>
      <c r="BL178" s="14" t="s">
        <v>236</v>
      </c>
      <c r="BM178" s="194" t="s">
        <v>434</v>
      </c>
    </row>
    <row r="179" spans="1:65" s="12" customFormat="1" ht="22.9" customHeight="1">
      <c r="B179" s="167"/>
      <c r="C179" s="168"/>
      <c r="D179" s="169" t="s">
        <v>78</v>
      </c>
      <c r="E179" s="181" t="s">
        <v>278</v>
      </c>
      <c r="F179" s="181" t="s">
        <v>279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P180</f>
        <v>0</v>
      </c>
      <c r="Q179" s="175"/>
      <c r="R179" s="176">
        <f>R180</f>
        <v>0.15005000000000002</v>
      </c>
      <c r="S179" s="175"/>
      <c r="T179" s="177">
        <f>T180</f>
        <v>0</v>
      </c>
      <c r="AR179" s="178" t="s">
        <v>89</v>
      </c>
      <c r="AT179" s="179" t="s">
        <v>78</v>
      </c>
      <c r="AU179" s="179" t="s">
        <v>87</v>
      </c>
      <c r="AY179" s="178" t="s">
        <v>143</v>
      </c>
      <c r="BK179" s="180">
        <f>BK180</f>
        <v>0</v>
      </c>
    </row>
    <row r="180" spans="1:65" s="2" customFormat="1" ht="16.5" customHeight="1">
      <c r="A180" s="31"/>
      <c r="B180" s="32"/>
      <c r="C180" s="183" t="s">
        <v>435</v>
      </c>
      <c r="D180" s="183" t="s">
        <v>146</v>
      </c>
      <c r="E180" s="184" t="s">
        <v>436</v>
      </c>
      <c r="F180" s="185" t="s">
        <v>437</v>
      </c>
      <c r="G180" s="186" t="s">
        <v>185</v>
      </c>
      <c r="H180" s="187">
        <v>150.05000000000001</v>
      </c>
      <c r="I180" s="188"/>
      <c r="J180" s="189">
        <f>ROUND(I180*H180,2)</f>
        <v>0</v>
      </c>
      <c r="K180" s="185" t="s">
        <v>1</v>
      </c>
      <c r="L180" s="36"/>
      <c r="M180" s="190" t="s">
        <v>1</v>
      </c>
      <c r="N180" s="191" t="s">
        <v>44</v>
      </c>
      <c r="O180" s="68"/>
      <c r="P180" s="192">
        <f>O180*H180</f>
        <v>0</v>
      </c>
      <c r="Q180" s="192">
        <v>1E-3</v>
      </c>
      <c r="R180" s="192">
        <f>Q180*H180</f>
        <v>0.15005000000000002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236</v>
      </c>
      <c r="AT180" s="194" t="s">
        <v>146</v>
      </c>
      <c r="AU180" s="194" t="s">
        <v>89</v>
      </c>
      <c r="AY180" s="14" t="s">
        <v>143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87</v>
      </c>
      <c r="BK180" s="195">
        <f>ROUND(I180*H180,2)</f>
        <v>0</v>
      </c>
      <c r="BL180" s="14" t="s">
        <v>236</v>
      </c>
      <c r="BM180" s="194" t="s">
        <v>438</v>
      </c>
    </row>
    <row r="181" spans="1:65" s="12" customFormat="1" ht="22.9" customHeight="1">
      <c r="B181" s="167"/>
      <c r="C181" s="168"/>
      <c r="D181" s="169" t="s">
        <v>78</v>
      </c>
      <c r="E181" s="181" t="s">
        <v>439</v>
      </c>
      <c r="F181" s="181" t="s">
        <v>440</v>
      </c>
      <c r="G181" s="168"/>
      <c r="H181" s="168"/>
      <c r="I181" s="171"/>
      <c r="J181" s="182">
        <f>BK181</f>
        <v>0</v>
      </c>
      <c r="K181" s="168"/>
      <c r="L181" s="173"/>
      <c r="M181" s="174"/>
      <c r="N181" s="175"/>
      <c r="O181" s="175"/>
      <c r="P181" s="176">
        <f>SUM(P182:P189)</f>
        <v>0</v>
      </c>
      <c r="Q181" s="175"/>
      <c r="R181" s="176">
        <f>SUM(R182:R189)</f>
        <v>0</v>
      </c>
      <c r="S181" s="175"/>
      <c r="T181" s="177">
        <f>SUM(T182:T189)</f>
        <v>0</v>
      </c>
      <c r="AR181" s="178" t="s">
        <v>89</v>
      </c>
      <c r="AT181" s="179" t="s">
        <v>78</v>
      </c>
      <c r="AU181" s="179" t="s">
        <v>87</v>
      </c>
      <c r="AY181" s="178" t="s">
        <v>143</v>
      </c>
      <c r="BK181" s="180">
        <f>SUM(BK182:BK189)</f>
        <v>0</v>
      </c>
    </row>
    <row r="182" spans="1:65" s="2" customFormat="1" ht="24">
      <c r="A182" s="31"/>
      <c r="B182" s="32"/>
      <c r="C182" s="183" t="s">
        <v>441</v>
      </c>
      <c r="D182" s="183" t="s">
        <v>146</v>
      </c>
      <c r="E182" s="184" t="s">
        <v>442</v>
      </c>
      <c r="F182" s="185" t="s">
        <v>443</v>
      </c>
      <c r="G182" s="186" t="s">
        <v>196</v>
      </c>
      <c r="H182" s="187">
        <v>1</v>
      </c>
      <c r="I182" s="188"/>
      <c r="J182" s="189">
        <f t="shared" ref="J182:J189" si="30">ROUND(I182*H182,2)</f>
        <v>0</v>
      </c>
      <c r="K182" s="185" t="s">
        <v>1</v>
      </c>
      <c r="L182" s="36"/>
      <c r="M182" s="190" t="s">
        <v>1</v>
      </c>
      <c r="N182" s="191" t="s">
        <v>44</v>
      </c>
      <c r="O182" s="68"/>
      <c r="P182" s="192">
        <f t="shared" ref="P182:P189" si="31">O182*H182</f>
        <v>0</v>
      </c>
      <c r="Q182" s="192">
        <v>0</v>
      </c>
      <c r="R182" s="192">
        <f t="shared" ref="R182:R189" si="32">Q182*H182</f>
        <v>0</v>
      </c>
      <c r="S182" s="192">
        <v>0</v>
      </c>
      <c r="T182" s="193">
        <f t="shared" ref="T182:T189" si="3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236</v>
      </c>
      <c r="AT182" s="194" t="s">
        <v>146</v>
      </c>
      <c r="AU182" s="194" t="s">
        <v>89</v>
      </c>
      <c r="AY182" s="14" t="s">
        <v>143</v>
      </c>
      <c r="BE182" s="195">
        <f t="shared" ref="BE182:BE189" si="34">IF(N182="základní",J182,0)</f>
        <v>0</v>
      </c>
      <c r="BF182" s="195">
        <f t="shared" ref="BF182:BF189" si="35">IF(N182="snížená",J182,0)</f>
        <v>0</v>
      </c>
      <c r="BG182" s="195">
        <f t="shared" ref="BG182:BG189" si="36">IF(N182="zákl. přenesená",J182,0)</f>
        <v>0</v>
      </c>
      <c r="BH182" s="195">
        <f t="shared" ref="BH182:BH189" si="37">IF(N182="sníž. přenesená",J182,0)</f>
        <v>0</v>
      </c>
      <c r="BI182" s="195">
        <f t="shared" ref="BI182:BI189" si="38">IF(N182="nulová",J182,0)</f>
        <v>0</v>
      </c>
      <c r="BJ182" s="14" t="s">
        <v>87</v>
      </c>
      <c r="BK182" s="195">
        <f t="shared" ref="BK182:BK189" si="39">ROUND(I182*H182,2)</f>
        <v>0</v>
      </c>
      <c r="BL182" s="14" t="s">
        <v>236</v>
      </c>
      <c r="BM182" s="194" t="s">
        <v>444</v>
      </c>
    </row>
    <row r="183" spans="1:65" s="2" customFormat="1" ht="24">
      <c r="A183" s="31"/>
      <c r="B183" s="32"/>
      <c r="C183" s="183" t="s">
        <v>445</v>
      </c>
      <c r="D183" s="183" t="s">
        <v>146</v>
      </c>
      <c r="E183" s="184" t="s">
        <v>446</v>
      </c>
      <c r="F183" s="185" t="s">
        <v>447</v>
      </c>
      <c r="G183" s="186" t="s">
        <v>196</v>
      </c>
      <c r="H183" s="187">
        <v>1</v>
      </c>
      <c r="I183" s="188"/>
      <c r="J183" s="189">
        <f t="shared" si="30"/>
        <v>0</v>
      </c>
      <c r="K183" s="185" t="s">
        <v>1</v>
      </c>
      <c r="L183" s="36"/>
      <c r="M183" s="190" t="s">
        <v>1</v>
      </c>
      <c r="N183" s="191" t="s">
        <v>44</v>
      </c>
      <c r="O183" s="68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236</v>
      </c>
      <c r="AT183" s="194" t="s">
        <v>146</v>
      </c>
      <c r="AU183" s="194" t="s">
        <v>89</v>
      </c>
      <c r="AY183" s="14" t="s">
        <v>143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14" t="s">
        <v>87</v>
      </c>
      <c r="BK183" s="195">
        <f t="shared" si="39"/>
        <v>0</v>
      </c>
      <c r="BL183" s="14" t="s">
        <v>236</v>
      </c>
      <c r="BM183" s="194" t="s">
        <v>448</v>
      </c>
    </row>
    <row r="184" spans="1:65" s="2" customFormat="1" ht="24">
      <c r="A184" s="31"/>
      <c r="B184" s="32"/>
      <c r="C184" s="183" t="s">
        <v>449</v>
      </c>
      <c r="D184" s="183" t="s">
        <v>146</v>
      </c>
      <c r="E184" s="184" t="s">
        <v>450</v>
      </c>
      <c r="F184" s="185" t="s">
        <v>451</v>
      </c>
      <c r="G184" s="186" t="s">
        <v>196</v>
      </c>
      <c r="H184" s="187">
        <v>2</v>
      </c>
      <c r="I184" s="188"/>
      <c r="J184" s="189">
        <f t="shared" si="30"/>
        <v>0</v>
      </c>
      <c r="K184" s="185" t="s">
        <v>1</v>
      </c>
      <c r="L184" s="36"/>
      <c r="M184" s="190" t="s">
        <v>1</v>
      </c>
      <c r="N184" s="191" t="s">
        <v>44</v>
      </c>
      <c r="O184" s="68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236</v>
      </c>
      <c r="AT184" s="194" t="s">
        <v>146</v>
      </c>
      <c r="AU184" s="194" t="s">
        <v>89</v>
      </c>
      <c r="AY184" s="14" t="s">
        <v>143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14" t="s">
        <v>87</v>
      </c>
      <c r="BK184" s="195">
        <f t="shared" si="39"/>
        <v>0</v>
      </c>
      <c r="BL184" s="14" t="s">
        <v>236</v>
      </c>
      <c r="BM184" s="194" t="s">
        <v>452</v>
      </c>
    </row>
    <row r="185" spans="1:65" s="2" customFormat="1" ht="24">
      <c r="A185" s="31"/>
      <c r="B185" s="32"/>
      <c r="C185" s="183" t="s">
        <v>453</v>
      </c>
      <c r="D185" s="183" t="s">
        <v>146</v>
      </c>
      <c r="E185" s="184" t="s">
        <v>454</v>
      </c>
      <c r="F185" s="185" t="s">
        <v>455</v>
      </c>
      <c r="G185" s="186" t="s">
        <v>149</v>
      </c>
      <c r="H185" s="187">
        <v>1</v>
      </c>
      <c r="I185" s="188"/>
      <c r="J185" s="189">
        <f t="shared" si="30"/>
        <v>0</v>
      </c>
      <c r="K185" s="185" t="s">
        <v>1</v>
      </c>
      <c r="L185" s="36"/>
      <c r="M185" s="190" t="s">
        <v>1</v>
      </c>
      <c r="N185" s="191" t="s">
        <v>44</v>
      </c>
      <c r="O185" s="68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236</v>
      </c>
      <c r="AT185" s="194" t="s">
        <v>146</v>
      </c>
      <c r="AU185" s="194" t="s">
        <v>89</v>
      </c>
      <c r="AY185" s="14" t="s">
        <v>143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14" t="s">
        <v>87</v>
      </c>
      <c r="BK185" s="195">
        <f t="shared" si="39"/>
        <v>0</v>
      </c>
      <c r="BL185" s="14" t="s">
        <v>236</v>
      </c>
      <c r="BM185" s="194" t="s">
        <v>456</v>
      </c>
    </row>
    <row r="186" spans="1:65" s="2" customFormat="1" ht="24">
      <c r="A186" s="31"/>
      <c r="B186" s="32"/>
      <c r="C186" s="183" t="s">
        <v>457</v>
      </c>
      <c r="D186" s="183" t="s">
        <v>146</v>
      </c>
      <c r="E186" s="184" t="s">
        <v>458</v>
      </c>
      <c r="F186" s="185" t="s">
        <v>459</v>
      </c>
      <c r="G186" s="186" t="s">
        <v>196</v>
      </c>
      <c r="H186" s="187">
        <v>16</v>
      </c>
      <c r="I186" s="188"/>
      <c r="J186" s="189">
        <f t="shared" si="30"/>
        <v>0</v>
      </c>
      <c r="K186" s="185" t="s">
        <v>1</v>
      </c>
      <c r="L186" s="36"/>
      <c r="M186" s="190" t="s">
        <v>1</v>
      </c>
      <c r="N186" s="191" t="s">
        <v>44</v>
      </c>
      <c r="O186" s="68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236</v>
      </c>
      <c r="AT186" s="194" t="s">
        <v>146</v>
      </c>
      <c r="AU186" s="194" t="s">
        <v>89</v>
      </c>
      <c r="AY186" s="14" t="s">
        <v>143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14" t="s">
        <v>87</v>
      </c>
      <c r="BK186" s="195">
        <f t="shared" si="39"/>
        <v>0</v>
      </c>
      <c r="BL186" s="14" t="s">
        <v>236</v>
      </c>
      <c r="BM186" s="194" t="s">
        <v>460</v>
      </c>
    </row>
    <row r="187" spans="1:65" s="2" customFormat="1" ht="24">
      <c r="A187" s="31"/>
      <c r="B187" s="32"/>
      <c r="C187" s="183" t="s">
        <v>461</v>
      </c>
      <c r="D187" s="183" t="s">
        <v>146</v>
      </c>
      <c r="E187" s="184" t="s">
        <v>462</v>
      </c>
      <c r="F187" s="185" t="s">
        <v>463</v>
      </c>
      <c r="G187" s="186" t="s">
        <v>196</v>
      </c>
      <c r="H187" s="187">
        <v>1</v>
      </c>
      <c r="I187" s="188"/>
      <c r="J187" s="189">
        <f t="shared" si="30"/>
        <v>0</v>
      </c>
      <c r="K187" s="185" t="s">
        <v>1</v>
      </c>
      <c r="L187" s="36"/>
      <c r="M187" s="190" t="s">
        <v>1</v>
      </c>
      <c r="N187" s="191" t="s">
        <v>44</v>
      </c>
      <c r="O187" s="68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236</v>
      </c>
      <c r="AT187" s="194" t="s">
        <v>146</v>
      </c>
      <c r="AU187" s="194" t="s">
        <v>89</v>
      </c>
      <c r="AY187" s="14" t="s">
        <v>143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14" t="s">
        <v>87</v>
      </c>
      <c r="BK187" s="195">
        <f t="shared" si="39"/>
        <v>0</v>
      </c>
      <c r="BL187" s="14" t="s">
        <v>236</v>
      </c>
      <c r="BM187" s="194" t="s">
        <v>464</v>
      </c>
    </row>
    <row r="188" spans="1:65" s="2" customFormat="1" ht="24">
      <c r="A188" s="31"/>
      <c r="B188" s="32"/>
      <c r="C188" s="183" t="s">
        <v>465</v>
      </c>
      <c r="D188" s="183" t="s">
        <v>146</v>
      </c>
      <c r="E188" s="184" t="s">
        <v>466</v>
      </c>
      <c r="F188" s="185" t="s">
        <v>467</v>
      </c>
      <c r="G188" s="186" t="s">
        <v>196</v>
      </c>
      <c r="H188" s="187">
        <v>1</v>
      </c>
      <c r="I188" s="188"/>
      <c r="J188" s="189">
        <f t="shared" si="30"/>
        <v>0</v>
      </c>
      <c r="K188" s="185" t="s">
        <v>1</v>
      </c>
      <c r="L188" s="36"/>
      <c r="M188" s="190" t="s">
        <v>1</v>
      </c>
      <c r="N188" s="191" t="s">
        <v>44</v>
      </c>
      <c r="O188" s="68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236</v>
      </c>
      <c r="AT188" s="194" t="s">
        <v>146</v>
      </c>
      <c r="AU188" s="194" t="s">
        <v>89</v>
      </c>
      <c r="AY188" s="14" t="s">
        <v>143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14" t="s">
        <v>87</v>
      </c>
      <c r="BK188" s="195">
        <f t="shared" si="39"/>
        <v>0</v>
      </c>
      <c r="BL188" s="14" t="s">
        <v>236</v>
      </c>
      <c r="BM188" s="194" t="s">
        <v>468</v>
      </c>
    </row>
    <row r="189" spans="1:65" s="2" customFormat="1" ht="24">
      <c r="A189" s="31"/>
      <c r="B189" s="32"/>
      <c r="C189" s="183" t="s">
        <v>469</v>
      </c>
      <c r="D189" s="183" t="s">
        <v>146</v>
      </c>
      <c r="E189" s="184" t="s">
        <v>470</v>
      </c>
      <c r="F189" s="185" t="s">
        <v>471</v>
      </c>
      <c r="G189" s="186" t="s">
        <v>196</v>
      </c>
      <c r="H189" s="187">
        <v>1</v>
      </c>
      <c r="I189" s="188"/>
      <c r="J189" s="189">
        <f t="shared" si="30"/>
        <v>0</v>
      </c>
      <c r="K189" s="185" t="s">
        <v>1</v>
      </c>
      <c r="L189" s="36"/>
      <c r="M189" s="196" t="s">
        <v>1</v>
      </c>
      <c r="N189" s="197" t="s">
        <v>44</v>
      </c>
      <c r="O189" s="198"/>
      <c r="P189" s="199">
        <f t="shared" si="31"/>
        <v>0</v>
      </c>
      <c r="Q189" s="199">
        <v>0</v>
      </c>
      <c r="R189" s="199">
        <f t="shared" si="32"/>
        <v>0</v>
      </c>
      <c r="S189" s="199">
        <v>0</v>
      </c>
      <c r="T189" s="200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236</v>
      </c>
      <c r="AT189" s="194" t="s">
        <v>146</v>
      </c>
      <c r="AU189" s="194" t="s">
        <v>89</v>
      </c>
      <c r="AY189" s="14" t="s">
        <v>143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14" t="s">
        <v>87</v>
      </c>
      <c r="BK189" s="195">
        <f t="shared" si="39"/>
        <v>0</v>
      </c>
      <c r="BL189" s="14" t="s">
        <v>236</v>
      </c>
      <c r="BM189" s="194" t="s">
        <v>472</v>
      </c>
    </row>
    <row r="190" spans="1:65" s="2" customFormat="1" ht="6.95" customHeight="1">
      <c r="A190" s="31"/>
      <c r="B190" s="51"/>
      <c r="C190" s="52"/>
      <c r="D190" s="52"/>
      <c r="E190" s="52"/>
      <c r="F190" s="52"/>
      <c r="G190" s="52"/>
      <c r="H190" s="52"/>
      <c r="I190" s="52"/>
      <c r="J190" s="52"/>
      <c r="K190" s="52"/>
      <c r="L190" s="36"/>
      <c r="M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</sheetData>
  <sheetProtection algorithmName="SHA-512" hashValue="vIyfZ7/YgBXbg/VSpfk/x+GCfOKUrPF5NX26PZo9GKNME0XC6HeUIlL2qCJQTveARz/QVp+V/M93tUGWR9pMSg==" saltValue="L0ktUPwjOHyyZcN+SvpCwsY99lXiicNELEZh2CwrX+nDY1krCZ/v/rAbApiv/+DmK590Wta0WiOMzyCAxW8Ghg==" spinCount="100000" sheet="1" objects="1" scenarios="1" formatColumns="0" formatRows="0" autoFilter="0"/>
  <autoFilter ref="C128:K189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2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473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ROUND((SUM(BE120:BE151)),  2)</f>
        <v>0</v>
      </c>
      <c r="G33" s="31"/>
      <c r="H33" s="31"/>
      <c r="I33" s="121">
        <v>0.21</v>
      </c>
      <c r="J33" s="120">
        <f>ROUND(((SUM(BE120:BE151))*I33),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ROUND((SUM(BF120:BF151)),  2)</f>
        <v>0</v>
      </c>
      <c r="G34" s="31"/>
      <c r="H34" s="31"/>
      <c r="I34" s="121">
        <v>0.15</v>
      </c>
      <c r="J34" s="120">
        <f>ROUND(((SUM(BF120:BF151))*I34),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ROUND((SUM(BG120:BG151)),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ROUND((SUM(BH120:BH151)),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ROUND((SUM(BI120:BI151)),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04 - ZDRAVOTECHNIKA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172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474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475</v>
      </c>
      <c r="E99" s="153"/>
      <c r="F99" s="153"/>
      <c r="G99" s="153"/>
      <c r="H99" s="153"/>
      <c r="I99" s="153"/>
      <c r="J99" s="154">
        <f>J130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476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127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4" t="str">
        <f>E7</f>
        <v>MALÁ GALERIE S INFOCENTREM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115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2" t="str">
        <f>E9</f>
        <v>04 - ZDRAVOTECHNIKA</v>
      </c>
      <c r="F112" s="253"/>
      <c r="G112" s="253"/>
      <c r="H112" s="25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22</v>
      </c>
      <c r="D114" s="33"/>
      <c r="E114" s="33"/>
      <c r="F114" s="24" t="str">
        <f>F12</f>
        <v>nám. 14. října č. 4, 150 22 Praha 5</v>
      </c>
      <c r="G114" s="33"/>
      <c r="H114" s="33"/>
      <c r="I114" s="26" t="s">
        <v>24</v>
      </c>
      <c r="J114" s="63" t="str">
        <f>IF(J12="","",J12)</f>
        <v>24. 11. 2021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6" t="s">
        <v>26</v>
      </c>
      <c r="D116" s="33"/>
      <c r="E116" s="33"/>
      <c r="F116" s="24" t="str">
        <f>E15</f>
        <v>Městská část Praha 5</v>
      </c>
      <c r="G116" s="33"/>
      <c r="H116" s="33"/>
      <c r="I116" s="26" t="s">
        <v>32</v>
      </c>
      <c r="J116" s="29" t="str">
        <f>E21</f>
        <v>EHL &amp; KOUMAR ARCHITEKTI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30</v>
      </c>
      <c r="D117" s="33"/>
      <c r="E117" s="33"/>
      <c r="F117" s="24" t="str">
        <f>IF(E18="","",E18)</f>
        <v>Vyplň údaj</v>
      </c>
      <c r="G117" s="33"/>
      <c r="H117" s="33"/>
      <c r="I117" s="26" t="s">
        <v>35</v>
      </c>
      <c r="J117" s="29" t="str">
        <f>E24</f>
        <v>Vladimír Mrázek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128</v>
      </c>
      <c r="D119" s="159" t="s">
        <v>64</v>
      </c>
      <c r="E119" s="159" t="s">
        <v>60</v>
      </c>
      <c r="F119" s="159" t="s">
        <v>61</v>
      </c>
      <c r="G119" s="159" t="s">
        <v>129</v>
      </c>
      <c r="H119" s="159" t="s">
        <v>130</v>
      </c>
      <c r="I119" s="159" t="s">
        <v>131</v>
      </c>
      <c r="J119" s="159" t="s">
        <v>119</v>
      </c>
      <c r="K119" s="160" t="s">
        <v>132</v>
      </c>
      <c r="L119" s="161"/>
      <c r="M119" s="72" t="s">
        <v>1</v>
      </c>
      <c r="N119" s="73" t="s">
        <v>43</v>
      </c>
      <c r="O119" s="73" t="s">
        <v>133</v>
      </c>
      <c r="P119" s="73" t="s">
        <v>134</v>
      </c>
      <c r="Q119" s="73" t="s">
        <v>135</v>
      </c>
      <c r="R119" s="73" t="s">
        <v>136</v>
      </c>
      <c r="S119" s="73" t="s">
        <v>137</v>
      </c>
      <c r="T119" s="74" t="s">
        <v>138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139</v>
      </c>
      <c r="D120" s="33"/>
      <c r="E120" s="33"/>
      <c r="F120" s="33"/>
      <c r="G120" s="33"/>
      <c r="H120" s="33"/>
      <c r="I120" s="33"/>
      <c r="J120" s="162">
        <f>BK120</f>
        <v>0</v>
      </c>
      <c r="K120" s="33"/>
      <c r="L120" s="36"/>
      <c r="M120" s="75"/>
      <c r="N120" s="163"/>
      <c r="O120" s="76"/>
      <c r="P120" s="164">
        <f>P121</f>
        <v>0</v>
      </c>
      <c r="Q120" s="76"/>
      <c r="R120" s="164">
        <f>R121</f>
        <v>0.12472999999999999</v>
      </c>
      <c r="S120" s="76"/>
      <c r="T120" s="16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78</v>
      </c>
      <c r="AU120" s="14" t="s">
        <v>121</v>
      </c>
      <c r="BK120" s="166">
        <f>BK121</f>
        <v>0</v>
      </c>
    </row>
    <row r="121" spans="1:65" s="12" customFormat="1" ht="25.9" customHeight="1">
      <c r="B121" s="167"/>
      <c r="C121" s="168"/>
      <c r="D121" s="169" t="s">
        <v>78</v>
      </c>
      <c r="E121" s="170" t="s">
        <v>262</v>
      </c>
      <c r="F121" s="170" t="s">
        <v>263</v>
      </c>
      <c r="G121" s="168"/>
      <c r="H121" s="168"/>
      <c r="I121" s="171"/>
      <c r="J121" s="172">
        <f>BK121</f>
        <v>0</v>
      </c>
      <c r="K121" s="168"/>
      <c r="L121" s="173"/>
      <c r="M121" s="174"/>
      <c r="N121" s="175"/>
      <c r="O121" s="175"/>
      <c r="P121" s="176">
        <f>P122+P130+P140</f>
        <v>0</v>
      </c>
      <c r="Q121" s="175"/>
      <c r="R121" s="176">
        <f>R122+R130+R140</f>
        <v>0.12472999999999999</v>
      </c>
      <c r="S121" s="175"/>
      <c r="T121" s="177">
        <f>T122+T130+T140</f>
        <v>0</v>
      </c>
      <c r="AR121" s="178" t="s">
        <v>89</v>
      </c>
      <c r="AT121" s="179" t="s">
        <v>78</v>
      </c>
      <c r="AU121" s="179" t="s">
        <v>79</v>
      </c>
      <c r="AY121" s="178" t="s">
        <v>143</v>
      </c>
      <c r="BK121" s="180">
        <f>BK122+BK130+BK140</f>
        <v>0</v>
      </c>
    </row>
    <row r="122" spans="1:65" s="12" customFormat="1" ht="22.9" customHeight="1">
      <c r="B122" s="167"/>
      <c r="C122" s="168"/>
      <c r="D122" s="169" t="s">
        <v>78</v>
      </c>
      <c r="E122" s="181" t="s">
        <v>477</v>
      </c>
      <c r="F122" s="181" t="s">
        <v>478</v>
      </c>
      <c r="G122" s="168"/>
      <c r="H122" s="168"/>
      <c r="I122" s="171"/>
      <c r="J122" s="182">
        <f>BK122</f>
        <v>0</v>
      </c>
      <c r="K122" s="168"/>
      <c r="L122" s="173"/>
      <c r="M122" s="174"/>
      <c r="N122" s="175"/>
      <c r="O122" s="175"/>
      <c r="P122" s="176">
        <f>SUM(P123:P129)</f>
        <v>0</v>
      </c>
      <c r="Q122" s="175"/>
      <c r="R122" s="176">
        <f>SUM(R123:R129)</f>
        <v>6.3950000000000005E-3</v>
      </c>
      <c r="S122" s="175"/>
      <c r="T122" s="177">
        <f>SUM(T123:T129)</f>
        <v>0</v>
      </c>
      <c r="AR122" s="178" t="s">
        <v>89</v>
      </c>
      <c r="AT122" s="179" t="s">
        <v>78</v>
      </c>
      <c r="AU122" s="179" t="s">
        <v>87</v>
      </c>
      <c r="AY122" s="178" t="s">
        <v>143</v>
      </c>
      <c r="BK122" s="180">
        <f>SUM(BK123:BK129)</f>
        <v>0</v>
      </c>
    </row>
    <row r="123" spans="1:65" s="2" customFormat="1" ht="16.5" customHeight="1">
      <c r="A123" s="31"/>
      <c r="B123" s="32"/>
      <c r="C123" s="183" t="s">
        <v>87</v>
      </c>
      <c r="D123" s="183" t="s">
        <v>146</v>
      </c>
      <c r="E123" s="184" t="s">
        <v>479</v>
      </c>
      <c r="F123" s="185" t="s">
        <v>480</v>
      </c>
      <c r="G123" s="186" t="s">
        <v>189</v>
      </c>
      <c r="H123" s="187">
        <v>1</v>
      </c>
      <c r="I123" s="188"/>
      <c r="J123" s="189">
        <f t="shared" ref="J123:J129" si="0">ROUND(I123*H123,2)</f>
        <v>0</v>
      </c>
      <c r="K123" s="185" t="s">
        <v>150</v>
      </c>
      <c r="L123" s="36"/>
      <c r="M123" s="190" t="s">
        <v>1</v>
      </c>
      <c r="N123" s="191" t="s">
        <v>44</v>
      </c>
      <c r="O123" s="68"/>
      <c r="P123" s="192">
        <f t="shared" ref="P123:P129" si="1">O123*H123</f>
        <v>0</v>
      </c>
      <c r="Q123" s="192">
        <v>2.0100000000000001E-3</v>
      </c>
      <c r="R123" s="192">
        <f t="shared" ref="R123:R129" si="2">Q123*H123</f>
        <v>2.0100000000000001E-3</v>
      </c>
      <c r="S123" s="192">
        <v>0</v>
      </c>
      <c r="T123" s="193">
        <f t="shared" ref="T123:T12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236</v>
      </c>
      <c r="AT123" s="194" t="s">
        <v>146</v>
      </c>
      <c r="AU123" s="194" t="s">
        <v>89</v>
      </c>
      <c r="AY123" s="14" t="s">
        <v>143</v>
      </c>
      <c r="BE123" s="195">
        <f t="shared" ref="BE123:BE129" si="4">IF(N123="základní",J123,0)</f>
        <v>0</v>
      </c>
      <c r="BF123" s="195">
        <f t="shared" ref="BF123:BF129" si="5">IF(N123="snížená",J123,0)</f>
        <v>0</v>
      </c>
      <c r="BG123" s="195">
        <f t="shared" ref="BG123:BG129" si="6">IF(N123="zákl. přenesená",J123,0)</f>
        <v>0</v>
      </c>
      <c r="BH123" s="195">
        <f t="shared" ref="BH123:BH129" si="7">IF(N123="sníž. přenesená",J123,0)</f>
        <v>0</v>
      </c>
      <c r="BI123" s="195">
        <f t="shared" ref="BI123:BI129" si="8">IF(N123="nulová",J123,0)</f>
        <v>0</v>
      </c>
      <c r="BJ123" s="14" t="s">
        <v>87</v>
      </c>
      <c r="BK123" s="195">
        <f t="shared" ref="BK123:BK129" si="9">ROUND(I123*H123,2)</f>
        <v>0</v>
      </c>
      <c r="BL123" s="14" t="s">
        <v>236</v>
      </c>
      <c r="BM123" s="194" t="s">
        <v>481</v>
      </c>
    </row>
    <row r="124" spans="1:65" s="2" customFormat="1" ht="16.5" customHeight="1">
      <c r="A124" s="31"/>
      <c r="B124" s="32"/>
      <c r="C124" s="183" t="s">
        <v>89</v>
      </c>
      <c r="D124" s="183" t="s">
        <v>146</v>
      </c>
      <c r="E124" s="184" t="s">
        <v>482</v>
      </c>
      <c r="F124" s="185" t="s">
        <v>483</v>
      </c>
      <c r="G124" s="186" t="s">
        <v>189</v>
      </c>
      <c r="H124" s="187">
        <v>2.5</v>
      </c>
      <c r="I124" s="188"/>
      <c r="J124" s="189">
        <f t="shared" si="0"/>
        <v>0</v>
      </c>
      <c r="K124" s="185" t="s">
        <v>150</v>
      </c>
      <c r="L124" s="36"/>
      <c r="M124" s="190" t="s">
        <v>1</v>
      </c>
      <c r="N124" s="191" t="s">
        <v>44</v>
      </c>
      <c r="O124" s="68"/>
      <c r="P124" s="192">
        <f t="shared" si="1"/>
        <v>0</v>
      </c>
      <c r="Q124" s="192">
        <v>4.0999999999999999E-4</v>
      </c>
      <c r="R124" s="192">
        <f t="shared" si="2"/>
        <v>1.0249999999999999E-3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236</v>
      </c>
      <c r="AT124" s="194" t="s">
        <v>146</v>
      </c>
      <c r="AU124" s="194" t="s">
        <v>89</v>
      </c>
      <c r="AY124" s="14" t="s">
        <v>143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87</v>
      </c>
      <c r="BK124" s="195">
        <f t="shared" si="9"/>
        <v>0</v>
      </c>
      <c r="BL124" s="14" t="s">
        <v>236</v>
      </c>
      <c r="BM124" s="194" t="s">
        <v>484</v>
      </c>
    </row>
    <row r="125" spans="1:65" s="2" customFormat="1" ht="16.5" customHeight="1">
      <c r="A125" s="31"/>
      <c r="B125" s="32"/>
      <c r="C125" s="183" t="s">
        <v>159</v>
      </c>
      <c r="D125" s="183" t="s">
        <v>146</v>
      </c>
      <c r="E125" s="184" t="s">
        <v>485</v>
      </c>
      <c r="F125" s="185" t="s">
        <v>486</v>
      </c>
      <c r="G125" s="186" t="s">
        <v>189</v>
      </c>
      <c r="H125" s="187">
        <v>1</v>
      </c>
      <c r="I125" s="188"/>
      <c r="J125" s="189">
        <f t="shared" si="0"/>
        <v>0</v>
      </c>
      <c r="K125" s="185" t="s">
        <v>150</v>
      </c>
      <c r="L125" s="36"/>
      <c r="M125" s="190" t="s">
        <v>1</v>
      </c>
      <c r="N125" s="191" t="s">
        <v>44</v>
      </c>
      <c r="O125" s="68"/>
      <c r="P125" s="192">
        <f t="shared" si="1"/>
        <v>0</v>
      </c>
      <c r="Q125" s="192">
        <v>4.8000000000000001E-4</v>
      </c>
      <c r="R125" s="192">
        <f t="shared" si="2"/>
        <v>4.8000000000000001E-4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236</v>
      </c>
      <c r="AT125" s="194" t="s">
        <v>146</v>
      </c>
      <c r="AU125" s="194" t="s">
        <v>89</v>
      </c>
      <c r="AY125" s="14" t="s">
        <v>143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87</v>
      </c>
      <c r="BK125" s="195">
        <f t="shared" si="9"/>
        <v>0</v>
      </c>
      <c r="BL125" s="14" t="s">
        <v>236</v>
      </c>
      <c r="BM125" s="194" t="s">
        <v>487</v>
      </c>
    </row>
    <row r="126" spans="1:65" s="2" customFormat="1" ht="16.5" customHeight="1">
      <c r="A126" s="31"/>
      <c r="B126" s="32"/>
      <c r="C126" s="183" t="s">
        <v>164</v>
      </c>
      <c r="D126" s="183" t="s">
        <v>146</v>
      </c>
      <c r="E126" s="184" t="s">
        <v>488</v>
      </c>
      <c r="F126" s="185" t="s">
        <v>489</v>
      </c>
      <c r="G126" s="186" t="s">
        <v>189</v>
      </c>
      <c r="H126" s="187">
        <v>5</v>
      </c>
      <c r="I126" s="188"/>
      <c r="J126" s="189">
        <f t="shared" si="0"/>
        <v>0</v>
      </c>
      <c r="K126" s="185" t="s">
        <v>1</v>
      </c>
      <c r="L126" s="36"/>
      <c r="M126" s="190" t="s">
        <v>1</v>
      </c>
      <c r="N126" s="191" t="s">
        <v>44</v>
      </c>
      <c r="O126" s="68"/>
      <c r="P126" s="192">
        <f t="shared" si="1"/>
        <v>0</v>
      </c>
      <c r="Q126" s="192">
        <v>4.8000000000000001E-4</v>
      </c>
      <c r="R126" s="192">
        <f t="shared" si="2"/>
        <v>2.4000000000000002E-3</v>
      </c>
      <c r="S126" s="192">
        <v>0</v>
      </c>
      <c r="T126" s="19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236</v>
      </c>
      <c r="AT126" s="194" t="s">
        <v>146</v>
      </c>
      <c r="AU126" s="194" t="s">
        <v>89</v>
      </c>
      <c r="AY126" s="14" t="s">
        <v>143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87</v>
      </c>
      <c r="BK126" s="195">
        <f t="shared" si="9"/>
        <v>0</v>
      </c>
      <c r="BL126" s="14" t="s">
        <v>236</v>
      </c>
      <c r="BM126" s="194" t="s">
        <v>490</v>
      </c>
    </row>
    <row r="127" spans="1:65" s="2" customFormat="1" ht="16.5" customHeight="1">
      <c r="A127" s="31"/>
      <c r="B127" s="32"/>
      <c r="C127" s="183" t="s">
        <v>142</v>
      </c>
      <c r="D127" s="183" t="s">
        <v>146</v>
      </c>
      <c r="E127" s="184" t="s">
        <v>491</v>
      </c>
      <c r="F127" s="185" t="s">
        <v>492</v>
      </c>
      <c r="G127" s="186" t="s">
        <v>196</v>
      </c>
      <c r="H127" s="187">
        <v>1</v>
      </c>
      <c r="I127" s="188"/>
      <c r="J127" s="189">
        <f t="shared" si="0"/>
        <v>0</v>
      </c>
      <c r="K127" s="185" t="s">
        <v>1</v>
      </c>
      <c r="L127" s="36"/>
      <c r="M127" s="190" t="s">
        <v>1</v>
      </c>
      <c r="N127" s="191" t="s">
        <v>44</v>
      </c>
      <c r="O127" s="68"/>
      <c r="P127" s="192">
        <f t="shared" si="1"/>
        <v>0</v>
      </c>
      <c r="Q127" s="192">
        <v>4.8000000000000001E-4</v>
      </c>
      <c r="R127" s="192">
        <f t="shared" si="2"/>
        <v>4.8000000000000001E-4</v>
      </c>
      <c r="S127" s="192">
        <v>0</v>
      </c>
      <c r="T127" s="19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236</v>
      </c>
      <c r="AT127" s="194" t="s">
        <v>146</v>
      </c>
      <c r="AU127" s="194" t="s">
        <v>89</v>
      </c>
      <c r="AY127" s="14" t="s">
        <v>143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4" t="s">
        <v>87</v>
      </c>
      <c r="BK127" s="195">
        <f t="shared" si="9"/>
        <v>0</v>
      </c>
      <c r="BL127" s="14" t="s">
        <v>236</v>
      </c>
      <c r="BM127" s="194" t="s">
        <v>493</v>
      </c>
    </row>
    <row r="128" spans="1:65" s="2" customFormat="1" ht="16.5" customHeight="1">
      <c r="A128" s="31"/>
      <c r="B128" s="32"/>
      <c r="C128" s="183" t="s">
        <v>198</v>
      </c>
      <c r="D128" s="183" t="s">
        <v>146</v>
      </c>
      <c r="E128" s="184" t="s">
        <v>494</v>
      </c>
      <c r="F128" s="185" t="s">
        <v>495</v>
      </c>
      <c r="G128" s="186" t="s">
        <v>189</v>
      </c>
      <c r="H128" s="187">
        <v>9.5</v>
      </c>
      <c r="I128" s="188"/>
      <c r="J128" s="189">
        <f t="shared" si="0"/>
        <v>0</v>
      </c>
      <c r="K128" s="185" t="s">
        <v>150</v>
      </c>
      <c r="L128" s="36"/>
      <c r="M128" s="190" t="s">
        <v>1</v>
      </c>
      <c r="N128" s="191" t="s">
        <v>44</v>
      </c>
      <c r="O128" s="68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236</v>
      </c>
      <c r="AT128" s="194" t="s">
        <v>146</v>
      </c>
      <c r="AU128" s="194" t="s">
        <v>89</v>
      </c>
      <c r="AY128" s="14" t="s">
        <v>143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4" t="s">
        <v>87</v>
      </c>
      <c r="BK128" s="195">
        <f t="shared" si="9"/>
        <v>0</v>
      </c>
      <c r="BL128" s="14" t="s">
        <v>236</v>
      </c>
      <c r="BM128" s="194" t="s">
        <v>496</v>
      </c>
    </row>
    <row r="129" spans="1:65" s="2" customFormat="1" ht="16.5" customHeight="1">
      <c r="A129" s="31"/>
      <c r="B129" s="32"/>
      <c r="C129" s="183" t="s">
        <v>202</v>
      </c>
      <c r="D129" s="183" t="s">
        <v>146</v>
      </c>
      <c r="E129" s="184" t="s">
        <v>497</v>
      </c>
      <c r="F129" s="185" t="s">
        <v>498</v>
      </c>
      <c r="G129" s="186" t="s">
        <v>354</v>
      </c>
      <c r="H129" s="211"/>
      <c r="I129" s="188"/>
      <c r="J129" s="189">
        <f t="shared" si="0"/>
        <v>0</v>
      </c>
      <c r="K129" s="185" t="s">
        <v>150</v>
      </c>
      <c r="L129" s="36"/>
      <c r="M129" s="190" t="s">
        <v>1</v>
      </c>
      <c r="N129" s="191" t="s">
        <v>44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236</v>
      </c>
      <c r="AT129" s="194" t="s">
        <v>146</v>
      </c>
      <c r="AU129" s="194" t="s">
        <v>89</v>
      </c>
      <c r="AY129" s="14" t="s">
        <v>143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87</v>
      </c>
      <c r="BK129" s="195">
        <f t="shared" si="9"/>
        <v>0</v>
      </c>
      <c r="BL129" s="14" t="s">
        <v>236</v>
      </c>
      <c r="BM129" s="194" t="s">
        <v>499</v>
      </c>
    </row>
    <row r="130" spans="1:65" s="12" customFormat="1" ht="22.9" customHeight="1">
      <c r="B130" s="167"/>
      <c r="C130" s="168"/>
      <c r="D130" s="169" t="s">
        <v>78</v>
      </c>
      <c r="E130" s="181" t="s">
        <v>500</v>
      </c>
      <c r="F130" s="181" t="s">
        <v>501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SUM(P131:P139)</f>
        <v>0</v>
      </c>
      <c r="Q130" s="175"/>
      <c r="R130" s="176">
        <f>SUM(R131:R139)</f>
        <v>6.6950000000000013E-3</v>
      </c>
      <c r="S130" s="175"/>
      <c r="T130" s="177">
        <f>SUM(T131:T139)</f>
        <v>0</v>
      </c>
      <c r="AR130" s="178" t="s">
        <v>89</v>
      </c>
      <c r="AT130" s="179" t="s">
        <v>78</v>
      </c>
      <c r="AU130" s="179" t="s">
        <v>87</v>
      </c>
      <c r="AY130" s="178" t="s">
        <v>143</v>
      </c>
      <c r="BK130" s="180">
        <f>SUM(BK131:BK139)</f>
        <v>0</v>
      </c>
    </row>
    <row r="131" spans="1:65" s="2" customFormat="1" ht="16.5" customHeight="1">
      <c r="A131" s="31"/>
      <c r="B131" s="32"/>
      <c r="C131" s="183" t="s">
        <v>206</v>
      </c>
      <c r="D131" s="183" t="s">
        <v>146</v>
      </c>
      <c r="E131" s="184" t="s">
        <v>502</v>
      </c>
      <c r="F131" s="185" t="s">
        <v>503</v>
      </c>
      <c r="G131" s="186" t="s">
        <v>189</v>
      </c>
      <c r="H131" s="187">
        <v>6</v>
      </c>
      <c r="I131" s="188"/>
      <c r="J131" s="189">
        <f t="shared" ref="J131:J139" si="10">ROUND(I131*H131,2)</f>
        <v>0</v>
      </c>
      <c r="K131" s="185" t="s">
        <v>150</v>
      </c>
      <c r="L131" s="36"/>
      <c r="M131" s="190" t="s">
        <v>1</v>
      </c>
      <c r="N131" s="191" t="s">
        <v>44</v>
      </c>
      <c r="O131" s="68"/>
      <c r="P131" s="192">
        <f t="shared" ref="P131:P139" si="11">O131*H131</f>
        <v>0</v>
      </c>
      <c r="Q131" s="192">
        <v>5.1000000000000004E-4</v>
      </c>
      <c r="R131" s="192">
        <f t="shared" ref="R131:R139" si="12">Q131*H131</f>
        <v>3.0600000000000002E-3</v>
      </c>
      <c r="S131" s="192">
        <v>0</v>
      </c>
      <c r="T131" s="193">
        <f t="shared" ref="T131:T139" si="1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236</v>
      </c>
      <c r="AT131" s="194" t="s">
        <v>146</v>
      </c>
      <c r="AU131" s="194" t="s">
        <v>89</v>
      </c>
      <c r="AY131" s="14" t="s">
        <v>143</v>
      </c>
      <c r="BE131" s="195">
        <f t="shared" ref="BE131:BE139" si="14">IF(N131="základní",J131,0)</f>
        <v>0</v>
      </c>
      <c r="BF131" s="195">
        <f t="shared" ref="BF131:BF139" si="15">IF(N131="snížená",J131,0)</f>
        <v>0</v>
      </c>
      <c r="BG131" s="195">
        <f t="shared" ref="BG131:BG139" si="16">IF(N131="zákl. přenesená",J131,0)</f>
        <v>0</v>
      </c>
      <c r="BH131" s="195">
        <f t="shared" ref="BH131:BH139" si="17">IF(N131="sníž. přenesená",J131,0)</f>
        <v>0</v>
      </c>
      <c r="BI131" s="195">
        <f t="shared" ref="BI131:BI139" si="18">IF(N131="nulová",J131,0)</f>
        <v>0</v>
      </c>
      <c r="BJ131" s="14" t="s">
        <v>87</v>
      </c>
      <c r="BK131" s="195">
        <f t="shared" ref="BK131:BK139" si="19">ROUND(I131*H131,2)</f>
        <v>0</v>
      </c>
      <c r="BL131" s="14" t="s">
        <v>236</v>
      </c>
      <c r="BM131" s="194" t="s">
        <v>504</v>
      </c>
    </row>
    <row r="132" spans="1:65" s="2" customFormat="1" ht="16.5" customHeight="1">
      <c r="A132" s="31"/>
      <c r="B132" s="32"/>
      <c r="C132" s="183" t="s">
        <v>177</v>
      </c>
      <c r="D132" s="183" t="s">
        <v>146</v>
      </c>
      <c r="E132" s="184" t="s">
        <v>505</v>
      </c>
      <c r="F132" s="185" t="s">
        <v>506</v>
      </c>
      <c r="G132" s="186" t="s">
        <v>189</v>
      </c>
      <c r="H132" s="187">
        <v>1.5</v>
      </c>
      <c r="I132" s="188"/>
      <c r="J132" s="189">
        <f t="shared" si="10"/>
        <v>0</v>
      </c>
      <c r="K132" s="185" t="s">
        <v>150</v>
      </c>
      <c r="L132" s="36"/>
      <c r="M132" s="190" t="s">
        <v>1</v>
      </c>
      <c r="N132" s="191" t="s">
        <v>44</v>
      </c>
      <c r="O132" s="68"/>
      <c r="P132" s="192">
        <f t="shared" si="11"/>
        <v>0</v>
      </c>
      <c r="Q132" s="192">
        <v>8.4000000000000003E-4</v>
      </c>
      <c r="R132" s="192">
        <f t="shared" si="12"/>
        <v>1.2600000000000001E-3</v>
      </c>
      <c r="S132" s="192">
        <v>0</v>
      </c>
      <c r="T132" s="193">
        <f t="shared" si="1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236</v>
      </c>
      <c r="AT132" s="194" t="s">
        <v>146</v>
      </c>
      <c r="AU132" s="194" t="s">
        <v>89</v>
      </c>
      <c r="AY132" s="14" t="s">
        <v>143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14" t="s">
        <v>87</v>
      </c>
      <c r="BK132" s="195">
        <f t="shared" si="19"/>
        <v>0</v>
      </c>
      <c r="BL132" s="14" t="s">
        <v>236</v>
      </c>
      <c r="BM132" s="194" t="s">
        <v>507</v>
      </c>
    </row>
    <row r="133" spans="1:65" s="2" customFormat="1" ht="21.75" customHeight="1">
      <c r="A133" s="31"/>
      <c r="B133" s="32"/>
      <c r="C133" s="183" t="s">
        <v>213</v>
      </c>
      <c r="D133" s="183" t="s">
        <v>146</v>
      </c>
      <c r="E133" s="184" t="s">
        <v>508</v>
      </c>
      <c r="F133" s="185" t="s">
        <v>509</v>
      </c>
      <c r="G133" s="186" t="s">
        <v>189</v>
      </c>
      <c r="H133" s="187">
        <v>7.5</v>
      </c>
      <c r="I133" s="188"/>
      <c r="J133" s="189">
        <f t="shared" si="10"/>
        <v>0</v>
      </c>
      <c r="K133" s="185" t="s">
        <v>150</v>
      </c>
      <c r="L133" s="36"/>
      <c r="M133" s="190" t="s">
        <v>1</v>
      </c>
      <c r="N133" s="191" t="s">
        <v>44</v>
      </c>
      <c r="O133" s="68"/>
      <c r="P133" s="192">
        <f t="shared" si="11"/>
        <v>0</v>
      </c>
      <c r="Q133" s="192">
        <v>6.9999999999999994E-5</v>
      </c>
      <c r="R133" s="192">
        <f t="shared" si="12"/>
        <v>5.2499999999999997E-4</v>
      </c>
      <c r="S133" s="192">
        <v>0</v>
      </c>
      <c r="T133" s="193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236</v>
      </c>
      <c r="AT133" s="194" t="s">
        <v>146</v>
      </c>
      <c r="AU133" s="194" t="s">
        <v>89</v>
      </c>
      <c r="AY133" s="14" t="s">
        <v>143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14" t="s">
        <v>87</v>
      </c>
      <c r="BK133" s="195">
        <f t="shared" si="19"/>
        <v>0</v>
      </c>
      <c r="BL133" s="14" t="s">
        <v>236</v>
      </c>
      <c r="BM133" s="194" t="s">
        <v>510</v>
      </c>
    </row>
    <row r="134" spans="1:65" s="2" customFormat="1" ht="16.5" customHeight="1">
      <c r="A134" s="31"/>
      <c r="B134" s="32"/>
      <c r="C134" s="183" t="s">
        <v>217</v>
      </c>
      <c r="D134" s="183" t="s">
        <v>146</v>
      </c>
      <c r="E134" s="184" t="s">
        <v>511</v>
      </c>
      <c r="F134" s="185" t="s">
        <v>512</v>
      </c>
      <c r="G134" s="186" t="s">
        <v>196</v>
      </c>
      <c r="H134" s="187">
        <v>2</v>
      </c>
      <c r="I134" s="188"/>
      <c r="J134" s="189">
        <f t="shared" si="10"/>
        <v>0</v>
      </c>
      <c r="K134" s="185" t="s">
        <v>1</v>
      </c>
      <c r="L134" s="36"/>
      <c r="M134" s="190" t="s">
        <v>1</v>
      </c>
      <c r="N134" s="191" t="s">
        <v>44</v>
      </c>
      <c r="O134" s="68"/>
      <c r="P134" s="192">
        <f t="shared" si="11"/>
        <v>0</v>
      </c>
      <c r="Q134" s="192">
        <v>6.9999999999999994E-5</v>
      </c>
      <c r="R134" s="192">
        <f t="shared" si="12"/>
        <v>1.3999999999999999E-4</v>
      </c>
      <c r="S134" s="192">
        <v>0</v>
      </c>
      <c r="T134" s="193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236</v>
      </c>
      <c r="AT134" s="194" t="s">
        <v>146</v>
      </c>
      <c r="AU134" s="194" t="s">
        <v>89</v>
      </c>
      <c r="AY134" s="14" t="s">
        <v>143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4" t="s">
        <v>87</v>
      </c>
      <c r="BK134" s="195">
        <f t="shared" si="19"/>
        <v>0</v>
      </c>
      <c r="BL134" s="14" t="s">
        <v>236</v>
      </c>
      <c r="BM134" s="194" t="s">
        <v>513</v>
      </c>
    </row>
    <row r="135" spans="1:65" s="2" customFormat="1" ht="16.5" customHeight="1">
      <c r="A135" s="31"/>
      <c r="B135" s="32"/>
      <c r="C135" s="183" t="s">
        <v>221</v>
      </c>
      <c r="D135" s="183" t="s">
        <v>146</v>
      </c>
      <c r="E135" s="184" t="s">
        <v>514</v>
      </c>
      <c r="F135" s="185" t="s">
        <v>515</v>
      </c>
      <c r="G135" s="186" t="s">
        <v>196</v>
      </c>
      <c r="H135" s="187">
        <v>2</v>
      </c>
      <c r="I135" s="188"/>
      <c r="J135" s="189">
        <f t="shared" si="10"/>
        <v>0</v>
      </c>
      <c r="K135" s="185" t="s">
        <v>1</v>
      </c>
      <c r="L135" s="36"/>
      <c r="M135" s="190" t="s">
        <v>1</v>
      </c>
      <c r="N135" s="191" t="s">
        <v>44</v>
      </c>
      <c r="O135" s="68"/>
      <c r="P135" s="192">
        <f t="shared" si="11"/>
        <v>0</v>
      </c>
      <c r="Q135" s="192">
        <v>6.9999999999999994E-5</v>
      </c>
      <c r="R135" s="192">
        <f t="shared" si="12"/>
        <v>1.3999999999999999E-4</v>
      </c>
      <c r="S135" s="192">
        <v>0</v>
      </c>
      <c r="T135" s="193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236</v>
      </c>
      <c r="AT135" s="194" t="s">
        <v>146</v>
      </c>
      <c r="AU135" s="194" t="s">
        <v>89</v>
      </c>
      <c r="AY135" s="14" t="s">
        <v>143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4" t="s">
        <v>87</v>
      </c>
      <c r="BK135" s="195">
        <f t="shared" si="19"/>
        <v>0</v>
      </c>
      <c r="BL135" s="14" t="s">
        <v>236</v>
      </c>
      <c r="BM135" s="194" t="s">
        <v>516</v>
      </c>
    </row>
    <row r="136" spans="1:65" s="2" customFormat="1" ht="16.5" customHeight="1">
      <c r="A136" s="31"/>
      <c r="B136" s="32"/>
      <c r="C136" s="183" t="s">
        <v>225</v>
      </c>
      <c r="D136" s="183" t="s">
        <v>146</v>
      </c>
      <c r="E136" s="184" t="s">
        <v>517</v>
      </c>
      <c r="F136" s="185" t="s">
        <v>518</v>
      </c>
      <c r="G136" s="186" t="s">
        <v>196</v>
      </c>
      <c r="H136" s="187">
        <v>1</v>
      </c>
      <c r="I136" s="188"/>
      <c r="J136" s="189">
        <f t="shared" si="10"/>
        <v>0</v>
      </c>
      <c r="K136" s="185" t="s">
        <v>1</v>
      </c>
      <c r="L136" s="36"/>
      <c r="M136" s="190" t="s">
        <v>1</v>
      </c>
      <c r="N136" s="191" t="s">
        <v>44</v>
      </c>
      <c r="O136" s="68"/>
      <c r="P136" s="192">
        <f t="shared" si="11"/>
        <v>0</v>
      </c>
      <c r="Q136" s="192">
        <v>6.9999999999999994E-5</v>
      </c>
      <c r="R136" s="192">
        <f t="shared" si="12"/>
        <v>6.9999999999999994E-5</v>
      </c>
      <c r="S136" s="192">
        <v>0</v>
      </c>
      <c r="T136" s="193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236</v>
      </c>
      <c r="AT136" s="194" t="s">
        <v>146</v>
      </c>
      <c r="AU136" s="194" t="s">
        <v>89</v>
      </c>
      <c r="AY136" s="14" t="s">
        <v>143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4" t="s">
        <v>87</v>
      </c>
      <c r="BK136" s="195">
        <f t="shared" si="19"/>
        <v>0</v>
      </c>
      <c r="BL136" s="14" t="s">
        <v>236</v>
      </c>
      <c r="BM136" s="194" t="s">
        <v>519</v>
      </c>
    </row>
    <row r="137" spans="1:65" s="2" customFormat="1" ht="16.5" customHeight="1">
      <c r="A137" s="31"/>
      <c r="B137" s="32"/>
      <c r="C137" s="183" t="s">
        <v>229</v>
      </c>
      <c r="D137" s="183" t="s">
        <v>146</v>
      </c>
      <c r="E137" s="184" t="s">
        <v>520</v>
      </c>
      <c r="F137" s="185" t="s">
        <v>521</v>
      </c>
      <c r="G137" s="186" t="s">
        <v>189</v>
      </c>
      <c r="H137" s="187">
        <v>7.5</v>
      </c>
      <c r="I137" s="188"/>
      <c r="J137" s="189">
        <f t="shared" si="10"/>
        <v>0</v>
      </c>
      <c r="K137" s="185" t="s">
        <v>150</v>
      </c>
      <c r="L137" s="36"/>
      <c r="M137" s="190" t="s">
        <v>1</v>
      </c>
      <c r="N137" s="191" t="s">
        <v>44</v>
      </c>
      <c r="O137" s="68"/>
      <c r="P137" s="192">
        <f t="shared" si="11"/>
        <v>0</v>
      </c>
      <c r="Q137" s="192">
        <v>1.9000000000000001E-4</v>
      </c>
      <c r="R137" s="192">
        <f t="shared" si="12"/>
        <v>1.4250000000000001E-3</v>
      </c>
      <c r="S137" s="192">
        <v>0</v>
      </c>
      <c r="T137" s="193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236</v>
      </c>
      <c r="AT137" s="194" t="s">
        <v>146</v>
      </c>
      <c r="AU137" s="194" t="s">
        <v>89</v>
      </c>
      <c r="AY137" s="14" t="s">
        <v>143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4" t="s">
        <v>87</v>
      </c>
      <c r="BK137" s="195">
        <f t="shared" si="19"/>
        <v>0</v>
      </c>
      <c r="BL137" s="14" t="s">
        <v>236</v>
      </c>
      <c r="BM137" s="194" t="s">
        <v>522</v>
      </c>
    </row>
    <row r="138" spans="1:65" s="2" customFormat="1" ht="16.5" customHeight="1">
      <c r="A138" s="31"/>
      <c r="B138" s="32"/>
      <c r="C138" s="183" t="s">
        <v>8</v>
      </c>
      <c r="D138" s="183" t="s">
        <v>146</v>
      </c>
      <c r="E138" s="184" t="s">
        <v>523</v>
      </c>
      <c r="F138" s="185" t="s">
        <v>524</v>
      </c>
      <c r="G138" s="186" t="s">
        <v>189</v>
      </c>
      <c r="H138" s="187">
        <v>7.5</v>
      </c>
      <c r="I138" s="188"/>
      <c r="J138" s="189">
        <f t="shared" si="10"/>
        <v>0</v>
      </c>
      <c r="K138" s="185" t="s">
        <v>150</v>
      </c>
      <c r="L138" s="36"/>
      <c r="M138" s="190" t="s">
        <v>1</v>
      </c>
      <c r="N138" s="191" t="s">
        <v>44</v>
      </c>
      <c r="O138" s="68"/>
      <c r="P138" s="192">
        <f t="shared" si="11"/>
        <v>0</v>
      </c>
      <c r="Q138" s="192">
        <v>1.0000000000000001E-5</v>
      </c>
      <c r="R138" s="192">
        <f t="shared" si="12"/>
        <v>7.5000000000000007E-5</v>
      </c>
      <c r="S138" s="192">
        <v>0</v>
      </c>
      <c r="T138" s="193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236</v>
      </c>
      <c r="AT138" s="194" t="s">
        <v>146</v>
      </c>
      <c r="AU138" s="194" t="s">
        <v>89</v>
      </c>
      <c r="AY138" s="14" t="s">
        <v>143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4" t="s">
        <v>87</v>
      </c>
      <c r="BK138" s="195">
        <f t="shared" si="19"/>
        <v>0</v>
      </c>
      <c r="BL138" s="14" t="s">
        <v>236</v>
      </c>
      <c r="BM138" s="194" t="s">
        <v>525</v>
      </c>
    </row>
    <row r="139" spans="1:65" s="2" customFormat="1" ht="16.5" customHeight="1">
      <c r="A139" s="31"/>
      <c r="B139" s="32"/>
      <c r="C139" s="183" t="s">
        <v>236</v>
      </c>
      <c r="D139" s="183" t="s">
        <v>146</v>
      </c>
      <c r="E139" s="184" t="s">
        <v>526</v>
      </c>
      <c r="F139" s="185" t="s">
        <v>527</v>
      </c>
      <c r="G139" s="186" t="s">
        <v>354</v>
      </c>
      <c r="H139" s="211"/>
      <c r="I139" s="188"/>
      <c r="J139" s="189">
        <f t="shared" si="10"/>
        <v>0</v>
      </c>
      <c r="K139" s="185" t="s">
        <v>150</v>
      </c>
      <c r="L139" s="36"/>
      <c r="M139" s="190" t="s">
        <v>1</v>
      </c>
      <c r="N139" s="191" t="s">
        <v>44</v>
      </c>
      <c r="O139" s="68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236</v>
      </c>
      <c r="AT139" s="194" t="s">
        <v>146</v>
      </c>
      <c r="AU139" s="194" t="s">
        <v>89</v>
      </c>
      <c r="AY139" s="14" t="s">
        <v>143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4" t="s">
        <v>87</v>
      </c>
      <c r="BK139" s="195">
        <f t="shared" si="19"/>
        <v>0</v>
      </c>
      <c r="BL139" s="14" t="s">
        <v>236</v>
      </c>
      <c r="BM139" s="194" t="s">
        <v>528</v>
      </c>
    </row>
    <row r="140" spans="1:65" s="12" customFormat="1" ht="22.9" customHeight="1">
      <c r="B140" s="167"/>
      <c r="C140" s="168"/>
      <c r="D140" s="169" t="s">
        <v>78</v>
      </c>
      <c r="E140" s="181" t="s">
        <v>529</v>
      </c>
      <c r="F140" s="181" t="s">
        <v>530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SUM(P141:P151)</f>
        <v>0</v>
      </c>
      <c r="Q140" s="175"/>
      <c r="R140" s="176">
        <f>SUM(R141:R151)</f>
        <v>0.11163999999999999</v>
      </c>
      <c r="S140" s="175"/>
      <c r="T140" s="177">
        <f>SUM(T141:T151)</f>
        <v>0</v>
      </c>
      <c r="AR140" s="178" t="s">
        <v>89</v>
      </c>
      <c r="AT140" s="179" t="s">
        <v>78</v>
      </c>
      <c r="AU140" s="179" t="s">
        <v>87</v>
      </c>
      <c r="AY140" s="178" t="s">
        <v>143</v>
      </c>
      <c r="BK140" s="180">
        <f>SUM(BK141:BK151)</f>
        <v>0</v>
      </c>
    </row>
    <row r="141" spans="1:65" s="2" customFormat="1" ht="16.5" customHeight="1">
      <c r="A141" s="31"/>
      <c r="B141" s="32"/>
      <c r="C141" s="183" t="s">
        <v>240</v>
      </c>
      <c r="D141" s="183" t="s">
        <v>146</v>
      </c>
      <c r="E141" s="184" t="s">
        <v>531</v>
      </c>
      <c r="F141" s="185" t="s">
        <v>532</v>
      </c>
      <c r="G141" s="186" t="s">
        <v>149</v>
      </c>
      <c r="H141" s="187">
        <v>1</v>
      </c>
      <c r="I141" s="188"/>
      <c r="J141" s="189">
        <f t="shared" ref="J141:J151" si="20">ROUND(I141*H141,2)</f>
        <v>0</v>
      </c>
      <c r="K141" s="185" t="s">
        <v>1</v>
      </c>
      <c r="L141" s="36"/>
      <c r="M141" s="190" t="s">
        <v>1</v>
      </c>
      <c r="N141" s="191" t="s">
        <v>44</v>
      </c>
      <c r="O141" s="68"/>
      <c r="P141" s="192">
        <f t="shared" ref="P141:P151" si="21">O141*H141</f>
        <v>0</v>
      </c>
      <c r="Q141" s="192">
        <v>3.82E-3</v>
      </c>
      <c r="R141" s="192">
        <f t="shared" ref="R141:R151" si="22">Q141*H141</f>
        <v>3.82E-3</v>
      </c>
      <c r="S141" s="192">
        <v>0</v>
      </c>
      <c r="T141" s="193">
        <f t="shared" ref="T141:T151" si="2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236</v>
      </c>
      <c r="AT141" s="194" t="s">
        <v>146</v>
      </c>
      <c r="AU141" s="194" t="s">
        <v>89</v>
      </c>
      <c r="AY141" s="14" t="s">
        <v>143</v>
      </c>
      <c r="BE141" s="195">
        <f t="shared" ref="BE141:BE151" si="24">IF(N141="základní",J141,0)</f>
        <v>0</v>
      </c>
      <c r="BF141" s="195">
        <f t="shared" ref="BF141:BF151" si="25">IF(N141="snížená",J141,0)</f>
        <v>0</v>
      </c>
      <c r="BG141" s="195">
        <f t="shared" ref="BG141:BG151" si="26">IF(N141="zákl. přenesená",J141,0)</f>
        <v>0</v>
      </c>
      <c r="BH141" s="195">
        <f t="shared" ref="BH141:BH151" si="27">IF(N141="sníž. přenesená",J141,0)</f>
        <v>0</v>
      </c>
      <c r="BI141" s="195">
        <f t="shared" ref="BI141:BI151" si="28">IF(N141="nulová",J141,0)</f>
        <v>0</v>
      </c>
      <c r="BJ141" s="14" t="s">
        <v>87</v>
      </c>
      <c r="BK141" s="195">
        <f t="shared" ref="BK141:BK151" si="29">ROUND(I141*H141,2)</f>
        <v>0</v>
      </c>
      <c r="BL141" s="14" t="s">
        <v>236</v>
      </c>
      <c r="BM141" s="194" t="s">
        <v>533</v>
      </c>
    </row>
    <row r="142" spans="1:65" s="2" customFormat="1" ht="16.5" customHeight="1">
      <c r="A142" s="31"/>
      <c r="B142" s="32"/>
      <c r="C142" s="201" t="s">
        <v>246</v>
      </c>
      <c r="D142" s="201" t="s">
        <v>347</v>
      </c>
      <c r="E142" s="202" t="s">
        <v>534</v>
      </c>
      <c r="F142" s="203" t="s">
        <v>535</v>
      </c>
      <c r="G142" s="204" t="s">
        <v>196</v>
      </c>
      <c r="H142" s="205">
        <v>1</v>
      </c>
      <c r="I142" s="206"/>
      <c r="J142" s="207">
        <f t="shared" si="20"/>
        <v>0</v>
      </c>
      <c r="K142" s="203" t="s">
        <v>1</v>
      </c>
      <c r="L142" s="208"/>
      <c r="M142" s="209" t="s">
        <v>1</v>
      </c>
      <c r="N142" s="210" t="s">
        <v>44</v>
      </c>
      <c r="O142" s="68"/>
      <c r="P142" s="192">
        <f t="shared" si="21"/>
        <v>0</v>
      </c>
      <c r="Q142" s="192">
        <v>1.2999999999999999E-2</v>
      </c>
      <c r="R142" s="192">
        <f t="shared" si="22"/>
        <v>1.2999999999999999E-2</v>
      </c>
      <c r="S142" s="192">
        <v>0</v>
      </c>
      <c r="T142" s="193">
        <f t="shared" si="2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350</v>
      </c>
      <c r="AT142" s="194" t="s">
        <v>347</v>
      </c>
      <c r="AU142" s="194" t="s">
        <v>89</v>
      </c>
      <c r="AY142" s="14" t="s">
        <v>143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14" t="s">
        <v>87</v>
      </c>
      <c r="BK142" s="195">
        <f t="shared" si="29"/>
        <v>0</v>
      </c>
      <c r="BL142" s="14" t="s">
        <v>236</v>
      </c>
      <c r="BM142" s="194" t="s">
        <v>536</v>
      </c>
    </row>
    <row r="143" spans="1:65" s="2" customFormat="1" ht="24">
      <c r="A143" s="31"/>
      <c r="B143" s="32"/>
      <c r="C143" s="201" t="s">
        <v>251</v>
      </c>
      <c r="D143" s="201" t="s">
        <v>347</v>
      </c>
      <c r="E143" s="202" t="s">
        <v>537</v>
      </c>
      <c r="F143" s="203" t="s">
        <v>538</v>
      </c>
      <c r="G143" s="204" t="s">
        <v>196</v>
      </c>
      <c r="H143" s="205">
        <v>1</v>
      </c>
      <c r="I143" s="206"/>
      <c r="J143" s="207">
        <f t="shared" si="20"/>
        <v>0</v>
      </c>
      <c r="K143" s="203" t="s">
        <v>1</v>
      </c>
      <c r="L143" s="208"/>
      <c r="M143" s="209" t="s">
        <v>1</v>
      </c>
      <c r="N143" s="210" t="s">
        <v>44</v>
      </c>
      <c r="O143" s="68"/>
      <c r="P143" s="192">
        <f t="shared" si="21"/>
        <v>0</v>
      </c>
      <c r="Q143" s="192">
        <v>1.2999999999999999E-2</v>
      </c>
      <c r="R143" s="192">
        <f t="shared" si="22"/>
        <v>1.2999999999999999E-2</v>
      </c>
      <c r="S143" s="192">
        <v>0</v>
      </c>
      <c r="T143" s="193">
        <f t="shared" si="2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350</v>
      </c>
      <c r="AT143" s="194" t="s">
        <v>347</v>
      </c>
      <c r="AU143" s="194" t="s">
        <v>89</v>
      </c>
      <c r="AY143" s="14" t="s">
        <v>143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14" t="s">
        <v>87</v>
      </c>
      <c r="BK143" s="195">
        <f t="shared" si="29"/>
        <v>0</v>
      </c>
      <c r="BL143" s="14" t="s">
        <v>236</v>
      </c>
      <c r="BM143" s="194" t="s">
        <v>539</v>
      </c>
    </row>
    <row r="144" spans="1:65" s="2" customFormat="1" ht="16.5" customHeight="1">
      <c r="A144" s="31"/>
      <c r="B144" s="32"/>
      <c r="C144" s="201" t="s">
        <v>255</v>
      </c>
      <c r="D144" s="201" t="s">
        <v>347</v>
      </c>
      <c r="E144" s="202" t="s">
        <v>540</v>
      </c>
      <c r="F144" s="203" t="s">
        <v>541</v>
      </c>
      <c r="G144" s="204" t="s">
        <v>196</v>
      </c>
      <c r="H144" s="205">
        <v>1</v>
      </c>
      <c r="I144" s="206"/>
      <c r="J144" s="207">
        <f t="shared" si="20"/>
        <v>0</v>
      </c>
      <c r="K144" s="203" t="s">
        <v>1</v>
      </c>
      <c r="L144" s="208"/>
      <c r="M144" s="209" t="s">
        <v>1</v>
      </c>
      <c r="N144" s="210" t="s">
        <v>44</v>
      </c>
      <c r="O144" s="68"/>
      <c r="P144" s="192">
        <f t="shared" si="21"/>
        <v>0</v>
      </c>
      <c r="Q144" s="192">
        <v>1.2999999999999999E-2</v>
      </c>
      <c r="R144" s="192">
        <f t="shared" si="22"/>
        <v>1.2999999999999999E-2</v>
      </c>
      <c r="S144" s="192">
        <v>0</v>
      </c>
      <c r="T144" s="193">
        <f t="shared" si="2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350</v>
      </c>
      <c r="AT144" s="194" t="s">
        <v>347</v>
      </c>
      <c r="AU144" s="194" t="s">
        <v>89</v>
      </c>
      <c r="AY144" s="14" t="s">
        <v>143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14" t="s">
        <v>87</v>
      </c>
      <c r="BK144" s="195">
        <f t="shared" si="29"/>
        <v>0</v>
      </c>
      <c r="BL144" s="14" t="s">
        <v>236</v>
      </c>
      <c r="BM144" s="194" t="s">
        <v>542</v>
      </c>
    </row>
    <row r="145" spans="1:65" s="2" customFormat="1" ht="16.5" customHeight="1">
      <c r="A145" s="31"/>
      <c r="B145" s="32"/>
      <c r="C145" s="201" t="s">
        <v>7</v>
      </c>
      <c r="D145" s="201" t="s">
        <v>347</v>
      </c>
      <c r="E145" s="202" t="s">
        <v>543</v>
      </c>
      <c r="F145" s="203" t="s">
        <v>544</v>
      </c>
      <c r="G145" s="204" t="s">
        <v>196</v>
      </c>
      <c r="H145" s="205">
        <v>1</v>
      </c>
      <c r="I145" s="206"/>
      <c r="J145" s="207">
        <f t="shared" si="20"/>
        <v>0</v>
      </c>
      <c r="K145" s="203" t="s">
        <v>1</v>
      </c>
      <c r="L145" s="208"/>
      <c r="M145" s="209" t="s">
        <v>1</v>
      </c>
      <c r="N145" s="210" t="s">
        <v>44</v>
      </c>
      <c r="O145" s="68"/>
      <c r="P145" s="192">
        <f t="shared" si="21"/>
        <v>0</v>
      </c>
      <c r="Q145" s="192">
        <v>1.2999999999999999E-2</v>
      </c>
      <c r="R145" s="192">
        <f t="shared" si="22"/>
        <v>1.2999999999999999E-2</v>
      </c>
      <c r="S145" s="192">
        <v>0</v>
      </c>
      <c r="T145" s="193">
        <f t="shared" si="2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350</v>
      </c>
      <c r="AT145" s="194" t="s">
        <v>347</v>
      </c>
      <c r="AU145" s="194" t="s">
        <v>89</v>
      </c>
      <c r="AY145" s="14" t="s">
        <v>143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14" t="s">
        <v>87</v>
      </c>
      <c r="BK145" s="195">
        <f t="shared" si="29"/>
        <v>0</v>
      </c>
      <c r="BL145" s="14" t="s">
        <v>236</v>
      </c>
      <c r="BM145" s="194" t="s">
        <v>545</v>
      </c>
    </row>
    <row r="146" spans="1:65" s="2" customFormat="1" ht="16.5" customHeight="1">
      <c r="A146" s="31"/>
      <c r="B146" s="32"/>
      <c r="C146" s="201" t="s">
        <v>266</v>
      </c>
      <c r="D146" s="201" t="s">
        <v>347</v>
      </c>
      <c r="E146" s="202" t="s">
        <v>546</v>
      </c>
      <c r="F146" s="203" t="s">
        <v>547</v>
      </c>
      <c r="G146" s="204" t="s">
        <v>196</v>
      </c>
      <c r="H146" s="205">
        <v>1</v>
      </c>
      <c r="I146" s="206"/>
      <c r="J146" s="207">
        <f t="shared" si="20"/>
        <v>0</v>
      </c>
      <c r="K146" s="203" t="s">
        <v>1</v>
      </c>
      <c r="L146" s="208"/>
      <c r="M146" s="209" t="s">
        <v>1</v>
      </c>
      <c r="N146" s="210" t="s">
        <v>44</v>
      </c>
      <c r="O146" s="68"/>
      <c r="P146" s="192">
        <f t="shared" si="21"/>
        <v>0</v>
      </c>
      <c r="Q146" s="192">
        <v>1.2999999999999999E-2</v>
      </c>
      <c r="R146" s="192">
        <f t="shared" si="22"/>
        <v>1.2999999999999999E-2</v>
      </c>
      <c r="S146" s="192">
        <v>0</v>
      </c>
      <c r="T146" s="193">
        <f t="shared" si="2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350</v>
      </c>
      <c r="AT146" s="194" t="s">
        <v>347</v>
      </c>
      <c r="AU146" s="194" t="s">
        <v>89</v>
      </c>
      <c r="AY146" s="14" t="s">
        <v>143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14" t="s">
        <v>87</v>
      </c>
      <c r="BK146" s="195">
        <f t="shared" si="29"/>
        <v>0</v>
      </c>
      <c r="BL146" s="14" t="s">
        <v>236</v>
      </c>
      <c r="BM146" s="194" t="s">
        <v>548</v>
      </c>
    </row>
    <row r="147" spans="1:65" s="2" customFormat="1" ht="16.5" customHeight="1">
      <c r="A147" s="31"/>
      <c r="B147" s="32"/>
      <c r="C147" s="201" t="s">
        <v>270</v>
      </c>
      <c r="D147" s="201" t="s">
        <v>347</v>
      </c>
      <c r="E147" s="202" t="s">
        <v>549</v>
      </c>
      <c r="F147" s="203" t="s">
        <v>550</v>
      </c>
      <c r="G147" s="204" t="s">
        <v>196</v>
      </c>
      <c r="H147" s="205">
        <v>1</v>
      </c>
      <c r="I147" s="206"/>
      <c r="J147" s="207">
        <f t="shared" si="20"/>
        <v>0</v>
      </c>
      <c r="K147" s="203" t="s">
        <v>1</v>
      </c>
      <c r="L147" s="208"/>
      <c r="M147" s="209" t="s">
        <v>1</v>
      </c>
      <c r="N147" s="210" t="s">
        <v>44</v>
      </c>
      <c r="O147" s="68"/>
      <c r="P147" s="192">
        <f t="shared" si="21"/>
        <v>0</v>
      </c>
      <c r="Q147" s="192">
        <v>1.2999999999999999E-2</v>
      </c>
      <c r="R147" s="192">
        <f t="shared" si="22"/>
        <v>1.2999999999999999E-2</v>
      </c>
      <c r="S147" s="192">
        <v>0</v>
      </c>
      <c r="T147" s="193">
        <f t="shared" si="2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350</v>
      </c>
      <c r="AT147" s="194" t="s">
        <v>347</v>
      </c>
      <c r="AU147" s="194" t="s">
        <v>89</v>
      </c>
      <c r="AY147" s="14" t="s">
        <v>143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14" t="s">
        <v>87</v>
      </c>
      <c r="BK147" s="195">
        <f t="shared" si="29"/>
        <v>0</v>
      </c>
      <c r="BL147" s="14" t="s">
        <v>236</v>
      </c>
      <c r="BM147" s="194" t="s">
        <v>551</v>
      </c>
    </row>
    <row r="148" spans="1:65" s="2" customFormat="1" ht="16.5" customHeight="1">
      <c r="A148" s="31"/>
      <c r="B148" s="32"/>
      <c r="C148" s="201" t="s">
        <v>274</v>
      </c>
      <c r="D148" s="201" t="s">
        <v>347</v>
      </c>
      <c r="E148" s="202" t="s">
        <v>552</v>
      </c>
      <c r="F148" s="203" t="s">
        <v>553</v>
      </c>
      <c r="G148" s="204" t="s">
        <v>196</v>
      </c>
      <c r="H148" s="205">
        <v>1</v>
      </c>
      <c r="I148" s="206"/>
      <c r="J148" s="207">
        <f t="shared" si="20"/>
        <v>0</v>
      </c>
      <c r="K148" s="203" t="s">
        <v>1</v>
      </c>
      <c r="L148" s="208"/>
      <c r="M148" s="209" t="s">
        <v>1</v>
      </c>
      <c r="N148" s="210" t="s">
        <v>44</v>
      </c>
      <c r="O148" s="68"/>
      <c r="P148" s="192">
        <f t="shared" si="21"/>
        <v>0</v>
      </c>
      <c r="Q148" s="192">
        <v>1.2999999999999999E-2</v>
      </c>
      <c r="R148" s="192">
        <f t="shared" si="22"/>
        <v>1.2999999999999999E-2</v>
      </c>
      <c r="S148" s="192">
        <v>0</v>
      </c>
      <c r="T148" s="193">
        <f t="shared" si="2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350</v>
      </c>
      <c r="AT148" s="194" t="s">
        <v>347</v>
      </c>
      <c r="AU148" s="194" t="s">
        <v>89</v>
      </c>
      <c r="AY148" s="14" t="s">
        <v>143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14" t="s">
        <v>87</v>
      </c>
      <c r="BK148" s="195">
        <f t="shared" si="29"/>
        <v>0</v>
      </c>
      <c r="BL148" s="14" t="s">
        <v>236</v>
      </c>
      <c r="BM148" s="194" t="s">
        <v>554</v>
      </c>
    </row>
    <row r="149" spans="1:65" s="2" customFormat="1" ht="24">
      <c r="A149" s="31"/>
      <c r="B149" s="32"/>
      <c r="C149" s="201" t="s">
        <v>280</v>
      </c>
      <c r="D149" s="201" t="s">
        <v>347</v>
      </c>
      <c r="E149" s="202" t="s">
        <v>555</v>
      </c>
      <c r="F149" s="203" t="s">
        <v>556</v>
      </c>
      <c r="G149" s="204" t="s">
        <v>196</v>
      </c>
      <c r="H149" s="205">
        <v>1</v>
      </c>
      <c r="I149" s="206"/>
      <c r="J149" s="207">
        <f t="shared" si="20"/>
        <v>0</v>
      </c>
      <c r="K149" s="203" t="s">
        <v>1</v>
      </c>
      <c r="L149" s="208"/>
      <c r="M149" s="209" t="s">
        <v>1</v>
      </c>
      <c r="N149" s="210" t="s">
        <v>44</v>
      </c>
      <c r="O149" s="68"/>
      <c r="P149" s="192">
        <f t="shared" si="21"/>
        <v>0</v>
      </c>
      <c r="Q149" s="192">
        <v>1.2999999999999999E-2</v>
      </c>
      <c r="R149" s="192">
        <f t="shared" si="22"/>
        <v>1.2999999999999999E-2</v>
      </c>
      <c r="S149" s="192">
        <v>0</v>
      </c>
      <c r="T149" s="193">
        <f t="shared" si="2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350</v>
      </c>
      <c r="AT149" s="194" t="s">
        <v>347</v>
      </c>
      <c r="AU149" s="194" t="s">
        <v>89</v>
      </c>
      <c r="AY149" s="14" t="s">
        <v>143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14" t="s">
        <v>87</v>
      </c>
      <c r="BK149" s="195">
        <f t="shared" si="29"/>
        <v>0</v>
      </c>
      <c r="BL149" s="14" t="s">
        <v>236</v>
      </c>
      <c r="BM149" s="194" t="s">
        <v>557</v>
      </c>
    </row>
    <row r="150" spans="1:65" s="2" customFormat="1" ht="16.5" customHeight="1">
      <c r="A150" s="31"/>
      <c r="B150" s="32"/>
      <c r="C150" s="183" t="s">
        <v>376</v>
      </c>
      <c r="D150" s="183" t="s">
        <v>146</v>
      </c>
      <c r="E150" s="184" t="s">
        <v>558</v>
      </c>
      <c r="F150" s="185" t="s">
        <v>559</v>
      </c>
      <c r="G150" s="186" t="s">
        <v>196</v>
      </c>
      <c r="H150" s="187">
        <v>1</v>
      </c>
      <c r="I150" s="188"/>
      <c r="J150" s="189">
        <f t="shared" si="20"/>
        <v>0</v>
      </c>
      <c r="K150" s="185" t="s">
        <v>1</v>
      </c>
      <c r="L150" s="36"/>
      <c r="M150" s="190" t="s">
        <v>1</v>
      </c>
      <c r="N150" s="191" t="s">
        <v>44</v>
      </c>
      <c r="O150" s="68"/>
      <c r="P150" s="192">
        <f t="shared" si="21"/>
        <v>0</v>
      </c>
      <c r="Q150" s="192">
        <v>3.82E-3</v>
      </c>
      <c r="R150" s="192">
        <f t="shared" si="22"/>
        <v>3.82E-3</v>
      </c>
      <c r="S150" s="192">
        <v>0</v>
      </c>
      <c r="T150" s="193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236</v>
      </c>
      <c r="AT150" s="194" t="s">
        <v>146</v>
      </c>
      <c r="AU150" s="194" t="s">
        <v>89</v>
      </c>
      <c r="AY150" s="14" t="s">
        <v>143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14" t="s">
        <v>87</v>
      </c>
      <c r="BK150" s="195">
        <f t="shared" si="29"/>
        <v>0</v>
      </c>
      <c r="BL150" s="14" t="s">
        <v>236</v>
      </c>
      <c r="BM150" s="194" t="s">
        <v>560</v>
      </c>
    </row>
    <row r="151" spans="1:65" s="2" customFormat="1" ht="16.5" customHeight="1">
      <c r="A151" s="31"/>
      <c r="B151" s="32"/>
      <c r="C151" s="183" t="s">
        <v>382</v>
      </c>
      <c r="D151" s="183" t="s">
        <v>146</v>
      </c>
      <c r="E151" s="184" t="s">
        <v>561</v>
      </c>
      <c r="F151" s="185" t="s">
        <v>562</v>
      </c>
      <c r="G151" s="186" t="s">
        <v>354</v>
      </c>
      <c r="H151" s="211"/>
      <c r="I151" s="188"/>
      <c r="J151" s="189">
        <f t="shared" si="20"/>
        <v>0</v>
      </c>
      <c r="K151" s="185" t="s">
        <v>150</v>
      </c>
      <c r="L151" s="36"/>
      <c r="M151" s="196" t="s">
        <v>1</v>
      </c>
      <c r="N151" s="197" t="s">
        <v>44</v>
      </c>
      <c r="O151" s="198"/>
      <c r="P151" s="199">
        <f t="shared" si="21"/>
        <v>0</v>
      </c>
      <c r="Q151" s="199">
        <v>0</v>
      </c>
      <c r="R151" s="199">
        <f t="shared" si="22"/>
        <v>0</v>
      </c>
      <c r="S151" s="199">
        <v>0</v>
      </c>
      <c r="T151" s="200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236</v>
      </c>
      <c r="AT151" s="194" t="s">
        <v>146</v>
      </c>
      <c r="AU151" s="194" t="s">
        <v>89</v>
      </c>
      <c r="AY151" s="14" t="s">
        <v>143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14" t="s">
        <v>87</v>
      </c>
      <c r="BK151" s="195">
        <f t="shared" si="29"/>
        <v>0</v>
      </c>
      <c r="BL151" s="14" t="s">
        <v>236</v>
      </c>
      <c r="BM151" s="194" t="s">
        <v>563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j01/54xBvOnGA8P2YMp93NUgAU8V9tuuomw4tdg8ps+B+ouc2WCAc7+Yc/WHojxQlsvoqgqdZn3c16mFUCxKbg==" saltValue="LW6Wq7pA9qtam+jSNmnh645X9g+fiQwXX+wo0J2Zlqjziqy8OBKGLaJeg/OKMn957Ws2X9T9RX9KxMXOa4bQEw==" spinCount="100000" sheet="1" objects="1" scenarios="1" formatColumns="0" formatRows="0" autoFilter="0"/>
  <autoFilter ref="C119:K151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5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101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564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ROUND((SUM(BE120:BE134)),  2)</f>
        <v>0</v>
      </c>
      <c r="G33" s="31"/>
      <c r="H33" s="31"/>
      <c r="I33" s="121">
        <v>0.21</v>
      </c>
      <c r="J33" s="120">
        <f>ROUND(((SUM(BE120:BE134))*I33),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ROUND((SUM(BF120:BF134)),  2)</f>
        <v>0</v>
      </c>
      <c r="G34" s="31"/>
      <c r="H34" s="31"/>
      <c r="I34" s="121">
        <v>0.15</v>
      </c>
      <c r="J34" s="120">
        <f>ROUND(((SUM(BF120:BF134))*I34),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ROUND((SUM(BG120:BG134)),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ROUND((SUM(BH120:BH134)),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ROUND((SUM(BI120:BI134)),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05 - VYTÁPĚNÍ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172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565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566</v>
      </c>
      <c r="E99" s="153"/>
      <c r="F99" s="153"/>
      <c r="G99" s="153"/>
      <c r="H99" s="153"/>
      <c r="I99" s="153"/>
      <c r="J99" s="154">
        <f>J126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567</v>
      </c>
      <c r="E100" s="153"/>
      <c r="F100" s="153"/>
      <c r="G100" s="153"/>
      <c r="H100" s="153"/>
      <c r="I100" s="153"/>
      <c r="J100" s="154">
        <f>J129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127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4" t="str">
        <f>E7</f>
        <v>MALÁ GALERIE S INFOCENTREM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115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2" t="str">
        <f>E9</f>
        <v>05 - VYTÁPĚNÍ</v>
      </c>
      <c r="F112" s="253"/>
      <c r="G112" s="253"/>
      <c r="H112" s="25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22</v>
      </c>
      <c r="D114" s="33"/>
      <c r="E114" s="33"/>
      <c r="F114" s="24" t="str">
        <f>F12</f>
        <v>nám. 14. října č. 4, 150 22 Praha 5</v>
      </c>
      <c r="G114" s="33"/>
      <c r="H114" s="33"/>
      <c r="I114" s="26" t="s">
        <v>24</v>
      </c>
      <c r="J114" s="63" t="str">
        <f>IF(J12="","",J12)</f>
        <v>24. 11. 2021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6" t="s">
        <v>26</v>
      </c>
      <c r="D116" s="33"/>
      <c r="E116" s="33"/>
      <c r="F116" s="24" t="str">
        <f>E15</f>
        <v>Městská část Praha 5</v>
      </c>
      <c r="G116" s="33"/>
      <c r="H116" s="33"/>
      <c r="I116" s="26" t="s">
        <v>32</v>
      </c>
      <c r="J116" s="29" t="str">
        <f>E21</f>
        <v>EHL &amp; KOUMAR ARCHITEKTI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30</v>
      </c>
      <c r="D117" s="33"/>
      <c r="E117" s="33"/>
      <c r="F117" s="24" t="str">
        <f>IF(E18="","",E18)</f>
        <v>Vyplň údaj</v>
      </c>
      <c r="G117" s="33"/>
      <c r="H117" s="33"/>
      <c r="I117" s="26" t="s">
        <v>35</v>
      </c>
      <c r="J117" s="29" t="str">
        <f>E24</f>
        <v>Vladimír Mrázek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128</v>
      </c>
      <c r="D119" s="159" t="s">
        <v>64</v>
      </c>
      <c r="E119" s="159" t="s">
        <v>60</v>
      </c>
      <c r="F119" s="159" t="s">
        <v>61</v>
      </c>
      <c r="G119" s="159" t="s">
        <v>129</v>
      </c>
      <c r="H119" s="159" t="s">
        <v>130</v>
      </c>
      <c r="I119" s="159" t="s">
        <v>131</v>
      </c>
      <c r="J119" s="159" t="s">
        <v>119</v>
      </c>
      <c r="K119" s="160" t="s">
        <v>132</v>
      </c>
      <c r="L119" s="161"/>
      <c r="M119" s="72" t="s">
        <v>1</v>
      </c>
      <c r="N119" s="73" t="s">
        <v>43</v>
      </c>
      <c r="O119" s="73" t="s">
        <v>133</v>
      </c>
      <c r="P119" s="73" t="s">
        <v>134</v>
      </c>
      <c r="Q119" s="73" t="s">
        <v>135</v>
      </c>
      <c r="R119" s="73" t="s">
        <v>136</v>
      </c>
      <c r="S119" s="73" t="s">
        <v>137</v>
      </c>
      <c r="T119" s="74" t="s">
        <v>138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139</v>
      </c>
      <c r="D120" s="33"/>
      <c r="E120" s="33"/>
      <c r="F120" s="33"/>
      <c r="G120" s="33"/>
      <c r="H120" s="33"/>
      <c r="I120" s="33"/>
      <c r="J120" s="162">
        <f>BK120</f>
        <v>0</v>
      </c>
      <c r="K120" s="33"/>
      <c r="L120" s="36"/>
      <c r="M120" s="75"/>
      <c r="N120" s="163"/>
      <c r="O120" s="76"/>
      <c r="P120" s="164">
        <f>P121</f>
        <v>0</v>
      </c>
      <c r="Q120" s="76"/>
      <c r="R120" s="164">
        <f>R121</f>
        <v>1.453E-2</v>
      </c>
      <c r="S120" s="76"/>
      <c r="T120" s="16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78</v>
      </c>
      <c r="AU120" s="14" t="s">
        <v>121</v>
      </c>
      <c r="BK120" s="166">
        <f>BK121</f>
        <v>0</v>
      </c>
    </row>
    <row r="121" spans="1:65" s="12" customFormat="1" ht="25.9" customHeight="1">
      <c r="B121" s="167"/>
      <c r="C121" s="168"/>
      <c r="D121" s="169" t="s">
        <v>78</v>
      </c>
      <c r="E121" s="170" t="s">
        <v>262</v>
      </c>
      <c r="F121" s="170" t="s">
        <v>263</v>
      </c>
      <c r="G121" s="168"/>
      <c r="H121" s="168"/>
      <c r="I121" s="171"/>
      <c r="J121" s="172">
        <f>BK121</f>
        <v>0</v>
      </c>
      <c r="K121" s="168"/>
      <c r="L121" s="173"/>
      <c r="M121" s="174"/>
      <c r="N121" s="175"/>
      <c r="O121" s="175"/>
      <c r="P121" s="176">
        <f>P122+P126+P129</f>
        <v>0</v>
      </c>
      <c r="Q121" s="175"/>
      <c r="R121" s="176">
        <f>R122+R126+R129</f>
        <v>1.453E-2</v>
      </c>
      <c r="S121" s="175"/>
      <c r="T121" s="177">
        <f>T122+T126+T129</f>
        <v>0</v>
      </c>
      <c r="AR121" s="178" t="s">
        <v>89</v>
      </c>
      <c r="AT121" s="179" t="s">
        <v>78</v>
      </c>
      <c r="AU121" s="179" t="s">
        <v>79</v>
      </c>
      <c r="AY121" s="178" t="s">
        <v>143</v>
      </c>
      <c r="BK121" s="180">
        <f>BK122+BK126+BK129</f>
        <v>0</v>
      </c>
    </row>
    <row r="122" spans="1:65" s="12" customFormat="1" ht="22.9" customHeight="1">
      <c r="B122" s="167"/>
      <c r="C122" s="168"/>
      <c r="D122" s="169" t="s">
        <v>78</v>
      </c>
      <c r="E122" s="181" t="s">
        <v>568</v>
      </c>
      <c r="F122" s="181" t="s">
        <v>569</v>
      </c>
      <c r="G122" s="168"/>
      <c r="H122" s="168"/>
      <c r="I122" s="171"/>
      <c r="J122" s="18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1.5E-3</v>
      </c>
      <c r="S122" s="175"/>
      <c r="T122" s="177">
        <f>SUM(T123:T125)</f>
        <v>0</v>
      </c>
      <c r="AR122" s="178" t="s">
        <v>89</v>
      </c>
      <c r="AT122" s="179" t="s">
        <v>78</v>
      </c>
      <c r="AU122" s="179" t="s">
        <v>87</v>
      </c>
      <c r="AY122" s="178" t="s">
        <v>143</v>
      </c>
      <c r="BK122" s="180">
        <f>SUM(BK123:BK125)</f>
        <v>0</v>
      </c>
    </row>
    <row r="123" spans="1:65" s="2" customFormat="1" ht="16.5" customHeight="1">
      <c r="A123" s="31"/>
      <c r="B123" s="32"/>
      <c r="C123" s="183" t="s">
        <v>87</v>
      </c>
      <c r="D123" s="183" t="s">
        <v>146</v>
      </c>
      <c r="E123" s="184" t="s">
        <v>570</v>
      </c>
      <c r="F123" s="185" t="s">
        <v>571</v>
      </c>
      <c r="G123" s="186" t="s">
        <v>189</v>
      </c>
      <c r="H123" s="187">
        <v>1</v>
      </c>
      <c r="I123" s="188"/>
      <c r="J123" s="189">
        <f>ROUND(I123*H123,2)</f>
        <v>0</v>
      </c>
      <c r="K123" s="185" t="s">
        <v>1</v>
      </c>
      <c r="L123" s="36"/>
      <c r="M123" s="190" t="s">
        <v>1</v>
      </c>
      <c r="N123" s="191" t="s">
        <v>44</v>
      </c>
      <c r="O123" s="68"/>
      <c r="P123" s="192">
        <f>O123*H123</f>
        <v>0</v>
      </c>
      <c r="Q123" s="192">
        <v>7.5000000000000002E-4</v>
      </c>
      <c r="R123" s="192">
        <f>Q123*H123</f>
        <v>7.5000000000000002E-4</v>
      </c>
      <c r="S123" s="192">
        <v>0</v>
      </c>
      <c r="T123" s="193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236</v>
      </c>
      <c r="AT123" s="194" t="s">
        <v>146</v>
      </c>
      <c r="AU123" s="194" t="s">
        <v>89</v>
      </c>
      <c r="AY123" s="14" t="s">
        <v>143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4" t="s">
        <v>87</v>
      </c>
      <c r="BK123" s="195">
        <f>ROUND(I123*H123,2)</f>
        <v>0</v>
      </c>
      <c r="BL123" s="14" t="s">
        <v>236</v>
      </c>
      <c r="BM123" s="194" t="s">
        <v>572</v>
      </c>
    </row>
    <row r="124" spans="1:65" s="2" customFormat="1" ht="16.5" customHeight="1">
      <c r="A124" s="31"/>
      <c r="B124" s="32"/>
      <c r="C124" s="183" t="s">
        <v>89</v>
      </c>
      <c r="D124" s="183" t="s">
        <v>146</v>
      </c>
      <c r="E124" s="184" t="s">
        <v>573</v>
      </c>
      <c r="F124" s="185" t="s">
        <v>574</v>
      </c>
      <c r="G124" s="186" t="s">
        <v>196</v>
      </c>
      <c r="H124" s="187">
        <v>1</v>
      </c>
      <c r="I124" s="188"/>
      <c r="J124" s="189">
        <f>ROUND(I124*H124,2)</f>
        <v>0</v>
      </c>
      <c r="K124" s="185" t="s">
        <v>1</v>
      </c>
      <c r="L124" s="36"/>
      <c r="M124" s="190" t="s">
        <v>1</v>
      </c>
      <c r="N124" s="191" t="s">
        <v>44</v>
      </c>
      <c r="O124" s="68"/>
      <c r="P124" s="192">
        <f>O124*H124</f>
        <v>0</v>
      </c>
      <c r="Q124" s="192">
        <v>7.5000000000000002E-4</v>
      </c>
      <c r="R124" s="192">
        <f>Q124*H124</f>
        <v>7.5000000000000002E-4</v>
      </c>
      <c r="S124" s="192">
        <v>0</v>
      </c>
      <c r="T124" s="19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236</v>
      </c>
      <c r="AT124" s="194" t="s">
        <v>146</v>
      </c>
      <c r="AU124" s="194" t="s">
        <v>89</v>
      </c>
      <c r="AY124" s="14" t="s">
        <v>143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4" t="s">
        <v>87</v>
      </c>
      <c r="BK124" s="195">
        <f>ROUND(I124*H124,2)</f>
        <v>0</v>
      </c>
      <c r="BL124" s="14" t="s">
        <v>236</v>
      </c>
      <c r="BM124" s="194" t="s">
        <v>575</v>
      </c>
    </row>
    <row r="125" spans="1:65" s="2" customFormat="1" ht="16.5" customHeight="1">
      <c r="A125" s="31"/>
      <c r="B125" s="32"/>
      <c r="C125" s="183" t="s">
        <v>159</v>
      </c>
      <c r="D125" s="183" t="s">
        <v>146</v>
      </c>
      <c r="E125" s="184" t="s">
        <v>576</v>
      </c>
      <c r="F125" s="185" t="s">
        <v>577</v>
      </c>
      <c r="G125" s="186" t="s">
        <v>354</v>
      </c>
      <c r="H125" s="211"/>
      <c r="I125" s="188"/>
      <c r="J125" s="189">
        <f>ROUND(I125*H125,2)</f>
        <v>0</v>
      </c>
      <c r="K125" s="185" t="s">
        <v>150</v>
      </c>
      <c r="L125" s="36"/>
      <c r="M125" s="190" t="s">
        <v>1</v>
      </c>
      <c r="N125" s="191" t="s">
        <v>44</v>
      </c>
      <c r="O125" s="6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236</v>
      </c>
      <c r="AT125" s="194" t="s">
        <v>146</v>
      </c>
      <c r="AU125" s="194" t="s">
        <v>89</v>
      </c>
      <c r="AY125" s="14" t="s">
        <v>143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4" t="s">
        <v>87</v>
      </c>
      <c r="BK125" s="195">
        <f>ROUND(I125*H125,2)</f>
        <v>0</v>
      </c>
      <c r="BL125" s="14" t="s">
        <v>236</v>
      </c>
      <c r="BM125" s="194" t="s">
        <v>578</v>
      </c>
    </row>
    <row r="126" spans="1:65" s="12" customFormat="1" ht="22.9" customHeight="1">
      <c r="B126" s="167"/>
      <c r="C126" s="168"/>
      <c r="D126" s="169" t="s">
        <v>78</v>
      </c>
      <c r="E126" s="181" t="s">
        <v>579</v>
      </c>
      <c r="F126" s="181" t="s">
        <v>580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SUM(P127:P128)</f>
        <v>0</v>
      </c>
      <c r="Q126" s="175"/>
      <c r="R126" s="176">
        <f>SUM(R127:R128)</f>
        <v>3.3400000000000001E-3</v>
      </c>
      <c r="S126" s="175"/>
      <c r="T126" s="177">
        <f>SUM(T127:T128)</f>
        <v>0</v>
      </c>
      <c r="AR126" s="178" t="s">
        <v>89</v>
      </c>
      <c r="AT126" s="179" t="s">
        <v>78</v>
      </c>
      <c r="AU126" s="179" t="s">
        <v>87</v>
      </c>
      <c r="AY126" s="178" t="s">
        <v>143</v>
      </c>
      <c r="BK126" s="180">
        <f>SUM(BK127:BK128)</f>
        <v>0</v>
      </c>
    </row>
    <row r="127" spans="1:65" s="2" customFormat="1" ht="16.5" customHeight="1">
      <c r="A127" s="31"/>
      <c r="B127" s="32"/>
      <c r="C127" s="183" t="s">
        <v>164</v>
      </c>
      <c r="D127" s="183" t="s">
        <v>146</v>
      </c>
      <c r="E127" s="184" t="s">
        <v>581</v>
      </c>
      <c r="F127" s="185" t="s">
        <v>582</v>
      </c>
      <c r="G127" s="186" t="s">
        <v>196</v>
      </c>
      <c r="H127" s="187">
        <v>2</v>
      </c>
      <c r="I127" s="188"/>
      <c r="J127" s="189">
        <f>ROUND(I127*H127,2)</f>
        <v>0</v>
      </c>
      <c r="K127" s="185" t="s">
        <v>1</v>
      </c>
      <c r="L127" s="36"/>
      <c r="M127" s="190" t="s">
        <v>1</v>
      </c>
      <c r="N127" s="191" t="s">
        <v>44</v>
      </c>
      <c r="O127" s="68"/>
      <c r="P127" s="192">
        <f>O127*H127</f>
        <v>0</v>
      </c>
      <c r="Q127" s="192">
        <v>1.67E-3</v>
      </c>
      <c r="R127" s="192">
        <f>Q127*H127</f>
        <v>3.3400000000000001E-3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236</v>
      </c>
      <c r="AT127" s="194" t="s">
        <v>146</v>
      </c>
      <c r="AU127" s="194" t="s">
        <v>89</v>
      </c>
      <c r="AY127" s="14" t="s">
        <v>143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87</v>
      </c>
      <c r="BK127" s="195">
        <f>ROUND(I127*H127,2)</f>
        <v>0</v>
      </c>
      <c r="BL127" s="14" t="s">
        <v>236</v>
      </c>
      <c r="BM127" s="194" t="s">
        <v>583</v>
      </c>
    </row>
    <row r="128" spans="1:65" s="2" customFormat="1" ht="16.5" customHeight="1">
      <c r="A128" s="31"/>
      <c r="B128" s="32"/>
      <c r="C128" s="183" t="s">
        <v>142</v>
      </c>
      <c r="D128" s="183" t="s">
        <v>146</v>
      </c>
      <c r="E128" s="184" t="s">
        <v>584</v>
      </c>
      <c r="F128" s="185" t="s">
        <v>585</v>
      </c>
      <c r="G128" s="186" t="s">
        <v>354</v>
      </c>
      <c r="H128" s="211"/>
      <c r="I128" s="188"/>
      <c r="J128" s="189">
        <f>ROUND(I128*H128,2)</f>
        <v>0</v>
      </c>
      <c r="K128" s="185" t="s">
        <v>150</v>
      </c>
      <c r="L128" s="36"/>
      <c r="M128" s="190" t="s">
        <v>1</v>
      </c>
      <c r="N128" s="191" t="s">
        <v>44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236</v>
      </c>
      <c r="AT128" s="194" t="s">
        <v>146</v>
      </c>
      <c r="AU128" s="194" t="s">
        <v>89</v>
      </c>
      <c r="AY128" s="14" t="s">
        <v>143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87</v>
      </c>
      <c r="BK128" s="195">
        <f>ROUND(I128*H128,2)</f>
        <v>0</v>
      </c>
      <c r="BL128" s="14" t="s">
        <v>236</v>
      </c>
      <c r="BM128" s="194" t="s">
        <v>586</v>
      </c>
    </row>
    <row r="129" spans="1:65" s="12" customFormat="1" ht="22.9" customHeight="1">
      <c r="B129" s="167"/>
      <c r="C129" s="168"/>
      <c r="D129" s="169" t="s">
        <v>78</v>
      </c>
      <c r="E129" s="181" t="s">
        <v>587</v>
      </c>
      <c r="F129" s="181" t="s">
        <v>588</v>
      </c>
      <c r="G129" s="168"/>
      <c r="H129" s="168"/>
      <c r="I129" s="171"/>
      <c r="J129" s="182">
        <f>BK129</f>
        <v>0</v>
      </c>
      <c r="K129" s="168"/>
      <c r="L129" s="173"/>
      <c r="M129" s="174"/>
      <c r="N129" s="175"/>
      <c r="O129" s="175"/>
      <c r="P129" s="176">
        <f>SUM(P130:P134)</f>
        <v>0</v>
      </c>
      <c r="Q129" s="175"/>
      <c r="R129" s="176">
        <f>SUM(R130:R134)</f>
        <v>9.689999999999999E-3</v>
      </c>
      <c r="S129" s="175"/>
      <c r="T129" s="177">
        <f>SUM(T130:T134)</f>
        <v>0</v>
      </c>
      <c r="AR129" s="178" t="s">
        <v>89</v>
      </c>
      <c r="AT129" s="179" t="s">
        <v>78</v>
      </c>
      <c r="AU129" s="179" t="s">
        <v>87</v>
      </c>
      <c r="AY129" s="178" t="s">
        <v>143</v>
      </c>
      <c r="BK129" s="180">
        <f>SUM(BK130:BK134)</f>
        <v>0</v>
      </c>
    </row>
    <row r="130" spans="1:65" s="2" customFormat="1" ht="16.5" customHeight="1">
      <c r="A130" s="31"/>
      <c r="B130" s="32"/>
      <c r="C130" s="183" t="s">
        <v>198</v>
      </c>
      <c r="D130" s="183" t="s">
        <v>146</v>
      </c>
      <c r="E130" s="184" t="s">
        <v>589</v>
      </c>
      <c r="F130" s="185" t="s">
        <v>590</v>
      </c>
      <c r="G130" s="186" t="s">
        <v>196</v>
      </c>
      <c r="H130" s="187">
        <v>2</v>
      </c>
      <c r="I130" s="188"/>
      <c r="J130" s="189">
        <f>ROUND(I130*H130,2)</f>
        <v>0</v>
      </c>
      <c r="K130" s="185" t="s">
        <v>1</v>
      </c>
      <c r="L130" s="36"/>
      <c r="M130" s="190" t="s">
        <v>1</v>
      </c>
      <c r="N130" s="191" t="s">
        <v>44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236</v>
      </c>
      <c r="AT130" s="194" t="s">
        <v>146</v>
      </c>
      <c r="AU130" s="194" t="s">
        <v>89</v>
      </c>
      <c r="AY130" s="14" t="s">
        <v>143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4" t="s">
        <v>87</v>
      </c>
      <c r="BK130" s="195">
        <f>ROUND(I130*H130,2)</f>
        <v>0</v>
      </c>
      <c r="BL130" s="14" t="s">
        <v>236</v>
      </c>
      <c r="BM130" s="194" t="s">
        <v>591</v>
      </c>
    </row>
    <row r="131" spans="1:65" s="2" customFormat="1" ht="24">
      <c r="A131" s="31"/>
      <c r="B131" s="32"/>
      <c r="C131" s="201" t="s">
        <v>202</v>
      </c>
      <c r="D131" s="201" t="s">
        <v>347</v>
      </c>
      <c r="E131" s="202" t="s">
        <v>592</v>
      </c>
      <c r="F131" s="203" t="s">
        <v>593</v>
      </c>
      <c r="G131" s="204" t="s">
        <v>196</v>
      </c>
      <c r="H131" s="205">
        <v>2</v>
      </c>
      <c r="I131" s="206"/>
      <c r="J131" s="207">
        <f>ROUND(I131*H131,2)</f>
        <v>0</v>
      </c>
      <c r="K131" s="203" t="s">
        <v>1</v>
      </c>
      <c r="L131" s="208"/>
      <c r="M131" s="209" t="s">
        <v>1</v>
      </c>
      <c r="N131" s="210" t="s">
        <v>44</v>
      </c>
      <c r="O131" s="68"/>
      <c r="P131" s="192">
        <f>O131*H131</f>
        <v>0</v>
      </c>
      <c r="Q131" s="192">
        <v>3.2299999999999998E-3</v>
      </c>
      <c r="R131" s="192">
        <f>Q131*H131</f>
        <v>6.4599999999999996E-3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350</v>
      </c>
      <c r="AT131" s="194" t="s">
        <v>347</v>
      </c>
      <c r="AU131" s="194" t="s">
        <v>89</v>
      </c>
      <c r="AY131" s="14" t="s">
        <v>143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87</v>
      </c>
      <c r="BK131" s="195">
        <f>ROUND(I131*H131,2)</f>
        <v>0</v>
      </c>
      <c r="BL131" s="14" t="s">
        <v>236</v>
      </c>
      <c r="BM131" s="194" t="s">
        <v>594</v>
      </c>
    </row>
    <row r="132" spans="1:65" s="2" customFormat="1" ht="16.5" customHeight="1">
      <c r="A132" s="31"/>
      <c r="B132" s="32"/>
      <c r="C132" s="183" t="s">
        <v>206</v>
      </c>
      <c r="D132" s="183" t="s">
        <v>146</v>
      </c>
      <c r="E132" s="184" t="s">
        <v>595</v>
      </c>
      <c r="F132" s="185" t="s">
        <v>596</v>
      </c>
      <c r="G132" s="186" t="s">
        <v>196</v>
      </c>
      <c r="H132" s="187">
        <v>1</v>
      </c>
      <c r="I132" s="188"/>
      <c r="J132" s="189">
        <f>ROUND(I132*H132,2)</f>
        <v>0</v>
      </c>
      <c r="K132" s="185" t="s">
        <v>1</v>
      </c>
      <c r="L132" s="36"/>
      <c r="M132" s="190" t="s">
        <v>1</v>
      </c>
      <c r="N132" s="191" t="s">
        <v>44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236</v>
      </c>
      <c r="AT132" s="194" t="s">
        <v>146</v>
      </c>
      <c r="AU132" s="194" t="s">
        <v>89</v>
      </c>
      <c r="AY132" s="14" t="s">
        <v>143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87</v>
      </c>
      <c r="BK132" s="195">
        <f>ROUND(I132*H132,2)</f>
        <v>0</v>
      </c>
      <c r="BL132" s="14" t="s">
        <v>236</v>
      </c>
      <c r="BM132" s="194" t="s">
        <v>597</v>
      </c>
    </row>
    <row r="133" spans="1:65" s="2" customFormat="1" ht="16.5" customHeight="1">
      <c r="A133" s="31"/>
      <c r="B133" s="32"/>
      <c r="C133" s="201" t="s">
        <v>177</v>
      </c>
      <c r="D133" s="201" t="s">
        <v>347</v>
      </c>
      <c r="E133" s="202" t="s">
        <v>598</v>
      </c>
      <c r="F133" s="203" t="s">
        <v>599</v>
      </c>
      <c r="G133" s="204" t="s">
        <v>196</v>
      </c>
      <c r="H133" s="205">
        <v>1</v>
      </c>
      <c r="I133" s="206"/>
      <c r="J133" s="207">
        <f>ROUND(I133*H133,2)</f>
        <v>0</v>
      </c>
      <c r="K133" s="203" t="s">
        <v>1</v>
      </c>
      <c r="L133" s="208"/>
      <c r="M133" s="209" t="s">
        <v>1</v>
      </c>
      <c r="N133" s="210" t="s">
        <v>44</v>
      </c>
      <c r="O133" s="68"/>
      <c r="P133" s="192">
        <f>O133*H133</f>
        <v>0</v>
      </c>
      <c r="Q133" s="192">
        <v>3.2299999999999998E-3</v>
      </c>
      <c r="R133" s="192">
        <f>Q133*H133</f>
        <v>3.2299999999999998E-3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350</v>
      </c>
      <c r="AT133" s="194" t="s">
        <v>347</v>
      </c>
      <c r="AU133" s="194" t="s">
        <v>89</v>
      </c>
      <c r="AY133" s="14" t="s">
        <v>143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87</v>
      </c>
      <c r="BK133" s="195">
        <f>ROUND(I133*H133,2)</f>
        <v>0</v>
      </c>
      <c r="BL133" s="14" t="s">
        <v>236</v>
      </c>
      <c r="BM133" s="194" t="s">
        <v>600</v>
      </c>
    </row>
    <row r="134" spans="1:65" s="2" customFormat="1" ht="16.5" customHeight="1">
      <c r="A134" s="31"/>
      <c r="B134" s="32"/>
      <c r="C134" s="183" t="s">
        <v>213</v>
      </c>
      <c r="D134" s="183" t="s">
        <v>146</v>
      </c>
      <c r="E134" s="184" t="s">
        <v>601</v>
      </c>
      <c r="F134" s="185" t="s">
        <v>602</v>
      </c>
      <c r="G134" s="186" t="s">
        <v>354</v>
      </c>
      <c r="H134" s="211"/>
      <c r="I134" s="188"/>
      <c r="J134" s="189">
        <f>ROUND(I134*H134,2)</f>
        <v>0</v>
      </c>
      <c r="K134" s="185" t="s">
        <v>150</v>
      </c>
      <c r="L134" s="36"/>
      <c r="M134" s="196" t="s">
        <v>1</v>
      </c>
      <c r="N134" s="197" t="s">
        <v>44</v>
      </c>
      <c r="O134" s="198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236</v>
      </c>
      <c r="AT134" s="194" t="s">
        <v>146</v>
      </c>
      <c r="AU134" s="194" t="s">
        <v>89</v>
      </c>
      <c r="AY134" s="14" t="s">
        <v>143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87</v>
      </c>
      <c r="BK134" s="195">
        <f>ROUND(I134*H134,2)</f>
        <v>0</v>
      </c>
      <c r="BL134" s="14" t="s">
        <v>236</v>
      </c>
      <c r="BM134" s="194" t="s">
        <v>603</v>
      </c>
    </row>
    <row r="135" spans="1:65" s="2" customFormat="1" ht="6.95" customHeight="1">
      <c r="A135" s="31"/>
      <c r="B135" s="51"/>
      <c r="C135" s="52"/>
      <c r="D135" s="52"/>
      <c r="E135" s="52"/>
      <c r="F135" s="52"/>
      <c r="G135" s="52"/>
      <c r="H135" s="52"/>
      <c r="I135" s="52"/>
      <c r="J135" s="52"/>
      <c r="K135" s="52"/>
      <c r="L135" s="36"/>
      <c r="M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</sheetData>
  <sheetProtection algorithmName="SHA-512" hashValue="NDYlg5ol5db2B+RtrQ004BPRDkMyZlPfB5YmIHQLjbelF7929kTBtcZ11ZoInSH++4mqrLQIYcoUltQ0UgPwkg==" saltValue="b24a62ujJvZNERj7wSfSMFI4TX4SPjFCgz6Dc4IYRYRpRztSOIH2rDl3HF3CD0Vxl7mlQMzQMV2aKd4ZgAGvTQ==" spinCount="100000" sheet="1" objects="1" scenarios="1" formatColumns="0" formatRows="0" autoFilter="0"/>
  <autoFilter ref="C119:K134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9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104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604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ROUND((SUM(BE119:BE128)),  2)</f>
        <v>0</v>
      </c>
      <c r="G33" s="31"/>
      <c r="H33" s="31"/>
      <c r="I33" s="121">
        <v>0.21</v>
      </c>
      <c r="J33" s="120">
        <f>ROUND(((SUM(BE119:BE128))*I33),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ROUND((SUM(BF119:BF128)),  2)</f>
        <v>0</v>
      </c>
      <c r="G34" s="31"/>
      <c r="H34" s="31"/>
      <c r="I34" s="121">
        <v>0.15</v>
      </c>
      <c r="J34" s="120">
        <f>ROUND(((SUM(BF119:BF128))*I34),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ROUND((SUM(BG119:BG128)),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ROUND((SUM(BH119:BH128)),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ROUND((SUM(BI119:BI128)),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06 - KLIMATIZACE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172</v>
      </c>
      <c r="E97" s="147"/>
      <c r="F97" s="147"/>
      <c r="G97" s="147"/>
      <c r="H97" s="147"/>
      <c r="I97" s="147"/>
      <c r="J97" s="148">
        <f>J120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605</v>
      </c>
      <c r="E98" s="153"/>
      <c r="F98" s="153"/>
      <c r="G98" s="153"/>
      <c r="H98" s="153"/>
      <c r="I98" s="153"/>
      <c r="J98" s="154">
        <f>J121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606</v>
      </c>
      <c r="E99" s="153"/>
      <c r="F99" s="153"/>
      <c r="G99" s="153"/>
      <c r="H99" s="153"/>
      <c r="I99" s="153"/>
      <c r="J99" s="154">
        <f>J126</f>
        <v>0</v>
      </c>
      <c r="K99" s="151"/>
      <c r="L99" s="155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127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4" t="str">
        <f>E7</f>
        <v>MALÁ GALERIE S INFOCENTREM</v>
      </c>
      <c r="F109" s="255"/>
      <c r="G109" s="255"/>
      <c r="H109" s="255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115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42" t="str">
        <f>E9</f>
        <v>06 - KLIMATIZACE</v>
      </c>
      <c r="F111" s="253"/>
      <c r="G111" s="253"/>
      <c r="H111" s="25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22</v>
      </c>
      <c r="D113" s="33"/>
      <c r="E113" s="33"/>
      <c r="F113" s="24" t="str">
        <f>F12</f>
        <v>nám. 14. října č. 4, 150 22 Praha 5</v>
      </c>
      <c r="G113" s="33"/>
      <c r="H113" s="33"/>
      <c r="I113" s="26" t="s">
        <v>24</v>
      </c>
      <c r="J113" s="63" t="str">
        <f>IF(J12="","",J12)</f>
        <v>24. 11. 2021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6" t="s">
        <v>26</v>
      </c>
      <c r="D115" s="33"/>
      <c r="E115" s="33"/>
      <c r="F115" s="24" t="str">
        <f>E15</f>
        <v>Městská část Praha 5</v>
      </c>
      <c r="G115" s="33"/>
      <c r="H115" s="33"/>
      <c r="I115" s="26" t="s">
        <v>32</v>
      </c>
      <c r="J115" s="29" t="str">
        <f>E21</f>
        <v>EHL &amp; KOUMAR ARCHITEKTI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30</v>
      </c>
      <c r="D116" s="33"/>
      <c r="E116" s="33"/>
      <c r="F116" s="24" t="str">
        <f>IF(E18="","",E18)</f>
        <v>Vyplň údaj</v>
      </c>
      <c r="G116" s="33"/>
      <c r="H116" s="33"/>
      <c r="I116" s="26" t="s">
        <v>35</v>
      </c>
      <c r="J116" s="29" t="str">
        <f>E24</f>
        <v>Vladimír Mrázek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56"/>
      <c r="B118" s="157"/>
      <c r="C118" s="158" t="s">
        <v>128</v>
      </c>
      <c r="D118" s="159" t="s">
        <v>64</v>
      </c>
      <c r="E118" s="159" t="s">
        <v>60</v>
      </c>
      <c r="F118" s="159" t="s">
        <v>61</v>
      </c>
      <c r="G118" s="159" t="s">
        <v>129</v>
      </c>
      <c r="H118" s="159" t="s">
        <v>130</v>
      </c>
      <c r="I118" s="159" t="s">
        <v>131</v>
      </c>
      <c r="J118" s="159" t="s">
        <v>119</v>
      </c>
      <c r="K118" s="160" t="s">
        <v>132</v>
      </c>
      <c r="L118" s="161"/>
      <c r="M118" s="72" t="s">
        <v>1</v>
      </c>
      <c r="N118" s="73" t="s">
        <v>43</v>
      </c>
      <c r="O118" s="73" t="s">
        <v>133</v>
      </c>
      <c r="P118" s="73" t="s">
        <v>134</v>
      </c>
      <c r="Q118" s="73" t="s">
        <v>135</v>
      </c>
      <c r="R118" s="73" t="s">
        <v>136</v>
      </c>
      <c r="S118" s="73" t="s">
        <v>137</v>
      </c>
      <c r="T118" s="74" t="s">
        <v>138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2" customFormat="1" ht="22.9" customHeight="1">
      <c r="A119" s="31"/>
      <c r="B119" s="32"/>
      <c r="C119" s="79" t="s">
        <v>139</v>
      </c>
      <c r="D119" s="33"/>
      <c r="E119" s="33"/>
      <c r="F119" s="33"/>
      <c r="G119" s="33"/>
      <c r="H119" s="33"/>
      <c r="I119" s="33"/>
      <c r="J119" s="162">
        <f>BK119</f>
        <v>0</v>
      </c>
      <c r="K119" s="33"/>
      <c r="L119" s="36"/>
      <c r="M119" s="75"/>
      <c r="N119" s="163"/>
      <c r="O119" s="76"/>
      <c r="P119" s="164">
        <f>P120</f>
        <v>0</v>
      </c>
      <c r="Q119" s="76"/>
      <c r="R119" s="164">
        <f>R120</f>
        <v>0.78200000000000014</v>
      </c>
      <c r="S119" s="76"/>
      <c r="T119" s="165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78</v>
      </c>
      <c r="AU119" s="14" t="s">
        <v>121</v>
      </c>
      <c r="BK119" s="166">
        <f>BK120</f>
        <v>0</v>
      </c>
    </row>
    <row r="120" spans="1:65" s="12" customFormat="1" ht="25.9" customHeight="1">
      <c r="B120" s="167"/>
      <c r="C120" s="168"/>
      <c r="D120" s="169" t="s">
        <v>78</v>
      </c>
      <c r="E120" s="170" t="s">
        <v>262</v>
      </c>
      <c r="F120" s="170" t="s">
        <v>263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P121+P126</f>
        <v>0</v>
      </c>
      <c r="Q120" s="175"/>
      <c r="R120" s="176">
        <f>R121+R126</f>
        <v>0.78200000000000014</v>
      </c>
      <c r="S120" s="175"/>
      <c r="T120" s="177">
        <f>T121+T126</f>
        <v>0</v>
      </c>
      <c r="AR120" s="178" t="s">
        <v>89</v>
      </c>
      <c r="AT120" s="179" t="s">
        <v>78</v>
      </c>
      <c r="AU120" s="179" t="s">
        <v>79</v>
      </c>
      <c r="AY120" s="178" t="s">
        <v>143</v>
      </c>
      <c r="BK120" s="180">
        <f>BK121+BK126</f>
        <v>0</v>
      </c>
    </row>
    <row r="121" spans="1:65" s="12" customFormat="1" ht="22.9" customHeight="1">
      <c r="B121" s="167"/>
      <c r="C121" s="168"/>
      <c r="D121" s="169" t="s">
        <v>78</v>
      </c>
      <c r="E121" s="181" t="s">
        <v>607</v>
      </c>
      <c r="F121" s="181" t="s">
        <v>608</v>
      </c>
      <c r="G121" s="168"/>
      <c r="H121" s="168"/>
      <c r="I121" s="171"/>
      <c r="J121" s="182">
        <f>BK121</f>
        <v>0</v>
      </c>
      <c r="K121" s="168"/>
      <c r="L121" s="173"/>
      <c r="M121" s="174"/>
      <c r="N121" s="175"/>
      <c r="O121" s="175"/>
      <c r="P121" s="176">
        <f>SUM(P122:P125)</f>
        <v>0</v>
      </c>
      <c r="Q121" s="175"/>
      <c r="R121" s="176">
        <f>SUM(R122:R125)</f>
        <v>0.78200000000000014</v>
      </c>
      <c r="S121" s="175"/>
      <c r="T121" s="177">
        <f>SUM(T122:T125)</f>
        <v>0</v>
      </c>
      <c r="AR121" s="178" t="s">
        <v>89</v>
      </c>
      <c r="AT121" s="179" t="s">
        <v>78</v>
      </c>
      <c r="AU121" s="179" t="s">
        <v>87</v>
      </c>
      <c r="AY121" s="178" t="s">
        <v>143</v>
      </c>
      <c r="BK121" s="180">
        <f>SUM(BK122:BK125)</f>
        <v>0</v>
      </c>
    </row>
    <row r="122" spans="1:65" s="2" customFormat="1" ht="16.5" customHeight="1">
      <c r="A122" s="31"/>
      <c r="B122" s="32"/>
      <c r="C122" s="183" t="s">
        <v>87</v>
      </c>
      <c r="D122" s="183" t="s">
        <v>146</v>
      </c>
      <c r="E122" s="184" t="s">
        <v>609</v>
      </c>
      <c r="F122" s="185" t="s">
        <v>610</v>
      </c>
      <c r="G122" s="186" t="s">
        <v>149</v>
      </c>
      <c r="H122" s="187">
        <v>1</v>
      </c>
      <c r="I122" s="188"/>
      <c r="J122" s="189">
        <f>ROUND(I122*H122,2)</f>
        <v>0</v>
      </c>
      <c r="K122" s="185" t="s">
        <v>1</v>
      </c>
      <c r="L122" s="36"/>
      <c r="M122" s="190" t="s">
        <v>1</v>
      </c>
      <c r="N122" s="191" t="s">
        <v>44</v>
      </c>
      <c r="O122" s="68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4" t="s">
        <v>236</v>
      </c>
      <c r="AT122" s="194" t="s">
        <v>146</v>
      </c>
      <c r="AU122" s="194" t="s">
        <v>89</v>
      </c>
      <c r="AY122" s="14" t="s">
        <v>143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4" t="s">
        <v>87</v>
      </c>
      <c r="BK122" s="195">
        <f>ROUND(I122*H122,2)</f>
        <v>0</v>
      </c>
      <c r="BL122" s="14" t="s">
        <v>236</v>
      </c>
      <c r="BM122" s="194" t="s">
        <v>611</v>
      </c>
    </row>
    <row r="123" spans="1:65" s="2" customFormat="1" ht="16.5" customHeight="1">
      <c r="A123" s="31"/>
      <c r="B123" s="32"/>
      <c r="C123" s="201" t="s">
        <v>89</v>
      </c>
      <c r="D123" s="201" t="s">
        <v>347</v>
      </c>
      <c r="E123" s="202" t="s">
        <v>612</v>
      </c>
      <c r="F123" s="203" t="s">
        <v>613</v>
      </c>
      <c r="G123" s="204" t="s">
        <v>196</v>
      </c>
      <c r="H123" s="205">
        <v>1</v>
      </c>
      <c r="I123" s="206"/>
      <c r="J123" s="207">
        <f>ROUND(I123*H123,2)</f>
        <v>0</v>
      </c>
      <c r="K123" s="203" t="s">
        <v>1</v>
      </c>
      <c r="L123" s="208"/>
      <c r="M123" s="209" t="s">
        <v>1</v>
      </c>
      <c r="N123" s="210" t="s">
        <v>44</v>
      </c>
      <c r="O123" s="68"/>
      <c r="P123" s="192">
        <f>O123*H123</f>
        <v>0</v>
      </c>
      <c r="Q123" s="192">
        <v>3.4000000000000002E-2</v>
      </c>
      <c r="R123" s="192">
        <f>Q123*H123</f>
        <v>3.4000000000000002E-2</v>
      </c>
      <c r="S123" s="192">
        <v>0</v>
      </c>
      <c r="T123" s="193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350</v>
      </c>
      <c r="AT123" s="194" t="s">
        <v>347</v>
      </c>
      <c r="AU123" s="194" t="s">
        <v>89</v>
      </c>
      <c r="AY123" s="14" t="s">
        <v>143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4" t="s">
        <v>87</v>
      </c>
      <c r="BK123" s="195">
        <f>ROUND(I123*H123,2)</f>
        <v>0</v>
      </c>
      <c r="BL123" s="14" t="s">
        <v>236</v>
      </c>
      <c r="BM123" s="194" t="s">
        <v>614</v>
      </c>
    </row>
    <row r="124" spans="1:65" s="2" customFormat="1" ht="16.5" customHeight="1">
      <c r="A124" s="31"/>
      <c r="B124" s="32"/>
      <c r="C124" s="201" t="s">
        <v>159</v>
      </c>
      <c r="D124" s="201" t="s">
        <v>347</v>
      </c>
      <c r="E124" s="202" t="s">
        <v>615</v>
      </c>
      <c r="F124" s="203" t="s">
        <v>616</v>
      </c>
      <c r="G124" s="204" t="s">
        <v>189</v>
      </c>
      <c r="H124" s="205">
        <v>21</v>
      </c>
      <c r="I124" s="206"/>
      <c r="J124" s="207">
        <f>ROUND(I124*H124,2)</f>
        <v>0</v>
      </c>
      <c r="K124" s="203" t="s">
        <v>1</v>
      </c>
      <c r="L124" s="208"/>
      <c r="M124" s="209" t="s">
        <v>1</v>
      </c>
      <c r="N124" s="210" t="s">
        <v>44</v>
      </c>
      <c r="O124" s="68"/>
      <c r="P124" s="192">
        <f>O124*H124</f>
        <v>0</v>
      </c>
      <c r="Q124" s="192">
        <v>3.4000000000000002E-2</v>
      </c>
      <c r="R124" s="192">
        <f>Q124*H124</f>
        <v>0.71400000000000008</v>
      </c>
      <c r="S124" s="192">
        <v>0</v>
      </c>
      <c r="T124" s="19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350</v>
      </c>
      <c r="AT124" s="194" t="s">
        <v>347</v>
      </c>
      <c r="AU124" s="194" t="s">
        <v>89</v>
      </c>
      <c r="AY124" s="14" t="s">
        <v>143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4" t="s">
        <v>87</v>
      </c>
      <c r="BK124" s="195">
        <f>ROUND(I124*H124,2)</f>
        <v>0</v>
      </c>
      <c r="BL124" s="14" t="s">
        <v>236</v>
      </c>
      <c r="BM124" s="194" t="s">
        <v>617</v>
      </c>
    </row>
    <row r="125" spans="1:65" s="2" customFormat="1" ht="16.5" customHeight="1">
      <c r="A125" s="31"/>
      <c r="B125" s="32"/>
      <c r="C125" s="201" t="s">
        <v>164</v>
      </c>
      <c r="D125" s="201" t="s">
        <v>347</v>
      </c>
      <c r="E125" s="202" t="s">
        <v>618</v>
      </c>
      <c r="F125" s="203" t="s">
        <v>619</v>
      </c>
      <c r="G125" s="204" t="s">
        <v>149</v>
      </c>
      <c r="H125" s="205">
        <v>1</v>
      </c>
      <c r="I125" s="206"/>
      <c r="J125" s="207">
        <f>ROUND(I125*H125,2)</f>
        <v>0</v>
      </c>
      <c r="K125" s="203" t="s">
        <v>1</v>
      </c>
      <c r="L125" s="208"/>
      <c r="M125" s="209" t="s">
        <v>1</v>
      </c>
      <c r="N125" s="210" t="s">
        <v>44</v>
      </c>
      <c r="O125" s="68"/>
      <c r="P125" s="192">
        <f>O125*H125</f>
        <v>0</v>
      </c>
      <c r="Q125" s="192">
        <v>3.4000000000000002E-2</v>
      </c>
      <c r="R125" s="192">
        <f>Q125*H125</f>
        <v>3.4000000000000002E-2</v>
      </c>
      <c r="S125" s="192">
        <v>0</v>
      </c>
      <c r="T125" s="19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350</v>
      </c>
      <c r="AT125" s="194" t="s">
        <v>347</v>
      </c>
      <c r="AU125" s="194" t="s">
        <v>89</v>
      </c>
      <c r="AY125" s="14" t="s">
        <v>143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4" t="s">
        <v>87</v>
      </c>
      <c r="BK125" s="195">
        <f>ROUND(I125*H125,2)</f>
        <v>0</v>
      </c>
      <c r="BL125" s="14" t="s">
        <v>236</v>
      </c>
      <c r="BM125" s="194" t="s">
        <v>620</v>
      </c>
    </row>
    <row r="126" spans="1:65" s="12" customFormat="1" ht="22.9" customHeight="1">
      <c r="B126" s="167"/>
      <c r="C126" s="168"/>
      <c r="D126" s="169" t="s">
        <v>78</v>
      </c>
      <c r="E126" s="181" t="s">
        <v>621</v>
      </c>
      <c r="F126" s="181" t="s">
        <v>622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SUM(P127:P128)</f>
        <v>0</v>
      </c>
      <c r="Q126" s="175"/>
      <c r="R126" s="176">
        <f>SUM(R127:R128)</f>
        <v>0</v>
      </c>
      <c r="S126" s="175"/>
      <c r="T126" s="177">
        <f>SUM(T127:T128)</f>
        <v>0</v>
      </c>
      <c r="AR126" s="178" t="s">
        <v>89</v>
      </c>
      <c r="AT126" s="179" t="s">
        <v>78</v>
      </c>
      <c r="AU126" s="179" t="s">
        <v>87</v>
      </c>
      <c r="AY126" s="178" t="s">
        <v>143</v>
      </c>
      <c r="BK126" s="180">
        <f>SUM(BK127:BK128)</f>
        <v>0</v>
      </c>
    </row>
    <row r="127" spans="1:65" s="2" customFormat="1" ht="16.5" customHeight="1">
      <c r="A127" s="31"/>
      <c r="B127" s="32"/>
      <c r="C127" s="183" t="s">
        <v>142</v>
      </c>
      <c r="D127" s="183" t="s">
        <v>146</v>
      </c>
      <c r="E127" s="184" t="s">
        <v>623</v>
      </c>
      <c r="F127" s="185" t="s">
        <v>624</v>
      </c>
      <c r="G127" s="186" t="s">
        <v>149</v>
      </c>
      <c r="H127" s="187">
        <v>1</v>
      </c>
      <c r="I127" s="188"/>
      <c r="J127" s="189">
        <f>ROUND(I127*H127,2)</f>
        <v>0</v>
      </c>
      <c r="K127" s="185" t="s">
        <v>1</v>
      </c>
      <c r="L127" s="36"/>
      <c r="M127" s="190" t="s">
        <v>1</v>
      </c>
      <c r="N127" s="191" t="s">
        <v>44</v>
      </c>
      <c r="O127" s="6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236</v>
      </c>
      <c r="AT127" s="194" t="s">
        <v>146</v>
      </c>
      <c r="AU127" s="194" t="s">
        <v>89</v>
      </c>
      <c r="AY127" s="14" t="s">
        <v>143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87</v>
      </c>
      <c r="BK127" s="195">
        <f>ROUND(I127*H127,2)</f>
        <v>0</v>
      </c>
      <c r="BL127" s="14" t="s">
        <v>236</v>
      </c>
      <c r="BM127" s="194" t="s">
        <v>625</v>
      </c>
    </row>
    <row r="128" spans="1:65" s="2" customFormat="1" ht="16.5" customHeight="1">
      <c r="A128" s="31"/>
      <c r="B128" s="32"/>
      <c r="C128" s="183" t="s">
        <v>198</v>
      </c>
      <c r="D128" s="183" t="s">
        <v>146</v>
      </c>
      <c r="E128" s="184" t="s">
        <v>626</v>
      </c>
      <c r="F128" s="185" t="s">
        <v>322</v>
      </c>
      <c r="G128" s="186" t="s">
        <v>149</v>
      </c>
      <c r="H128" s="187">
        <v>1</v>
      </c>
      <c r="I128" s="188"/>
      <c r="J128" s="189">
        <f>ROUND(I128*H128,2)</f>
        <v>0</v>
      </c>
      <c r="K128" s="185" t="s">
        <v>1</v>
      </c>
      <c r="L128" s="36"/>
      <c r="M128" s="196" t="s">
        <v>1</v>
      </c>
      <c r="N128" s="197" t="s">
        <v>44</v>
      </c>
      <c r="O128" s="198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236</v>
      </c>
      <c r="AT128" s="194" t="s">
        <v>146</v>
      </c>
      <c r="AU128" s="194" t="s">
        <v>89</v>
      </c>
      <c r="AY128" s="14" t="s">
        <v>143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87</v>
      </c>
      <c r="BK128" s="195">
        <f>ROUND(I128*H128,2)</f>
        <v>0</v>
      </c>
      <c r="BL128" s="14" t="s">
        <v>236</v>
      </c>
      <c r="BM128" s="194" t="s">
        <v>627</v>
      </c>
    </row>
    <row r="129" spans="1:31" s="2" customFormat="1" ht="6.95" customHeight="1">
      <c r="A129" s="31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co93vWckWIMFN5JnM9+K9hde/3wOAJQS13VftIM2kyqj6cRsUTMZCYjCMSfWkSy9ToRiZb7V+kfSC62j7AMwsA==" saltValue="X7tXm0HWq7ZpFlhvsatqxQnOce7AgNI0hOonVTLGh57QCceYSw+1F1wdKh/Bo8fl13F93E+RHXBKCa7ucy8ExA==" spinCount="100000" sheet="1" objects="1" scenarios="1" formatColumns="0" formatRows="0" autoFilter="0"/>
  <autoFilter ref="C118:K128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6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107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628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29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ROUND((SUM(BE119:BE205)),  2)</f>
        <v>0</v>
      </c>
      <c r="G33" s="31"/>
      <c r="H33" s="31"/>
      <c r="I33" s="121">
        <v>0.21</v>
      </c>
      <c r="J33" s="120">
        <f>ROUND(((SUM(BE119:BE205))*I33),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ROUND((SUM(BF119:BF205)),  2)</f>
        <v>0</v>
      </c>
      <c r="G34" s="31"/>
      <c r="H34" s="31"/>
      <c r="I34" s="121">
        <v>0.15</v>
      </c>
      <c r="J34" s="120">
        <f>ROUND(((SUM(BF119:BF205))*I34),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ROUND((SUM(BG119:BG205)),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ROUND((SUM(BH119:BH205)),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ROUND((SUM(BI119:BI205)),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07 - ELEKTROINSTALACE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172</v>
      </c>
      <c r="E97" s="147"/>
      <c r="F97" s="147"/>
      <c r="G97" s="147"/>
      <c r="H97" s="147"/>
      <c r="I97" s="147"/>
      <c r="J97" s="148">
        <f>J120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629</v>
      </c>
      <c r="E98" s="153"/>
      <c r="F98" s="153"/>
      <c r="G98" s="153"/>
      <c r="H98" s="153"/>
      <c r="I98" s="153"/>
      <c r="J98" s="154">
        <f>J121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630</v>
      </c>
      <c r="E99" s="153"/>
      <c r="F99" s="153"/>
      <c r="G99" s="153"/>
      <c r="H99" s="153"/>
      <c r="I99" s="153"/>
      <c r="J99" s="154">
        <f>J200</f>
        <v>0</v>
      </c>
      <c r="K99" s="151"/>
      <c r="L99" s="155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127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4" t="str">
        <f>E7</f>
        <v>MALÁ GALERIE S INFOCENTREM</v>
      </c>
      <c r="F109" s="255"/>
      <c r="G109" s="255"/>
      <c r="H109" s="255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115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42" t="str">
        <f>E9</f>
        <v>07 - ELEKTROINSTALACE</v>
      </c>
      <c r="F111" s="253"/>
      <c r="G111" s="253"/>
      <c r="H111" s="25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22</v>
      </c>
      <c r="D113" s="33"/>
      <c r="E113" s="33"/>
      <c r="F113" s="24" t="str">
        <f>F12</f>
        <v>nám. 14. října č. 4, 150 22 Praha 5</v>
      </c>
      <c r="G113" s="33"/>
      <c r="H113" s="33"/>
      <c r="I113" s="26" t="s">
        <v>24</v>
      </c>
      <c r="J113" s="63" t="str">
        <f>IF(J12="","",J12)</f>
        <v>24. 11. 2021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6" t="s">
        <v>26</v>
      </c>
      <c r="D115" s="33"/>
      <c r="E115" s="33"/>
      <c r="F115" s="24" t="str">
        <f>E15</f>
        <v>Městská část Praha 5</v>
      </c>
      <c r="G115" s="33"/>
      <c r="H115" s="33"/>
      <c r="I115" s="26" t="s">
        <v>32</v>
      </c>
      <c r="J115" s="29" t="str">
        <f>E21</f>
        <v>EHL &amp; KOUMAR ARCHITEKTI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30</v>
      </c>
      <c r="D116" s="33"/>
      <c r="E116" s="33"/>
      <c r="F116" s="24" t="str">
        <f>IF(E18="","",E18)</f>
        <v>Vyplň údaj</v>
      </c>
      <c r="G116" s="33"/>
      <c r="H116" s="33"/>
      <c r="I116" s="26" t="s">
        <v>35</v>
      </c>
      <c r="J116" s="29" t="str">
        <f>E24</f>
        <v>Vladimír Mrázek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56"/>
      <c r="B118" s="157"/>
      <c r="C118" s="158" t="s">
        <v>128</v>
      </c>
      <c r="D118" s="159" t="s">
        <v>64</v>
      </c>
      <c r="E118" s="159" t="s">
        <v>60</v>
      </c>
      <c r="F118" s="159" t="s">
        <v>61</v>
      </c>
      <c r="G118" s="159" t="s">
        <v>129</v>
      </c>
      <c r="H118" s="159" t="s">
        <v>130</v>
      </c>
      <c r="I118" s="159" t="s">
        <v>131</v>
      </c>
      <c r="J118" s="159" t="s">
        <v>119</v>
      </c>
      <c r="K118" s="160" t="s">
        <v>132</v>
      </c>
      <c r="L118" s="161"/>
      <c r="M118" s="72" t="s">
        <v>1</v>
      </c>
      <c r="N118" s="73" t="s">
        <v>43</v>
      </c>
      <c r="O118" s="73" t="s">
        <v>133</v>
      </c>
      <c r="P118" s="73" t="s">
        <v>134</v>
      </c>
      <c r="Q118" s="73" t="s">
        <v>135</v>
      </c>
      <c r="R118" s="73" t="s">
        <v>136</v>
      </c>
      <c r="S118" s="73" t="s">
        <v>137</v>
      </c>
      <c r="T118" s="74" t="s">
        <v>138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2" customFormat="1" ht="22.9" customHeight="1">
      <c r="A119" s="31"/>
      <c r="B119" s="32"/>
      <c r="C119" s="79" t="s">
        <v>139</v>
      </c>
      <c r="D119" s="33"/>
      <c r="E119" s="33"/>
      <c r="F119" s="33"/>
      <c r="G119" s="33"/>
      <c r="H119" s="33"/>
      <c r="I119" s="33"/>
      <c r="J119" s="162">
        <f>BK119</f>
        <v>0</v>
      </c>
      <c r="K119" s="33"/>
      <c r="L119" s="36"/>
      <c r="M119" s="75"/>
      <c r="N119" s="163"/>
      <c r="O119" s="76"/>
      <c r="P119" s="164">
        <f>P120</f>
        <v>0</v>
      </c>
      <c r="Q119" s="76"/>
      <c r="R119" s="164">
        <f>R120</f>
        <v>0.17519999999999999</v>
      </c>
      <c r="S119" s="76"/>
      <c r="T119" s="165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78</v>
      </c>
      <c r="AU119" s="14" t="s">
        <v>121</v>
      </c>
      <c r="BK119" s="166">
        <f>BK120</f>
        <v>0</v>
      </c>
    </row>
    <row r="120" spans="1:65" s="12" customFormat="1" ht="25.9" customHeight="1">
      <c r="B120" s="167"/>
      <c r="C120" s="168"/>
      <c r="D120" s="169" t="s">
        <v>78</v>
      </c>
      <c r="E120" s="170" t="s">
        <v>262</v>
      </c>
      <c r="F120" s="170" t="s">
        <v>263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P121+P200</f>
        <v>0</v>
      </c>
      <c r="Q120" s="175"/>
      <c r="R120" s="176">
        <f>R121+R200</f>
        <v>0.17519999999999999</v>
      </c>
      <c r="S120" s="175"/>
      <c r="T120" s="177">
        <f>T121+T200</f>
        <v>0</v>
      </c>
      <c r="AR120" s="178" t="s">
        <v>89</v>
      </c>
      <c r="AT120" s="179" t="s">
        <v>78</v>
      </c>
      <c r="AU120" s="179" t="s">
        <v>79</v>
      </c>
      <c r="AY120" s="178" t="s">
        <v>143</v>
      </c>
      <c r="BK120" s="180">
        <f>BK121+BK200</f>
        <v>0</v>
      </c>
    </row>
    <row r="121" spans="1:65" s="12" customFormat="1" ht="22.9" customHeight="1">
      <c r="B121" s="167"/>
      <c r="C121" s="168"/>
      <c r="D121" s="169" t="s">
        <v>78</v>
      </c>
      <c r="E121" s="181" t="s">
        <v>631</v>
      </c>
      <c r="F121" s="181" t="s">
        <v>632</v>
      </c>
      <c r="G121" s="168"/>
      <c r="H121" s="168"/>
      <c r="I121" s="171"/>
      <c r="J121" s="182">
        <f>BK121</f>
        <v>0</v>
      </c>
      <c r="K121" s="168"/>
      <c r="L121" s="173"/>
      <c r="M121" s="174"/>
      <c r="N121" s="175"/>
      <c r="O121" s="175"/>
      <c r="P121" s="176">
        <f>SUM(P122:P199)</f>
        <v>0</v>
      </c>
      <c r="Q121" s="175"/>
      <c r="R121" s="176">
        <f>SUM(R122:R199)</f>
        <v>0.17519999999999999</v>
      </c>
      <c r="S121" s="175"/>
      <c r="T121" s="177">
        <f>SUM(T122:T199)</f>
        <v>0</v>
      </c>
      <c r="AR121" s="178" t="s">
        <v>89</v>
      </c>
      <c r="AT121" s="179" t="s">
        <v>78</v>
      </c>
      <c r="AU121" s="179" t="s">
        <v>87</v>
      </c>
      <c r="AY121" s="178" t="s">
        <v>143</v>
      </c>
      <c r="BK121" s="180">
        <f>SUM(BK122:BK199)</f>
        <v>0</v>
      </c>
    </row>
    <row r="122" spans="1:65" s="2" customFormat="1" ht="16.5" customHeight="1">
      <c r="A122" s="31"/>
      <c r="B122" s="32"/>
      <c r="C122" s="183" t="s">
        <v>87</v>
      </c>
      <c r="D122" s="183" t="s">
        <v>146</v>
      </c>
      <c r="E122" s="184" t="s">
        <v>633</v>
      </c>
      <c r="F122" s="185" t="s">
        <v>634</v>
      </c>
      <c r="G122" s="186" t="s">
        <v>149</v>
      </c>
      <c r="H122" s="187">
        <v>1</v>
      </c>
      <c r="I122" s="188"/>
      <c r="J122" s="189">
        <f t="shared" ref="J122:J153" si="0">ROUND(I122*H122,2)</f>
        <v>0</v>
      </c>
      <c r="K122" s="185" t="s">
        <v>1</v>
      </c>
      <c r="L122" s="36"/>
      <c r="M122" s="190" t="s">
        <v>1</v>
      </c>
      <c r="N122" s="191" t="s">
        <v>44</v>
      </c>
      <c r="O122" s="68"/>
      <c r="P122" s="192">
        <f t="shared" ref="P122:P153" si="1">O122*H122</f>
        <v>0</v>
      </c>
      <c r="Q122" s="192">
        <v>0</v>
      </c>
      <c r="R122" s="192">
        <f t="shared" ref="R122:R153" si="2">Q122*H122</f>
        <v>0</v>
      </c>
      <c r="S122" s="192">
        <v>0</v>
      </c>
      <c r="T122" s="193">
        <f t="shared" ref="T122:T153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4" t="s">
        <v>236</v>
      </c>
      <c r="AT122" s="194" t="s">
        <v>146</v>
      </c>
      <c r="AU122" s="194" t="s">
        <v>89</v>
      </c>
      <c r="AY122" s="14" t="s">
        <v>143</v>
      </c>
      <c r="BE122" s="195">
        <f t="shared" ref="BE122:BE153" si="4">IF(N122="základní",J122,0)</f>
        <v>0</v>
      </c>
      <c r="BF122" s="195">
        <f t="shared" ref="BF122:BF153" si="5">IF(N122="snížená",J122,0)</f>
        <v>0</v>
      </c>
      <c r="BG122" s="195">
        <f t="shared" ref="BG122:BG153" si="6">IF(N122="zákl. přenesená",J122,0)</f>
        <v>0</v>
      </c>
      <c r="BH122" s="195">
        <f t="shared" ref="BH122:BH153" si="7">IF(N122="sníž. přenesená",J122,0)</f>
        <v>0</v>
      </c>
      <c r="BI122" s="195">
        <f t="shared" ref="BI122:BI153" si="8">IF(N122="nulová",J122,0)</f>
        <v>0</v>
      </c>
      <c r="BJ122" s="14" t="s">
        <v>87</v>
      </c>
      <c r="BK122" s="195">
        <f t="shared" ref="BK122:BK153" si="9">ROUND(I122*H122,2)</f>
        <v>0</v>
      </c>
      <c r="BL122" s="14" t="s">
        <v>236</v>
      </c>
      <c r="BM122" s="194" t="s">
        <v>635</v>
      </c>
    </row>
    <row r="123" spans="1:65" s="2" customFormat="1" ht="16.5" customHeight="1">
      <c r="A123" s="31"/>
      <c r="B123" s="32"/>
      <c r="C123" s="201" t="s">
        <v>89</v>
      </c>
      <c r="D123" s="201" t="s">
        <v>347</v>
      </c>
      <c r="E123" s="202" t="s">
        <v>636</v>
      </c>
      <c r="F123" s="203" t="s">
        <v>637</v>
      </c>
      <c r="G123" s="204" t="s">
        <v>196</v>
      </c>
      <c r="H123" s="205">
        <v>1</v>
      </c>
      <c r="I123" s="206"/>
      <c r="J123" s="207">
        <f t="shared" si="0"/>
        <v>0</v>
      </c>
      <c r="K123" s="203" t="s">
        <v>1</v>
      </c>
      <c r="L123" s="208"/>
      <c r="M123" s="209" t="s">
        <v>1</v>
      </c>
      <c r="N123" s="210" t="s">
        <v>44</v>
      </c>
      <c r="O123" s="68"/>
      <c r="P123" s="192">
        <f t="shared" si="1"/>
        <v>0</v>
      </c>
      <c r="Q123" s="192">
        <v>1.2E-4</v>
      </c>
      <c r="R123" s="192">
        <f t="shared" si="2"/>
        <v>1.2E-4</v>
      </c>
      <c r="S123" s="192">
        <v>0</v>
      </c>
      <c r="T123" s="193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350</v>
      </c>
      <c r="AT123" s="194" t="s">
        <v>347</v>
      </c>
      <c r="AU123" s="194" t="s">
        <v>89</v>
      </c>
      <c r="AY123" s="14" t="s">
        <v>143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4" t="s">
        <v>87</v>
      </c>
      <c r="BK123" s="195">
        <f t="shared" si="9"/>
        <v>0</v>
      </c>
      <c r="BL123" s="14" t="s">
        <v>236</v>
      </c>
      <c r="BM123" s="194" t="s">
        <v>638</v>
      </c>
    </row>
    <row r="124" spans="1:65" s="2" customFormat="1" ht="16.5" customHeight="1">
      <c r="A124" s="31"/>
      <c r="B124" s="32"/>
      <c r="C124" s="201" t="s">
        <v>159</v>
      </c>
      <c r="D124" s="201" t="s">
        <v>347</v>
      </c>
      <c r="E124" s="202" t="s">
        <v>639</v>
      </c>
      <c r="F124" s="203" t="s">
        <v>640</v>
      </c>
      <c r="G124" s="204" t="s">
        <v>196</v>
      </c>
      <c r="H124" s="205">
        <v>1</v>
      </c>
      <c r="I124" s="206"/>
      <c r="J124" s="207">
        <f t="shared" si="0"/>
        <v>0</v>
      </c>
      <c r="K124" s="203" t="s">
        <v>1</v>
      </c>
      <c r="L124" s="208"/>
      <c r="M124" s="209" t="s">
        <v>1</v>
      </c>
      <c r="N124" s="210" t="s">
        <v>44</v>
      </c>
      <c r="O124" s="68"/>
      <c r="P124" s="192">
        <f t="shared" si="1"/>
        <v>0</v>
      </c>
      <c r="Q124" s="192">
        <v>1.2E-4</v>
      </c>
      <c r="R124" s="192">
        <f t="shared" si="2"/>
        <v>1.2E-4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350</v>
      </c>
      <c r="AT124" s="194" t="s">
        <v>347</v>
      </c>
      <c r="AU124" s="194" t="s">
        <v>89</v>
      </c>
      <c r="AY124" s="14" t="s">
        <v>143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87</v>
      </c>
      <c r="BK124" s="195">
        <f t="shared" si="9"/>
        <v>0</v>
      </c>
      <c r="BL124" s="14" t="s">
        <v>236</v>
      </c>
      <c r="BM124" s="194" t="s">
        <v>641</v>
      </c>
    </row>
    <row r="125" spans="1:65" s="2" customFormat="1" ht="16.5" customHeight="1">
      <c r="A125" s="31"/>
      <c r="B125" s="32"/>
      <c r="C125" s="201" t="s">
        <v>164</v>
      </c>
      <c r="D125" s="201" t="s">
        <v>347</v>
      </c>
      <c r="E125" s="202" t="s">
        <v>642</v>
      </c>
      <c r="F125" s="203" t="s">
        <v>643</v>
      </c>
      <c r="G125" s="204" t="s">
        <v>196</v>
      </c>
      <c r="H125" s="205">
        <v>1</v>
      </c>
      <c r="I125" s="206"/>
      <c r="J125" s="207">
        <f t="shared" si="0"/>
        <v>0</v>
      </c>
      <c r="K125" s="203" t="s">
        <v>1</v>
      </c>
      <c r="L125" s="208"/>
      <c r="M125" s="209" t="s">
        <v>1</v>
      </c>
      <c r="N125" s="210" t="s">
        <v>44</v>
      </c>
      <c r="O125" s="68"/>
      <c r="P125" s="192">
        <f t="shared" si="1"/>
        <v>0</v>
      </c>
      <c r="Q125" s="192">
        <v>1.2E-4</v>
      </c>
      <c r="R125" s="192">
        <f t="shared" si="2"/>
        <v>1.2E-4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350</v>
      </c>
      <c r="AT125" s="194" t="s">
        <v>347</v>
      </c>
      <c r="AU125" s="194" t="s">
        <v>89</v>
      </c>
      <c r="AY125" s="14" t="s">
        <v>143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87</v>
      </c>
      <c r="BK125" s="195">
        <f t="shared" si="9"/>
        <v>0</v>
      </c>
      <c r="BL125" s="14" t="s">
        <v>236</v>
      </c>
      <c r="BM125" s="194" t="s">
        <v>644</v>
      </c>
    </row>
    <row r="126" spans="1:65" s="2" customFormat="1" ht="16.5" customHeight="1">
      <c r="A126" s="31"/>
      <c r="B126" s="32"/>
      <c r="C126" s="201" t="s">
        <v>142</v>
      </c>
      <c r="D126" s="201" t="s">
        <v>347</v>
      </c>
      <c r="E126" s="202" t="s">
        <v>645</v>
      </c>
      <c r="F126" s="203" t="s">
        <v>646</v>
      </c>
      <c r="G126" s="204" t="s">
        <v>196</v>
      </c>
      <c r="H126" s="205">
        <v>4</v>
      </c>
      <c r="I126" s="206"/>
      <c r="J126" s="207">
        <f t="shared" si="0"/>
        <v>0</v>
      </c>
      <c r="K126" s="203" t="s">
        <v>1</v>
      </c>
      <c r="L126" s="208"/>
      <c r="M126" s="209" t="s">
        <v>1</v>
      </c>
      <c r="N126" s="210" t="s">
        <v>44</v>
      </c>
      <c r="O126" s="68"/>
      <c r="P126" s="192">
        <f t="shared" si="1"/>
        <v>0</v>
      </c>
      <c r="Q126" s="192">
        <v>1.2E-4</v>
      </c>
      <c r="R126" s="192">
        <f t="shared" si="2"/>
        <v>4.8000000000000001E-4</v>
      </c>
      <c r="S126" s="192">
        <v>0</v>
      </c>
      <c r="T126" s="19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350</v>
      </c>
      <c r="AT126" s="194" t="s">
        <v>347</v>
      </c>
      <c r="AU126" s="194" t="s">
        <v>89</v>
      </c>
      <c r="AY126" s="14" t="s">
        <v>143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87</v>
      </c>
      <c r="BK126" s="195">
        <f t="shared" si="9"/>
        <v>0</v>
      </c>
      <c r="BL126" s="14" t="s">
        <v>236</v>
      </c>
      <c r="BM126" s="194" t="s">
        <v>647</v>
      </c>
    </row>
    <row r="127" spans="1:65" s="2" customFormat="1" ht="16.5" customHeight="1">
      <c r="A127" s="31"/>
      <c r="B127" s="32"/>
      <c r="C127" s="201" t="s">
        <v>198</v>
      </c>
      <c r="D127" s="201" t="s">
        <v>347</v>
      </c>
      <c r="E127" s="202" t="s">
        <v>648</v>
      </c>
      <c r="F127" s="203" t="s">
        <v>649</v>
      </c>
      <c r="G127" s="204" t="s">
        <v>196</v>
      </c>
      <c r="H127" s="205">
        <v>1</v>
      </c>
      <c r="I127" s="206"/>
      <c r="J127" s="207">
        <f t="shared" si="0"/>
        <v>0</v>
      </c>
      <c r="K127" s="203" t="s">
        <v>1</v>
      </c>
      <c r="L127" s="208"/>
      <c r="M127" s="209" t="s">
        <v>1</v>
      </c>
      <c r="N127" s="210" t="s">
        <v>44</v>
      </c>
      <c r="O127" s="68"/>
      <c r="P127" s="192">
        <f t="shared" si="1"/>
        <v>0</v>
      </c>
      <c r="Q127" s="192">
        <v>1.2E-4</v>
      </c>
      <c r="R127" s="192">
        <f t="shared" si="2"/>
        <v>1.2E-4</v>
      </c>
      <c r="S127" s="192">
        <v>0</v>
      </c>
      <c r="T127" s="19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350</v>
      </c>
      <c r="AT127" s="194" t="s">
        <v>347</v>
      </c>
      <c r="AU127" s="194" t="s">
        <v>89</v>
      </c>
      <c r="AY127" s="14" t="s">
        <v>143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4" t="s">
        <v>87</v>
      </c>
      <c r="BK127" s="195">
        <f t="shared" si="9"/>
        <v>0</v>
      </c>
      <c r="BL127" s="14" t="s">
        <v>236</v>
      </c>
      <c r="BM127" s="194" t="s">
        <v>650</v>
      </c>
    </row>
    <row r="128" spans="1:65" s="2" customFormat="1" ht="16.5" customHeight="1">
      <c r="A128" s="31"/>
      <c r="B128" s="32"/>
      <c r="C128" s="201" t="s">
        <v>202</v>
      </c>
      <c r="D128" s="201" t="s">
        <v>347</v>
      </c>
      <c r="E128" s="202" t="s">
        <v>651</v>
      </c>
      <c r="F128" s="203" t="s">
        <v>652</v>
      </c>
      <c r="G128" s="204" t="s">
        <v>196</v>
      </c>
      <c r="H128" s="205">
        <v>1</v>
      </c>
      <c r="I128" s="206"/>
      <c r="J128" s="207">
        <f t="shared" si="0"/>
        <v>0</v>
      </c>
      <c r="K128" s="203" t="s">
        <v>1</v>
      </c>
      <c r="L128" s="208"/>
      <c r="M128" s="209" t="s">
        <v>1</v>
      </c>
      <c r="N128" s="210" t="s">
        <v>44</v>
      </c>
      <c r="O128" s="68"/>
      <c r="P128" s="192">
        <f t="shared" si="1"/>
        <v>0</v>
      </c>
      <c r="Q128" s="192">
        <v>1.2E-4</v>
      </c>
      <c r="R128" s="192">
        <f t="shared" si="2"/>
        <v>1.2E-4</v>
      </c>
      <c r="S128" s="192">
        <v>0</v>
      </c>
      <c r="T128" s="19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350</v>
      </c>
      <c r="AT128" s="194" t="s">
        <v>347</v>
      </c>
      <c r="AU128" s="194" t="s">
        <v>89</v>
      </c>
      <c r="AY128" s="14" t="s">
        <v>143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4" t="s">
        <v>87</v>
      </c>
      <c r="BK128" s="195">
        <f t="shared" si="9"/>
        <v>0</v>
      </c>
      <c r="BL128" s="14" t="s">
        <v>236</v>
      </c>
      <c r="BM128" s="194" t="s">
        <v>653</v>
      </c>
    </row>
    <row r="129" spans="1:65" s="2" customFormat="1" ht="16.5" customHeight="1">
      <c r="A129" s="31"/>
      <c r="B129" s="32"/>
      <c r="C129" s="201" t="s">
        <v>206</v>
      </c>
      <c r="D129" s="201" t="s">
        <v>347</v>
      </c>
      <c r="E129" s="202" t="s">
        <v>654</v>
      </c>
      <c r="F129" s="203" t="s">
        <v>655</v>
      </c>
      <c r="G129" s="204" t="s">
        <v>196</v>
      </c>
      <c r="H129" s="205">
        <v>1</v>
      </c>
      <c r="I129" s="206"/>
      <c r="J129" s="207">
        <f t="shared" si="0"/>
        <v>0</v>
      </c>
      <c r="K129" s="203" t="s">
        <v>1</v>
      </c>
      <c r="L129" s="208"/>
      <c r="M129" s="209" t="s">
        <v>1</v>
      </c>
      <c r="N129" s="210" t="s">
        <v>44</v>
      </c>
      <c r="O129" s="68"/>
      <c r="P129" s="192">
        <f t="shared" si="1"/>
        <v>0</v>
      </c>
      <c r="Q129" s="192">
        <v>1.2E-4</v>
      </c>
      <c r="R129" s="192">
        <f t="shared" si="2"/>
        <v>1.2E-4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350</v>
      </c>
      <c r="AT129" s="194" t="s">
        <v>347</v>
      </c>
      <c r="AU129" s="194" t="s">
        <v>89</v>
      </c>
      <c r="AY129" s="14" t="s">
        <v>143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87</v>
      </c>
      <c r="BK129" s="195">
        <f t="shared" si="9"/>
        <v>0</v>
      </c>
      <c r="BL129" s="14" t="s">
        <v>236</v>
      </c>
      <c r="BM129" s="194" t="s">
        <v>656</v>
      </c>
    </row>
    <row r="130" spans="1:65" s="2" customFormat="1" ht="16.5" customHeight="1">
      <c r="A130" s="31"/>
      <c r="B130" s="32"/>
      <c r="C130" s="201" t="s">
        <v>177</v>
      </c>
      <c r="D130" s="201" t="s">
        <v>347</v>
      </c>
      <c r="E130" s="202" t="s">
        <v>657</v>
      </c>
      <c r="F130" s="203" t="s">
        <v>658</v>
      </c>
      <c r="G130" s="204" t="s">
        <v>196</v>
      </c>
      <c r="H130" s="205">
        <v>1</v>
      </c>
      <c r="I130" s="206"/>
      <c r="J130" s="207">
        <f t="shared" si="0"/>
        <v>0</v>
      </c>
      <c r="K130" s="203" t="s">
        <v>1</v>
      </c>
      <c r="L130" s="208"/>
      <c r="M130" s="209" t="s">
        <v>1</v>
      </c>
      <c r="N130" s="210" t="s">
        <v>44</v>
      </c>
      <c r="O130" s="68"/>
      <c r="P130" s="192">
        <f t="shared" si="1"/>
        <v>0</v>
      </c>
      <c r="Q130" s="192">
        <v>1.2E-4</v>
      </c>
      <c r="R130" s="192">
        <f t="shared" si="2"/>
        <v>1.2E-4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350</v>
      </c>
      <c r="AT130" s="194" t="s">
        <v>347</v>
      </c>
      <c r="AU130" s="194" t="s">
        <v>89</v>
      </c>
      <c r="AY130" s="14" t="s">
        <v>143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87</v>
      </c>
      <c r="BK130" s="195">
        <f t="shared" si="9"/>
        <v>0</v>
      </c>
      <c r="BL130" s="14" t="s">
        <v>236</v>
      </c>
      <c r="BM130" s="194" t="s">
        <v>659</v>
      </c>
    </row>
    <row r="131" spans="1:65" s="2" customFormat="1" ht="16.5" customHeight="1">
      <c r="A131" s="31"/>
      <c r="B131" s="32"/>
      <c r="C131" s="201" t="s">
        <v>213</v>
      </c>
      <c r="D131" s="201" t="s">
        <v>347</v>
      </c>
      <c r="E131" s="202" t="s">
        <v>660</v>
      </c>
      <c r="F131" s="203" t="s">
        <v>661</v>
      </c>
      <c r="G131" s="204" t="s">
        <v>196</v>
      </c>
      <c r="H131" s="205">
        <v>3</v>
      </c>
      <c r="I131" s="206"/>
      <c r="J131" s="207">
        <f t="shared" si="0"/>
        <v>0</v>
      </c>
      <c r="K131" s="203" t="s">
        <v>1</v>
      </c>
      <c r="L131" s="208"/>
      <c r="M131" s="209" t="s">
        <v>1</v>
      </c>
      <c r="N131" s="210" t="s">
        <v>44</v>
      </c>
      <c r="O131" s="68"/>
      <c r="P131" s="192">
        <f t="shared" si="1"/>
        <v>0</v>
      </c>
      <c r="Q131" s="192">
        <v>1.2E-4</v>
      </c>
      <c r="R131" s="192">
        <f t="shared" si="2"/>
        <v>3.6000000000000002E-4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350</v>
      </c>
      <c r="AT131" s="194" t="s">
        <v>347</v>
      </c>
      <c r="AU131" s="194" t="s">
        <v>89</v>
      </c>
      <c r="AY131" s="14" t="s">
        <v>143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87</v>
      </c>
      <c r="BK131" s="195">
        <f t="shared" si="9"/>
        <v>0</v>
      </c>
      <c r="BL131" s="14" t="s">
        <v>236</v>
      </c>
      <c r="BM131" s="194" t="s">
        <v>662</v>
      </c>
    </row>
    <row r="132" spans="1:65" s="2" customFormat="1" ht="16.5" customHeight="1">
      <c r="A132" s="31"/>
      <c r="B132" s="32"/>
      <c r="C132" s="201" t="s">
        <v>217</v>
      </c>
      <c r="D132" s="201" t="s">
        <v>347</v>
      </c>
      <c r="E132" s="202" t="s">
        <v>663</v>
      </c>
      <c r="F132" s="203" t="s">
        <v>664</v>
      </c>
      <c r="G132" s="204" t="s">
        <v>196</v>
      </c>
      <c r="H132" s="205">
        <v>5</v>
      </c>
      <c r="I132" s="206"/>
      <c r="J132" s="207">
        <f t="shared" si="0"/>
        <v>0</v>
      </c>
      <c r="K132" s="203" t="s">
        <v>1</v>
      </c>
      <c r="L132" s="208"/>
      <c r="M132" s="209" t="s">
        <v>1</v>
      </c>
      <c r="N132" s="210" t="s">
        <v>44</v>
      </c>
      <c r="O132" s="68"/>
      <c r="P132" s="192">
        <f t="shared" si="1"/>
        <v>0</v>
      </c>
      <c r="Q132" s="192">
        <v>1.2E-4</v>
      </c>
      <c r="R132" s="192">
        <f t="shared" si="2"/>
        <v>6.0000000000000006E-4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350</v>
      </c>
      <c r="AT132" s="194" t="s">
        <v>347</v>
      </c>
      <c r="AU132" s="194" t="s">
        <v>89</v>
      </c>
      <c r="AY132" s="14" t="s">
        <v>143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87</v>
      </c>
      <c r="BK132" s="195">
        <f t="shared" si="9"/>
        <v>0</v>
      </c>
      <c r="BL132" s="14" t="s">
        <v>236</v>
      </c>
      <c r="BM132" s="194" t="s">
        <v>665</v>
      </c>
    </row>
    <row r="133" spans="1:65" s="2" customFormat="1" ht="16.5" customHeight="1">
      <c r="A133" s="31"/>
      <c r="B133" s="32"/>
      <c r="C133" s="201" t="s">
        <v>221</v>
      </c>
      <c r="D133" s="201" t="s">
        <v>347</v>
      </c>
      <c r="E133" s="202" t="s">
        <v>666</v>
      </c>
      <c r="F133" s="203" t="s">
        <v>664</v>
      </c>
      <c r="G133" s="204" t="s">
        <v>196</v>
      </c>
      <c r="H133" s="205">
        <v>2</v>
      </c>
      <c r="I133" s="206"/>
      <c r="J133" s="207">
        <f t="shared" si="0"/>
        <v>0</v>
      </c>
      <c r="K133" s="203" t="s">
        <v>1</v>
      </c>
      <c r="L133" s="208"/>
      <c r="M133" s="209" t="s">
        <v>1</v>
      </c>
      <c r="N133" s="210" t="s">
        <v>44</v>
      </c>
      <c r="O133" s="68"/>
      <c r="P133" s="192">
        <f t="shared" si="1"/>
        <v>0</v>
      </c>
      <c r="Q133" s="192">
        <v>1.2E-4</v>
      </c>
      <c r="R133" s="192">
        <f t="shared" si="2"/>
        <v>2.4000000000000001E-4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350</v>
      </c>
      <c r="AT133" s="194" t="s">
        <v>347</v>
      </c>
      <c r="AU133" s="194" t="s">
        <v>89</v>
      </c>
      <c r="AY133" s="14" t="s">
        <v>143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87</v>
      </c>
      <c r="BK133" s="195">
        <f t="shared" si="9"/>
        <v>0</v>
      </c>
      <c r="BL133" s="14" t="s">
        <v>236</v>
      </c>
      <c r="BM133" s="194" t="s">
        <v>667</v>
      </c>
    </row>
    <row r="134" spans="1:65" s="2" customFormat="1" ht="16.5" customHeight="1">
      <c r="A134" s="31"/>
      <c r="B134" s="32"/>
      <c r="C134" s="201" t="s">
        <v>225</v>
      </c>
      <c r="D134" s="201" t="s">
        <v>347</v>
      </c>
      <c r="E134" s="202" t="s">
        <v>668</v>
      </c>
      <c r="F134" s="203" t="s">
        <v>669</v>
      </c>
      <c r="G134" s="204" t="s">
        <v>196</v>
      </c>
      <c r="H134" s="205">
        <v>1</v>
      </c>
      <c r="I134" s="206"/>
      <c r="J134" s="207">
        <f t="shared" si="0"/>
        <v>0</v>
      </c>
      <c r="K134" s="203" t="s">
        <v>1</v>
      </c>
      <c r="L134" s="208"/>
      <c r="M134" s="209" t="s">
        <v>1</v>
      </c>
      <c r="N134" s="210" t="s">
        <v>44</v>
      </c>
      <c r="O134" s="68"/>
      <c r="P134" s="192">
        <f t="shared" si="1"/>
        <v>0</v>
      </c>
      <c r="Q134" s="192">
        <v>1.2E-4</v>
      </c>
      <c r="R134" s="192">
        <f t="shared" si="2"/>
        <v>1.2E-4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350</v>
      </c>
      <c r="AT134" s="194" t="s">
        <v>347</v>
      </c>
      <c r="AU134" s="194" t="s">
        <v>89</v>
      </c>
      <c r="AY134" s="14" t="s">
        <v>143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87</v>
      </c>
      <c r="BK134" s="195">
        <f t="shared" si="9"/>
        <v>0</v>
      </c>
      <c r="BL134" s="14" t="s">
        <v>236</v>
      </c>
      <c r="BM134" s="194" t="s">
        <v>670</v>
      </c>
    </row>
    <row r="135" spans="1:65" s="2" customFormat="1" ht="16.5" customHeight="1">
      <c r="A135" s="31"/>
      <c r="B135" s="32"/>
      <c r="C135" s="201" t="s">
        <v>229</v>
      </c>
      <c r="D135" s="201" t="s">
        <v>347</v>
      </c>
      <c r="E135" s="202" t="s">
        <v>671</v>
      </c>
      <c r="F135" s="203" t="s">
        <v>646</v>
      </c>
      <c r="G135" s="204" t="s">
        <v>196</v>
      </c>
      <c r="H135" s="205">
        <v>2</v>
      </c>
      <c r="I135" s="206"/>
      <c r="J135" s="207">
        <f t="shared" si="0"/>
        <v>0</v>
      </c>
      <c r="K135" s="203" t="s">
        <v>1</v>
      </c>
      <c r="L135" s="208"/>
      <c r="M135" s="209" t="s">
        <v>1</v>
      </c>
      <c r="N135" s="210" t="s">
        <v>44</v>
      </c>
      <c r="O135" s="68"/>
      <c r="P135" s="192">
        <f t="shared" si="1"/>
        <v>0</v>
      </c>
      <c r="Q135" s="192">
        <v>1.2E-4</v>
      </c>
      <c r="R135" s="192">
        <f t="shared" si="2"/>
        <v>2.4000000000000001E-4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350</v>
      </c>
      <c r="AT135" s="194" t="s">
        <v>347</v>
      </c>
      <c r="AU135" s="194" t="s">
        <v>89</v>
      </c>
      <c r="AY135" s="14" t="s">
        <v>143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87</v>
      </c>
      <c r="BK135" s="195">
        <f t="shared" si="9"/>
        <v>0</v>
      </c>
      <c r="BL135" s="14" t="s">
        <v>236</v>
      </c>
      <c r="BM135" s="194" t="s">
        <v>672</v>
      </c>
    </row>
    <row r="136" spans="1:65" s="2" customFormat="1" ht="16.5" customHeight="1">
      <c r="A136" s="31"/>
      <c r="B136" s="32"/>
      <c r="C136" s="201" t="s">
        <v>8</v>
      </c>
      <c r="D136" s="201" t="s">
        <v>347</v>
      </c>
      <c r="E136" s="202" t="s">
        <v>673</v>
      </c>
      <c r="F136" s="203" t="s">
        <v>674</v>
      </c>
      <c r="G136" s="204" t="s">
        <v>196</v>
      </c>
      <c r="H136" s="205">
        <v>1</v>
      </c>
      <c r="I136" s="206"/>
      <c r="J136" s="207">
        <f t="shared" si="0"/>
        <v>0</v>
      </c>
      <c r="K136" s="203" t="s">
        <v>1</v>
      </c>
      <c r="L136" s="208"/>
      <c r="M136" s="209" t="s">
        <v>1</v>
      </c>
      <c r="N136" s="210" t="s">
        <v>44</v>
      </c>
      <c r="O136" s="68"/>
      <c r="P136" s="192">
        <f t="shared" si="1"/>
        <v>0</v>
      </c>
      <c r="Q136" s="192">
        <v>1.2E-4</v>
      </c>
      <c r="R136" s="192">
        <f t="shared" si="2"/>
        <v>1.2E-4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350</v>
      </c>
      <c r="AT136" s="194" t="s">
        <v>347</v>
      </c>
      <c r="AU136" s="194" t="s">
        <v>89</v>
      </c>
      <c r="AY136" s="14" t="s">
        <v>143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87</v>
      </c>
      <c r="BK136" s="195">
        <f t="shared" si="9"/>
        <v>0</v>
      </c>
      <c r="BL136" s="14" t="s">
        <v>236</v>
      </c>
      <c r="BM136" s="194" t="s">
        <v>675</v>
      </c>
    </row>
    <row r="137" spans="1:65" s="2" customFormat="1" ht="16.5" customHeight="1">
      <c r="A137" s="31"/>
      <c r="B137" s="32"/>
      <c r="C137" s="201" t="s">
        <v>236</v>
      </c>
      <c r="D137" s="201" t="s">
        <v>347</v>
      </c>
      <c r="E137" s="202" t="s">
        <v>676</v>
      </c>
      <c r="F137" s="203" t="s">
        <v>649</v>
      </c>
      <c r="G137" s="204" t="s">
        <v>196</v>
      </c>
      <c r="H137" s="205">
        <v>1</v>
      </c>
      <c r="I137" s="206"/>
      <c r="J137" s="207">
        <f t="shared" si="0"/>
        <v>0</v>
      </c>
      <c r="K137" s="203" t="s">
        <v>1</v>
      </c>
      <c r="L137" s="208"/>
      <c r="M137" s="209" t="s">
        <v>1</v>
      </c>
      <c r="N137" s="210" t="s">
        <v>44</v>
      </c>
      <c r="O137" s="68"/>
      <c r="P137" s="192">
        <f t="shared" si="1"/>
        <v>0</v>
      </c>
      <c r="Q137" s="192">
        <v>1.2E-4</v>
      </c>
      <c r="R137" s="192">
        <f t="shared" si="2"/>
        <v>1.2E-4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350</v>
      </c>
      <c r="AT137" s="194" t="s">
        <v>347</v>
      </c>
      <c r="AU137" s="194" t="s">
        <v>89</v>
      </c>
      <c r="AY137" s="14" t="s">
        <v>143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87</v>
      </c>
      <c r="BK137" s="195">
        <f t="shared" si="9"/>
        <v>0</v>
      </c>
      <c r="BL137" s="14" t="s">
        <v>236</v>
      </c>
      <c r="BM137" s="194" t="s">
        <v>677</v>
      </c>
    </row>
    <row r="138" spans="1:65" s="2" customFormat="1" ht="16.5" customHeight="1">
      <c r="A138" s="31"/>
      <c r="B138" s="32"/>
      <c r="C138" s="201" t="s">
        <v>240</v>
      </c>
      <c r="D138" s="201" t="s">
        <v>347</v>
      </c>
      <c r="E138" s="202" t="s">
        <v>678</v>
      </c>
      <c r="F138" s="203" t="s">
        <v>669</v>
      </c>
      <c r="G138" s="204" t="s">
        <v>196</v>
      </c>
      <c r="H138" s="205">
        <v>1</v>
      </c>
      <c r="I138" s="206"/>
      <c r="J138" s="207">
        <f t="shared" si="0"/>
        <v>0</v>
      </c>
      <c r="K138" s="203" t="s">
        <v>1</v>
      </c>
      <c r="L138" s="208"/>
      <c r="M138" s="209" t="s">
        <v>1</v>
      </c>
      <c r="N138" s="210" t="s">
        <v>44</v>
      </c>
      <c r="O138" s="68"/>
      <c r="P138" s="192">
        <f t="shared" si="1"/>
        <v>0</v>
      </c>
      <c r="Q138" s="192">
        <v>1.2E-4</v>
      </c>
      <c r="R138" s="192">
        <f t="shared" si="2"/>
        <v>1.2E-4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350</v>
      </c>
      <c r="AT138" s="194" t="s">
        <v>347</v>
      </c>
      <c r="AU138" s="194" t="s">
        <v>89</v>
      </c>
      <c r="AY138" s="14" t="s">
        <v>143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87</v>
      </c>
      <c r="BK138" s="195">
        <f t="shared" si="9"/>
        <v>0</v>
      </c>
      <c r="BL138" s="14" t="s">
        <v>236</v>
      </c>
      <c r="BM138" s="194" t="s">
        <v>679</v>
      </c>
    </row>
    <row r="139" spans="1:65" s="2" customFormat="1" ht="16.5" customHeight="1">
      <c r="A139" s="31"/>
      <c r="B139" s="32"/>
      <c r="C139" s="201" t="s">
        <v>246</v>
      </c>
      <c r="D139" s="201" t="s">
        <v>347</v>
      </c>
      <c r="E139" s="202" t="s">
        <v>680</v>
      </c>
      <c r="F139" s="203" t="s">
        <v>664</v>
      </c>
      <c r="G139" s="204" t="s">
        <v>196</v>
      </c>
      <c r="H139" s="205">
        <v>1</v>
      </c>
      <c r="I139" s="206"/>
      <c r="J139" s="207">
        <f t="shared" si="0"/>
        <v>0</v>
      </c>
      <c r="K139" s="203" t="s">
        <v>1</v>
      </c>
      <c r="L139" s="208"/>
      <c r="M139" s="209" t="s">
        <v>1</v>
      </c>
      <c r="N139" s="210" t="s">
        <v>44</v>
      </c>
      <c r="O139" s="68"/>
      <c r="P139" s="192">
        <f t="shared" si="1"/>
        <v>0</v>
      </c>
      <c r="Q139" s="192">
        <v>1.2E-4</v>
      </c>
      <c r="R139" s="192">
        <f t="shared" si="2"/>
        <v>1.2E-4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350</v>
      </c>
      <c r="AT139" s="194" t="s">
        <v>347</v>
      </c>
      <c r="AU139" s="194" t="s">
        <v>89</v>
      </c>
      <c r="AY139" s="14" t="s">
        <v>143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87</v>
      </c>
      <c r="BK139" s="195">
        <f t="shared" si="9"/>
        <v>0</v>
      </c>
      <c r="BL139" s="14" t="s">
        <v>236</v>
      </c>
      <c r="BM139" s="194" t="s">
        <v>681</v>
      </c>
    </row>
    <row r="140" spans="1:65" s="2" customFormat="1" ht="16.5" customHeight="1">
      <c r="A140" s="31"/>
      <c r="B140" s="32"/>
      <c r="C140" s="183" t="s">
        <v>251</v>
      </c>
      <c r="D140" s="183" t="s">
        <v>146</v>
      </c>
      <c r="E140" s="184" t="s">
        <v>682</v>
      </c>
      <c r="F140" s="185" t="s">
        <v>683</v>
      </c>
      <c r="G140" s="186" t="s">
        <v>149</v>
      </c>
      <c r="H140" s="187">
        <v>1</v>
      </c>
      <c r="I140" s="188"/>
      <c r="J140" s="189">
        <f t="shared" si="0"/>
        <v>0</v>
      </c>
      <c r="K140" s="185" t="s">
        <v>1</v>
      </c>
      <c r="L140" s="36"/>
      <c r="M140" s="190" t="s">
        <v>1</v>
      </c>
      <c r="N140" s="191" t="s">
        <v>44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236</v>
      </c>
      <c r="AT140" s="194" t="s">
        <v>146</v>
      </c>
      <c r="AU140" s="194" t="s">
        <v>89</v>
      </c>
      <c r="AY140" s="14" t="s">
        <v>143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87</v>
      </c>
      <c r="BK140" s="195">
        <f t="shared" si="9"/>
        <v>0</v>
      </c>
      <c r="BL140" s="14" t="s">
        <v>236</v>
      </c>
      <c r="BM140" s="194" t="s">
        <v>684</v>
      </c>
    </row>
    <row r="141" spans="1:65" s="2" customFormat="1" ht="16.5" customHeight="1">
      <c r="A141" s="31"/>
      <c r="B141" s="32"/>
      <c r="C141" s="183" t="s">
        <v>255</v>
      </c>
      <c r="D141" s="183" t="s">
        <v>146</v>
      </c>
      <c r="E141" s="184" t="s">
        <v>685</v>
      </c>
      <c r="F141" s="185" t="s">
        <v>686</v>
      </c>
      <c r="G141" s="186" t="s">
        <v>189</v>
      </c>
      <c r="H141" s="187">
        <v>680</v>
      </c>
      <c r="I141" s="188"/>
      <c r="J141" s="189">
        <f t="shared" si="0"/>
        <v>0</v>
      </c>
      <c r="K141" s="185" t="s">
        <v>1</v>
      </c>
      <c r="L141" s="36"/>
      <c r="M141" s="190" t="s">
        <v>1</v>
      </c>
      <c r="N141" s="191" t="s">
        <v>44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236</v>
      </c>
      <c r="AT141" s="194" t="s">
        <v>146</v>
      </c>
      <c r="AU141" s="194" t="s">
        <v>89</v>
      </c>
      <c r="AY141" s="14" t="s">
        <v>143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87</v>
      </c>
      <c r="BK141" s="195">
        <f t="shared" si="9"/>
        <v>0</v>
      </c>
      <c r="BL141" s="14" t="s">
        <v>236</v>
      </c>
      <c r="BM141" s="194" t="s">
        <v>687</v>
      </c>
    </row>
    <row r="142" spans="1:65" s="2" customFormat="1" ht="16.5" customHeight="1">
      <c r="A142" s="31"/>
      <c r="B142" s="32"/>
      <c r="C142" s="201" t="s">
        <v>7</v>
      </c>
      <c r="D142" s="201" t="s">
        <v>347</v>
      </c>
      <c r="E142" s="202" t="s">
        <v>688</v>
      </c>
      <c r="F142" s="203" t="s">
        <v>689</v>
      </c>
      <c r="G142" s="204" t="s">
        <v>189</v>
      </c>
      <c r="H142" s="205">
        <v>320</v>
      </c>
      <c r="I142" s="206"/>
      <c r="J142" s="207">
        <f t="shared" si="0"/>
        <v>0</v>
      </c>
      <c r="K142" s="203" t="s">
        <v>1</v>
      </c>
      <c r="L142" s="208"/>
      <c r="M142" s="209" t="s">
        <v>1</v>
      </c>
      <c r="N142" s="210" t="s">
        <v>44</v>
      </c>
      <c r="O142" s="68"/>
      <c r="P142" s="192">
        <f t="shared" si="1"/>
        <v>0</v>
      </c>
      <c r="Q142" s="192">
        <v>1.2E-4</v>
      </c>
      <c r="R142" s="192">
        <f t="shared" si="2"/>
        <v>3.8400000000000004E-2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350</v>
      </c>
      <c r="AT142" s="194" t="s">
        <v>347</v>
      </c>
      <c r="AU142" s="194" t="s">
        <v>89</v>
      </c>
      <c r="AY142" s="14" t="s">
        <v>143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87</v>
      </c>
      <c r="BK142" s="195">
        <f t="shared" si="9"/>
        <v>0</v>
      </c>
      <c r="BL142" s="14" t="s">
        <v>236</v>
      </c>
      <c r="BM142" s="194" t="s">
        <v>690</v>
      </c>
    </row>
    <row r="143" spans="1:65" s="2" customFormat="1" ht="16.5" customHeight="1">
      <c r="A143" s="31"/>
      <c r="B143" s="32"/>
      <c r="C143" s="201" t="s">
        <v>266</v>
      </c>
      <c r="D143" s="201" t="s">
        <v>347</v>
      </c>
      <c r="E143" s="202" t="s">
        <v>691</v>
      </c>
      <c r="F143" s="203" t="s">
        <v>692</v>
      </c>
      <c r="G143" s="204" t="s">
        <v>189</v>
      </c>
      <c r="H143" s="205">
        <v>20</v>
      </c>
      <c r="I143" s="206"/>
      <c r="J143" s="207">
        <f t="shared" si="0"/>
        <v>0</v>
      </c>
      <c r="K143" s="203" t="s">
        <v>1</v>
      </c>
      <c r="L143" s="208"/>
      <c r="M143" s="209" t="s">
        <v>1</v>
      </c>
      <c r="N143" s="210" t="s">
        <v>44</v>
      </c>
      <c r="O143" s="68"/>
      <c r="P143" s="192">
        <f t="shared" si="1"/>
        <v>0</v>
      </c>
      <c r="Q143" s="192">
        <v>1.2E-4</v>
      </c>
      <c r="R143" s="192">
        <f t="shared" si="2"/>
        <v>2.4000000000000002E-3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350</v>
      </c>
      <c r="AT143" s="194" t="s">
        <v>347</v>
      </c>
      <c r="AU143" s="194" t="s">
        <v>89</v>
      </c>
      <c r="AY143" s="14" t="s">
        <v>143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87</v>
      </c>
      <c r="BK143" s="195">
        <f t="shared" si="9"/>
        <v>0</v>
      </c>
      <c r="BL143" s="14" t="s">
        <v>236</v>
      </c>
      <c r="BM143" s="194" t="s">
        <v>693</v>
      </c>
    </row>
    <row r="144" spans="1:65" s="2" customFormat="1" ht="16.5" customHeight="1">
      <c r="A144" s="31"/>
      <c r="B144" s="32"/>
      <c r="C144" s="201" t="s">
        <v>270</v>
      </c>
      <c r="D144" s="201" t="s">
        <v>347</v>
      </c>
      <c r="E144" s="202" t="s">
        <v>694</v>
      </c>
      <c r="F144" s="203" t="s">
        <v>695</v>
      </c>
      <c r="G144" s="204" t="s">
        <v>189</v>
      </c>
      <c r="H144" s="205">
        <v>300</v>
      </c>
      <c r="I144" s="206"/>
      <c r="J144" s="207">
        <f t="shared" si="0"/>
        <v>0</v>
      </c>
      <c r="K144" s="203" t="s">
        <v>1</v>
      </c>
      <c r="L144" s="208"/>
      <c r="M144" s="209" t="s">
        <v>1</v>
      </c>
      <c r="N144" s="210" t="s">
        <v>44</v>
      </c>
      <c r="O144" s="68"/>
      <c r="P144" s="192">
        <f t="shared" si="1"/>
        <v>0</v>
      </c>
      <c r="Q144" s="192">
        <v>1.2E-4</v>
      </c>
      <c r="R144" s="192">
        <f t="shared" si="2"/>
        <v>3.6000000000000004E-2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350</v>
      </c>
      <c r="AT144" s="194" t="s">
        <v>347</v>
      </c>
      <c r="AU144" s="194" t="s">
        <v>89</v>
      </c>
      <c r="AY144" s="14" t="s">
        <v>143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87</v>
      </c>
      <c r="BK144" s="195">
        <f t="shared" si="9"/>
        <v>0</v>
      </c>
      <c r="BL144" s="14" t="s">
        <v>236</v>
      </c>
      <c r="BM144" s="194" t="s">
        <v>696</v>
      </c>
    </row>
    <row r="145" spans="1:65" s="2" customFormat="1" ht="16.5" customHeight="1">
      <c r="A145" s="31"/>
      <c r="B145" s="32"/>
      <c r="C145" s="201" t="s">
        <v>274</v>
      </c>
      <c r="D145" s="201" t="s">
        <v>347</v>
      </c>
      <c r="E145" s="202" t="s">
        <v>697</v>
      </c>
      <c r="F145" s="203" t="s">
        <v>698</v>
      </c>
      <c r="G145" s="204" t="s">
        <v>189</v>
      </c>
      <c r="H145" s="205">
        <v>40</v>
      </c>
      <c r="I145" s="206"/>
      <c r="J145" s="207">
        <f t="shared" si="0"/>
        <v>0</v>
      </c>
      <c r="K145" s="203" t="s">
        <v>1</v>
      </c>
      <c r="L145" s="208"/>
      <c r="M145" s="209" t="s">
        <v>1</v>
      </c>
      <c r="N145" s="210" t="s">
        <v>44</v>
      </c>
      <c r="O145" s="68"/>
      <c r="P145" s="192">
        <f t="shared" si="1"/>
        <v>0</v>
      </c>
      <c r="Q145" s="192">
        <v>1.2E-4</v>
      </c>
      <c r="R145" s="192">
        <f t="shared" si="2"/>
        <v>4.8000000000000004E-3</v>
      </c>
      <c r="S145" s="192">
        <v>0</v>
      </c>
      <c r="T145" s="19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350</v>
      </c>
      <c r="AT145" s="194" t="s">
        <v>347</v>
      </c>
      <c r="AU145" s="194" t="s">
        <v>89</v>
      </c>
      <c r="AY145" s="14" t="s">
        <v>143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4" t="s">
        <v>87</v>
      </c>
      <c r="BK145" s="195">
        <f t="shared" si="9"/>
        <v>0</v>
      </c>
      <c r="BL145" s="14" t="s">
        <v>236</v>
      </c>
      <c r="BM145" s="194" t="s">
        <v>699</v>
      </c>
    </row>
    <row r="146" spans="1:65" s="2" customFormat="1" ht="16.5" customHeight="1">
      <c r="A146" s="31"/>
      <c r="B146" s="32"/>
      <c r="C146" s="183" t="s">
        <v>280</v>
      </c>
      <c r="D146" s="183" t="s">
        <v>146</v>
      </c>
      <c r="E146" s="184" t="s">
        <v>700</v>
      </c>
      <c r="F146" s="185" t="s">
        <v>686</v>
      </c>
      <c r="G146" s="186" t="s">
        <v>189</v>
      </c>
      <c r="H146" s="187">
        <v>20</v>
      </c>
      <c r="I146" s="188"/>
      <c r="J146" s="189">
        <f t="shared" si="0"/>
        <v>0</v>
      </c>
      <c r="K146" s="185" t="s">
        <v>1</v>
      </c>
      <c r="L146" s="36"/>
      <c r="M146" s="190" t="s">
        <v>1</v>
      </c>
      <c r="N146" s="191" t="s">
        <v>44</v>
      </c>
      <c r="O146" s="68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236</v>
      </c>
      <c r="AT146" s="194" t="s">
        <v>146</v>
      </c>
      <c r="AU146" s="194" t="s">
        <v>89</v>
      </c>
      <c r="AY146" s="14" t="s">
        <v>143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4" t="s">
        <v>87</v>
      </c>
      <c r="BK146" s="195">
        <f t="shared" si="9"/>
        <v>0</v>
      </c>
      <c r="BL146" s="14" t="s">
        <v>236</v>
      </c>
      <c r="BM146" s="194" t="s">
        <v>701</v>
      </c>
    </row>
    <row r="147" spans="1:65" s="2" customFormat="1" ht="16.5" customHeight="1">
      <c r="A147" s="31"/>
      <c r="B147" s="32"/>
      <c r="C147" s="201" t="s">
        <v>376</v>
      </c>
      <c r="D147" s="201" t="s">
        <v>347</v>
      </c>
      <c r="E147" s="202" t="s">
        <v>702</v>
      </c>
      <c r="F147" s="203" t="s">
        <v>703</v>
      </c>
      <c r="G147" s="204" t="s">
        <v>189</v>
      </c>
      <c r="H147" s="205">
        <v>20</v>
      </c>
      <c r="I147" s="206"/>
      <c r="J147" s="207">
        <f t="shared" si="0"/>
        <v>0</v>
      </c>
      <c r="K147" s="203" t="s">
        <v>1</v>
      </c>
      <c r="L147" s="208"/>
      <c r="M147" s="209" t="s">
        <v>1</v>
      </c>
      <c r="N147" s="210" t="s">
        <v>44</v>
      </c>
      <c r="O147" s="68"/>
      <c r="P147" s="192">
        <f t="shared" si="1"/>
        <v>0</v>
      </c>
      <c r="Q147" s="192">
        <v>1.2E-4</v>
      </c>
      <c r="R147" s="192">
        <f t="shared" si="2"/>
        <v>2.4000000000000002E-3</v>
      </c>
      <c r="S147" s="192">
        <v>0</v>
      </c>
      <c r="T147" s="19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350</v>
      </c>
      <c r="AT147" s="194" t="s">
        <v>347</v>
      </c>
      <c r="AU147" s="194" t="s">
        <v>89</v>
      </c>
      <c r="AY147" s="14" t="s">
        <v>143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4" t="s">
        <v>87</v>
      </c>
      <c r="BK147" s="195">
        <f t="shared" si="9"/>
        <v>0</v>
      </c>
      <c r="BL147" s="14" t="s">
        <v>236</v>
      </c>
      <c r="BM147" s="194" t="s">
        <v>704</v>
      </c>
    </row>
    <row r="148" spans="1:65" s="2" customFormat="1" ht="16.5" customHeight="1">
      <c r="A148" s="31"/>
      <c r="B148" s="32"/>
      <c r="C148" s="183" t="s">
        <v>382</v>
      </c>
      <c r="D148" s="183" t="s">
        <v>146</v>
      </c>
      <c r="E148" s="184" t="s">
        <v>705</v>
      </c>
      <c r="F148" s="185" t="s">
        <v>706</v>
      </c>
      <c r="G148" s="186" t="s">
        <v>189</v>
      </c>
      <c r="H148" s="187">
        <v>30</v>
      </c>
      <c r="I148" s="188"/>
      <c r="J148" s="189">
        <f t="shared" si="0"/>
        <v>0</v>
      </c>
      <c r="K148" s="185" t="s">
        <v>1</v>
      </c>
      <c r="L148" s="36"/>
      <c r="M148" s="190" t="s">
        <v>1</v>
      </c>
      <c r="N148" s="191" t="s">
        <v>44</v>
      </c>
      <c r="O148" s="68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236</v>
      </c>
      <c r="AT148" s="194" t="s">
        <v>146</v>
      </c>
      <c r="AU148" s="194" t="s">
        <v>89</v>
      </c>
      <c r="AY148" s="14" t="s">
        <v>143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4" t="s">
        <v>87</v>
      </c>
      <c r="BK148" s="195">
        <f t="shared" si="9"/>
        <v>0</v>
      </c>
      <c r="BL148" s="14" t="s">
        <v>236</v>
      </c>
      <c r="BM148" s="194" t="s">
        <v>707</v>
      </c>
    </row>
    <row r="149" spans="1:65" s="2" customFormat="1" ht="16.5" customHeight="1">
      <c r="A149" s="31"/>
      <c r="B149" s="32"/>
      <c r="C149" s="201" t="s">
        <v>386</v>
      </c>
      <c r="D149" s="201" t="s">
        <v>347</v>
      </c>
      <c r="E149" s="202" t="s">
        <v>708</v>
      </c>
      <c r="F149" s="203" t="s">
        <v>709</v>
      </c>
      <c r="G149" s="204" t="s">
        <v>189</v>
      </c>
      <c r="H149" s="205">
        <v>30</v>
      </c>
      <c r="I149" s="206"/>
      <c r="J149" s="207">
        <f t="shared" si="0"/>
        <v>0</v>
      </c>
      <c r="K149" s="203" t="s">
        <v>1</v>
      </c>
      <c r="L149" s="208"/>
      <c r="M149" s="209" t="s">
        <v>1</v>
      </c>
      <c r="N149" s="210" t="s">
        <v>44</v>
      </c>
      <c r="O149" s="68"/>
      <c r="P149" s="192">
        <f t="shared" si="1"/>
        <v>0</v>
      </c>
      <c r="Q149" s="192">
        <v>1.2E-4</v>
      </c>
      <c r="R149" s="192">
        <f t="shared" si="2"/>
        <v>3.5999999999999999E-3</v>
      </c>
      <c r="S149" s="192">
        <v>0</v>
      </c>
      <c r="T149" s="19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350</v>
      </c>
      <c r="AT149" s="194" t="s">
        <v>347</v>
      </c>
      <c r="AU149" s="194" t="s">
        <v>89</v>
      </c>
      <c r="AY149" s="14" t="s">
        <v>143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4" t="s">
        <v>87</v>
      </c>
      <c r="BK149" s="195">
        <f t="shared" si="9"/>
        <v>0</v>
      </c>
      <c r="BL149" s="14" t="s">
        <v>236</v>
      </c>
      <c r="BM149" s="194" t="s">
        <v>710</v>
      </c>
    </row>
    <row r="150" spans="1:65" s="2" customFormat="1" ht="16.5" customHeight="1">
      <c r="A150" s="31"/>
      <c r="B150" s="32"/>
      <c r="C150" s="183" t="s">
        <v>392</v>
      </c>
      <c r="D150" s="183" t="s">
        <v>146</v>
      </c>
      <c r="E150" s="184" t="s">
        <v>711</v>
      </c>
      <c r="F150" s="185" t="s">
        <v>712</v>
      </c>
      <c r="G150" s="186" t="s">
        <v>189</v>
      </c>
      <c r="H150" s="187">
        <v>180</v>
      </c>
      <c r="I150" s="188"/>
      <c r="J150" s="189">
        <f t="shared" si="0"/>
        <v>0</v>
      </c>
      <c r="K150" s="185" t="s">
        <v>1</v>
      </c>
      <c r="L150" s="36"/>
      <c r="M150" s="190" t="s">
        <v>1</v>
      </c>
      <c r="N150" s="191" t="s">
        <v>44</v>
      </c>
      <c r="O150" s="68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236</v>
      </c>
      <c r="AT150" s="194" t="s">
        <v>146</v>
      </c>
      <c r="AU150" s="194" t="s">
        <v>89</v>
      </c>
      <c r="AY150" s="14" t="s">
        <v>143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4" t="s">
        <v>87</v>
      </c>
      <c r="BK150" s="195">
        <f t="shared" si="9"/>
        <v>0</v>
      </c>
      <c r="BL150" s="14" t="s">
        <v>236</v>
      </c>
      <c r="BM150" s="194" t="s">
        <v>713</v>
      </c>
    </row>
    <row r="151" spans="1:65" s="2" customFormat="1" ht="16.5" customHeight="1">
      <c r="A151" s="31"/>
      <c r="B151" s="32"/>
      <c r="C151" s="201" t="s">
        <v>396</v>
      </c>
      <c r="D151" s="201" t="s">
        <v>347</v>
      </c>
      <c r="E151" s="202" t="s">
        <v>714</v>
      </c>
      <c r="F151" s="203" t="s">
        <v>715</v>
      </c>
      <c r="G151" s="204" t="s">
        <v>189</v>
      </c>
      <c r="H151" s="205">
        <v>120</v>
      </c>
      <c r="I151" s="206"/>
      <c r="J151" s="207">
        <f t="shared" si="0"/>
        <v>0</v>
      </c>
      <c r="K151" s="203" t="s">
        <v>1</v>
      </c>
      <c r="L151" s="208"/>
      <c r="M151" s="209" t="s">
        <v>1</v>
      </c>
      <c r="N151" s="210" t="s">
        <v>44</v>
      </c>
      <c r="O151" s="68"/>
      <c r="P151" s="192">
        <f t="shared" si="1"/>
        <v>0</v>
      </c>
      <c r="Q151" s="192">
        <v>1.2E-4</v>
      </c>
      <c r="R151" s="192">
        <f t="shared" si="2"/>
        <v>1.44E-2</v>
      </c>
      <c r="S151" s="192">
        <v>0</v>
      </c>
      <c r="T151" s="193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350</v>
      </c>
      <c r="AT151" s="194" t="s">
        <v>347</v>
      </c>
      <c r="AU151" s="194" t="s">
        <v>89</v>
      </c>
      <c r="AY151" s="14" t="s">
        <v>143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4" t="s">
        <v>87</v>
      </c>
      <c r="BK151" s="195">
        <f t="shared" si="9"/>
        <v>0</v>
      </c>
      <c r="BL151" s="14" t="s">
        <v>236</v>
      </c>
      <c r="BM151" s="194" t="s">
        <v>716</v>
      </c>
    </row>
    <row r="152" spans="1:65" s="2" customFormat="1" ht="16.5" customHeight="1">
      <c r="A152" s="31"/>
      <c r="B152" s="32"/>
      <c r="C152" s="201" t="s">
        <v>400</v>
      </c>
      <c r="D152" s="201" t="s">
        <v>347</v>
      </c>
      <c r="E152" s="202" t="s">
        <v>717</v>
      </c>
      <c r="F152" s="203" t="s">
        <v>718</v>
      </c>
      <c r="G152" s="204" t="s">
        <v>189</v>
      </c>
      <c r="H152" s="205">
        <v>30</v>
      </c>
      <c r="I152" s="206"/>
      <c r="J152" s="207">
        <f t="shared" si="0"/>
        <v>0</v>
      </c>
      <c r="K152" s="203" t="s">
        <v>1</v>
      </c>
      <c r="L152" s="208"/>
      <c r="M152" s="209" t="s">
        <v>1</v>
      </c>
      <c r="N152" s="210" t="s">
        <v>44</v>
      </c>
      <c r="O152" s="68"/>
      <c r="P152" s="192">
        <f t="shared" si="1"/>
        <v>0</v>
      </c>
      <c r="Q152" s="192">
        <v>1.2E-4</v>
      </c>
      <c r="R152" s="192">
        <f t="shared" si="2"/>
        <v>3.5999999999999999E-3</v>
      </c>
      <c r="S152" s="192">
        <v>0</v>
      </c>
      <c r="T152" s="193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350</v>
      </c>
      <c r="AT152" s="194" t="s">
        <v>347</v>
      </c>
      <c r="AU152" s="194" t="s">
        <v>89</v>
      </c>
      <c r="AY152" s="14" t="s">
        <v>143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4" t="s">
        <v>87</v>
      </c>
      <c r="BK152" s="195">
        <f t="shared" si="9"/>
        <v>0</v>
      </c>
      <c r="BL152" s="14" t="s">
        <v>236</v>
      </c>
      <c r="BM152" s="194" t="s">
        <v>719</v>
      </c>
    </row>
    <row r="153" spans="1:65" s="2" customFormat="1" ht="16.5" customHeight="1">
      <c r="A153" s="31"/>
      <c r="B153" s="32"/>
      <c r="C153" s="201" t="s">
        <v>350</v>
      </c>
      <c r="D153" s="201" t="s">
        <v>347</v>
      </c>
      <c r="E153" s="202" t="s">
        <v>720</v>
      </c>
      <c r="F153" s="203" t="s">
        <v>721</v>
      </c>
      <c r="G153" s="204" t="s">
        <v>189</v>
      </c>
      <c r="H153" s="205">
        <v>10</v>
      </c>
      <c r="I153" s="206"/>
      <c r="J153" s="207">
        <f t="shared" si="0"/>
        <v>0</v>
      </c>
      <c r="K153" s="203" t="s">
        <v>1</v>
      </c>
      <c r="L153" s="208"/>
      <c r="M153" s="209" t="s">
        <v>1</v>
      </c>
      <c r="N153" s="210" t="s">
        <v>44</v>
      </c>
      <c r="O153" s="68"/>
      <c r="P153" s="192">
        <f t="shared" si="1"/>
        <v>0</v>
      </c>
      <c r="Q153" s="192">
        <v>1.2E-4</v>
      </c>
      <c r="R153" s="192">
        <f t="shared" si="2"/>
        <v>1.2000000000000001E-3</v>
      </c>
      <c r="S153" s="192">
        <v>0</v>
      </c>
      <c r="T153" s="193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350</v>
      </c>
      <c r="AT153" s="194" t="s">
        <v>347</v>
      </c>
      <c r="AU153" s="194" t="s">
        <v>89</v>
      </c>
      <c r="AY153" s="14" t="s">
        <v>143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14" t="s">
        <v>87</v>
      </c>
      <c r="BK153" s="195">
        <f t="shared" si="9"/>
        <v>0</v>
      </c>
      <c r="BL153" s="14" t="s">
        <v>236</v>
      </c>
      <c r="BM153" s="194" t="s">
        <v>722</v>
      </c>
    </row>
    <row r="154" spans="1:65" s="2" customFormat="1" ht="16.5" customHeight="1">
      <c r="A154" s="31"/>
      <c r="B154" s="32"/>
      <c r="C154" s="201" t="s">
        <v>409</v>
      </c>
      <c r="D154" s="201" t="s">
        <v>347</v>
      </c>
      <c r="E154" s="202" t="s">
        <v>723</v>
      </c>
      <c r="F154" s="203" t="s">
        <v>724</v>
      </c>
      <c r="G154" s="204" t="s">
        <v>189</v>
      </c>
      <c r="H154" s="205">
        <v>20</v>
      </c>
      <c r="I154" s="206"/>
      <c r="J154" s="207">
        <f t="shared" ref="J154:J185" si="10">ROUND(I154*H154,2)</f>
        <v>0</v>
      </c>
      <c r="K154" s="203" t="s">
        <v>1</v>
      </c>
      <c r="L154" s="208"/>
      <c r="M154" s="209" t="s">
        <v>1</v>
      </c>
      <c r="N154" s="210" t="s">
        <v>44</v>
      </c>
      <c r="O154" s="68"/>
      <c r="P154" s="192">
        <f t="shared" ref="P154:P185" si="11">O154*H154</f>
        <v>0</v>
      </c>
      <c r="Q154" s="192">
        <v>1.2E-4</v>
      </c>
      <c r="R154" s="192">
        <f t="shared" ref="R154:R185" si="12">Q154*H154</f>
        <v>2.4000000000000002E-3</v>
      </c>
      <c r="S154" s="192">
        <v>0</v>
      </c>
      <c r="T154" s="193">
        <f t="shared" ref="T154:T185" si="1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350</v>
      </c>
      <c r="AT154" s="194" t="s">
        <v>347</v>
      </c>
      <c r="AU154" s="194" t="s">
        <v>89</v>
      </c>
      <c r="AY154" s="14" t="s">
        <v>143</v>
      </c>
      <c r="BE154" s="195">
        <f t="shared" ref="BE154:BE185" si="14">IF(N154="základní",J154,0)</f>
        <v>0</v>
      </c>
      <c r="BF154" s="195">
        <f t="shared" ref="BF154:BF185" si="15">IF(N154="snížená",J154,0)</f>
        <v>0</v>
      </c>
      <c r="BG154" s="195">
        <f t="shared" ref="BG154:BG185" si="16">IF(N154="zákl. přenesená",J154,0)</f>
        <v>0</v>
      </c>
      <c r="BH154" s="195">
        <f t="shared" ref="BH154:BH185" si="17">IF(N154="sníž. přenesená",J154,0)</f>
        <v>0</v>
      </c>
      <c r="BI154" s="195">
        <f t="shared" ref="BI154:BI185" si="18">IF(N154="nulová",J154,0)</f>
        <v>0</v>
      </c>
      <c r="BJ154" s="14" t="s">
        <v>87</v>
      </c>
      <c r="BK154" s="195">
        <f t="shared" ref="BK154:BK185" si="19">ROUND(I154*H154,2)</f>
        <v>0</v>
      </c>
      <c r="BL154" s="14" t="s">
        <v>236</v>
      </c>
      <c r="BM154" s="194" t="s">
        <v>725</v>
      </c>
    </row>
    <row r="155" spans="1:65" s="2" customFormat="1" ht="16.5" customHeight="1">
      <c r="A155" s="31"/>
      <c r="B155" s="32"/>
      <c r="C155" s="183" t="s">
        <v>413</v>
      </c>
      <c r="D155" s="183" t="s">
        <v>146</v>
      </c>
      <c r="E155" s="184" t="s">
        <v>726</v>
      </c>
      <c r="F155" s="185" t="s">
        <v>727</v>
      </c>
      <c r="G155" s="186" t="s">
        <v>196</v>
      </c>
      <c r="H155" s="187">
        <v>52</v>
      </c>
      <c r="I155" s="188"/>
      <c r="J155" s="189">
        <f t="shared" si="10"/>
        <v>0</v>
      </c>
      <c r="K155" s="185" t="s">
        <v>1</v>
      </c>
      <c r="L155" s="36"/>
      <c r="M155" s="190" t="s">
        <v>1</v>
      </c>
      <c r="N155" s="191" t="s">
        <v>44</v>
      </c>
      <c r="O155" s="68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236</v>
      </c>
      <c r="AT155" s="194" t="s">
        <v>146</v>
      </c>
      <c r="AU155" s="194" t="s">
        <v>89</v>
      </c>
      <c r="AY155" s="14" t="s">
        <v>143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4" t="s">
        <v>87</v>
      </c>
      <c r="BK155" s="195">
        <f t="shared" si="19"/>
        <v>0</v>
      </c>
      <c r="BL155" s="14" t="s">
        <v>236</v>
      </c>
      <c r="BM155" s="194" t="s">
        <v>728</v>
      </c>
    </row>
    <row r="156" spans="1:65" s="2" customFormat="1" ht="16.5" customHeight="1">
      <c r="A156" s="31"/>
      <c r="B156" s="32"/>
      <c r="C156" s="201" t="s">
        <v>417</v>
      </c>
      <c r="D156" s="201" t="s">
        <v>347</v>
      </c>
      <c r="E156" s="202" t="s">
        <v>729</v>
      </c>
      <c r="F156" s="203" t="s">
        <v>730</v>
      </c>
      <c r="G156" s="204" t="s">
        <v>196</v>
      </c>
      <c r="H156" s="205">
        <v>45</v>
      </c>
      <c r="I156" s="206"/>
      <c r="J156" s="207">
        <f t="shared" si="10"/>
        <v>0</v>
      </c>
      <c r="K156" s="203" t="s">
        <v>1</v>
      </c>
      <c r="L156" s="208"/>
      <c r="M156" s="209" t="s">
        <v>1</v>
      </c>
      <c r="N156" s="210" t="s">
        <v>44</v>
      </c>
      <c r="O156" s="68"/>
      <c r="P156" s="192">
        <f t="shared" si="11"/>
        <v>0</v>
      </c>
      <c r="Q156" s="192">
        <v>1.2E-4</v>
      </c>
      <c r="R156" s="192">
        <f t="shared" si="12"/>
        <v>5.4000000000000003E-3</v>
      </c>
      <c r="S156" s="192">
        <v>0</v>
      </c>
      <c r="T156" s="19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350</v>
      </c>
      <c r="AT156" s="194" t="s">
        <v>347</v>
      </c>
      <c r="AU156" s="194" t="s">
        <v>89</v>
      </c>
      <c r="AY156" s="14" t="s">
        <v>143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4" t="s">
        <v>87</v>
      </c>
      <c r="BK156" s="195">
        <f t="shared" si="19"/>
        <v>0</v>
      </c>
      <c r="BL156" s="14" t="s">
        <v>236</v>
      </c>
      <c r="BM156" s="194" t="s">
        <v>731</v>
      </c>
    </row>
    <row r="157" spans="1:65" s="2" customFormat="1" ht="16.5" customHeight="1">
      <c r="A157" s="31"/>
      <c r="B157" s="32"/>
      <c r="C157" s="201" t="s">
        <v>421</v>
      </c>
      <c r="D157" s="201" t="s">
        <v>347</v>
      </c>
      <c r="E157" s="202" t="s">
        <v>732</v>
      </c>
      <c r="F157" s="203" t="s">
        <v>733</v>
      </c>
      <c r="G157" s="204" t="s">
        <v>196</v>
      </c>
      <c r="H157" s="205">
        <v>1</v>
      </c>
      <c r="I157" s="206"/>
      <c r="J157" s="207">
        <f t="shared" si="10"/>
        <v>0</v>
      </c>
      <c r="K157" s="203" t="s">
        <v>1</v>
      </c>
      <c r="L157" s="208"/>
      <c r="M157" s="209" t="s">
        <v>1</v>
      </c>
      <c r="N157" s="210" t="s">
        <v>44</v>
      </c>
      <c r="O157" s="68"/>
      <c r="P157" s="192">
        <f t="shared" si="11"/>
        <v>0</v>
      </c>
      <c r="Q157" s="192">
        <v>1.2E-4</v>
      </c>
      <c r="R157" s="192">
        <f t="shared" si="12"/>
        <v>1.2E-4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350</v>
      </c>
      <c r="AT157" s="194" t="s">
        <v>347</v>
      </c>
      <c r="AU157" s="194" t="s">
        <v>89</v>
      </c>
      <c r="AY157" s="14" t="s">
        <v>143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87</v>
      </c>
      <c r="BK157" s="195">
        <f t="shared" si="19"/>
        <v>0</v>
      </c>
      <c r="BL157" s="14" t="s">
        <v>236</v>
      </c>
      <c r="BM157" s="194" t="s">
        <v>734</v>
      </c>
    </row>
    <row r="158" spans="1:65" s="2" customFormat="1" ht="16.5" customHeight="1">
      <c r="A158" s="31"/>
      <c r="B158" s="32"/>
      <c r="C158" s="201" t="s">
        <v>427</v>
      </c>
      <c r="D158" s="201" t="s">
        <v>347</v>
      </c>
      <c r="E158" s="202" t="s">
        <v>735</v>
      </c>
      <c r="F158" s="203" t="s">
        <v>736</v>
      </c>
      <c r="G158" s="204" t="s">
        <v>196</v>
      </c>
      <c r="H158" s="205">
        <v>5</v>
      </c>
      <c r="I158" s="206"/>
      <c r="J158" s="207">
        <f t="shared" si="10"/>
        <v>0</v>
      </c>
      <c r="K158" s="203" t="s">
        <v>1</v>
      </c>
      <c r="L158" s="208"/>
      <c r="M158" s="209" t="s">
        <v>1</v>
      </c>
      <c r="N158" s="210" t="s">
        <v>44</v>
      </c>
      <c r="O158" s="68"/>
      <c r="P158" s="192">
        <f t="shared" si="11"/>
        <v>0</v>
      </c>
      <c r="Q158" s="192">
        <v>1.2E-4</v>
      </c>
      <c r="R158" s="192">
        <f t="shared" si="12"/>
        <v>6.0000000000000006E-4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350</v>
      </c>
      <c r="AT158" s="194" t="s">
        <v>347</v>
      </c>
      <c r="AU158" s="194" t="s">
        <v>89</v>
      </c>
      <c r="AY158" s="14" t="s">
        <v>143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87</v>
      </c>
      <c r="BK158" s="195">
        <f t="shared" si="19"/>
        <v>0</v>
      </c>
      <c r="BL158" s="14" t="s">
        <v>236</v>
      </c>
      <c r="BM158" s="194" t="s">
        <v>737</v>
      </c>
    </row>
    <row r="159" spans="1:65" s="2" customFormat="1" ht="16.5" customHeight="1">
      <c r="A159" s="31"/>
      <c r="B159" s="32"/>
      <c r="C159" s="201" t="s">
        <v>431</v>
      </c>
      <c r="D159" s="201" t="s">
        <v>347</v>
      </c>
      <c r="E159" s="202" t="s">
        <v>738</v>
      </c>
      <c r="F159" s="203" t="s">
        <v>739</v>
      </c>
      <c r="G159" s="204" t="s">
        <v>196</v>
      </c>
      <c r="H159" s="205">
        <v>1</v>
      </c>
      <c r="I159" s="206"/>
      <c r="J159" s="207">
        <f t="shared" si="10"/>
        <v>0</v>
      </c>
      <c r="K159" s="203" t="s">
        <v>1</v>
      </c>
      <c r="L159" s="208"/>
      <c r="M159" s="209" t="s">
        <v>1</v>
      </c>
      <c r="N159" s="210" t="s">
        <v>44</v>
      </c>
      <c r="O159" s="68"/>
      <c r="P159" s="192">
        <f t="shared" si="11"/>
        <v>0</v>
      </c>
      <c r="Q159" s="192">
        <v>1.2E-4</v>
      </c>
      <c r="R159" s="192">
        <f t="shared" si="12"/>
        <v>1.2E-4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350</v>
      </c>
      <c r="AT159" s="194" t="s">
        <v>347</v>
      </c>
      <c r="AU159" s="194" t="s">
        <v>89</v>
      </c>
      <c r="AY159" s="14" t="s">
        <v>143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87</v>
      </c>
      <c r="BK159" s="195">
        <f t="shared" si="19"/>
        <v>0</v>
      </c>
      <c r="BL159" s="14" t="s">
        <v>236</v>
      </c>
      <c r="BM159" s="194" t="s">
        <v>740</v>
      </c>
    </row>
    <row r="160" spans="1:65" s="2" customFormat="1" ht="16.5" customHeight="1">
      <c r="A160" s="31"/>
      <c r="B160" s="32"/>
      <c r="C160" s="183" t="s">
        <v>435</v>
      </c>
      <c r="D160" s="183" t="s">
        <v>146</v>
      </c>
      <c r="E160" s="184" t="s">
        <v>741</v>
      </c>
      <c r="F160" s="185" t="s">
        <v>742</v>
      </c>
      <c r="G160" s="186" t="s">
        <v>189</v>
      </c>
      <c r="H160" s="187">
        <v>15</v>
      </c>
      <c r="I160" s="188"/>
      <c r="J160" s="189">
        <f t="shared" si="10"/>
        <v>0</v>
      </c>
      <c r="K160" s="185" t="s">
        <v>1</v>
      </c>
      <c r="L160" s="36"/>
      <c r="M160" s="190" t="s">
        <v>1</v>
      </c>
      <c r="N160" s="191" t="s">
        <v>44</v>
      </c>
      <c r="O160" s="68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236</v>
      </c>
      <c r="AT160" s="194" t="s">
        <v>146</v>
      </c>
      <c r="AU160" s="194" t="s">
        <v>89</v>
      </c>
      <c r="AY160" s="14" t="s">
        <v>143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87</v>
      </c>
      <c r="BK160" s="195">
        <f t="shared" si="19"/>
        <v>0</v>
      </c>
      <c r="BL160" s="14" t="s">
        <v>236</v>
      </c>
      <c r="BM160" s="194" t="s">
        <v>743</v>
      </c>
    </row>
    <row r="161" spans="1:65" s="2" customFormat="1" ht="16.5" customHeight="1">
      <c r="A161" s="31"/>
      <c r="B161" s="32"/>
      <c r="C161" s="201" t="s">
        <v>441</v>
      </c>
      <c r="D161" s="201" t="s">
        <v>347</v>
      </c>
      <c r="E161" s="202" t="s">
        <v>744</v>
      </c>
      <c r="F161" s="203" t="s">
        <v>745</v>
      </c>
      <c r="G161" s="204" t="s">
        <v>189</v>
      </c>
      <c r="H161" s="205">
        <v>15</v>
      </c>
      <c r="I161" s="206"/>
      <c r="J161" s="207">
        <f t="shared" si="10"/>
        <v>0</v>
      </c>
      <c r="K161" s="203" t="s">
        <v>1</v>
      </c>
      <c r="L161" s="208"/>
      <c r="M161" s="209" t="s">
        <v>1</v>
      </c>
      <c r="N161" s="210" t="s">
        <v>44</v>
      </c>
      <c r="O161" s="68"/>
      <c r="P161" s="192">
        <f t="shared" si="11"/>
        <v>0</v>
      </c>
      <c r="Q161" s="192">
        <v>1.2E-4</v>
      </c>
      <c r="R161" s="192">
        <f t="shared" si="12"/>
        <v>1.8E-3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350</v>
      </c>
      <c r="AT161" s="194" t="s">
        <v>347</v>
      </c>
      <c r="AU161" s="194" t="s">
        <v>89</v>
      </c>
      <c r="AY161" s="14" t="s">
        <v>143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87</v>
      </c>
      <c r="BK161" s="195">
        <f t="shared" si="19"/>
        <v>0</v>
      </c>
      <c r="BL161" s="14" t="s">
        <v>236</v>
      </c>
      <c r="BM161" s="194" t="s">
        <v>746</v>
      </c>
    </row>
    <row r="162" spans="1:65" s="2" customFormat="1" ht="16.5" customHeight="1">
      <c r="A162" s="31"/>
      <c r="B162" s="32"/>
      <c r="C162" s="183" t="s">
        <v>445</v>
      </c>
      <c r="D162" s="183" t="s">
        <v>146</v>
      </c>
      <c r="E162" s="184" t="s">
        <v>747</v>
      </c>
      <c r="F162" s="185" t="s">
        <v>748</v>
      </c>
      <c r="G162" s="186" t="s">
        <v>189</v>
      </c>
      <c r="H162" s="187">
        <v>240</v>
      </c>
      <c r="I162" s="188"/>
      <c r="J162" s="189">
        <f t="shared" si="10"/>
        <v>0</v>
      </c>
      <c r="K162" s="185" t="s">
        <v>1</v>
      </c>
      <c r="L162" s="36"/>
      <c r="M162" s="190" t="s">
        <v>1</v>
      </c>
      <c r="N162" s="191" t="s">
        <v>44</v>
      </c>
      <c r="O162" s="68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236</v>
      </c>
      <c r="AT162" s="194" t="s">
        <v>146</v>
      </c>
      <c r="AU162" s="194" t="s">
        <v>89</v>
      </c>
      <c r="AY162" s="14" t="s">
        <v>143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87</v>
      </c>
      <c r="BK162" s="195">
        <f t="shared" si="19"/>
        <v>0</v>
      </c>
      <c r="BL162" s="14" t="s">
        <v>236</v>
      </c>
      <c r="BM162" s="194" t="s">
        <v>749</v>
      </c>
    </row>
    <row r="163" spans="1:65" s="2" customFormat="1" ht="16.5" customHeight="1">
      <c r="A163" s="31"/>
      <c r="B163" s="32"/>
      <c r="C163" s="201" t="s">
        <v>449</v>
      </c>
      <c r="D163" s="201" t="s">
        <v>347</v>
      </c>
      <c r="E163" s="202" t="s">
        <v>750</v>
      </c>
      <c r="F163" s="203" t="s">
        <v>751</v>
      </c>
      <c r="G163" s="204" t="s">
        <v>189</v>
      </c>
      <c r="H163" s="205">
        <v>60</v>
      </c>
      <c r="I163" s="206"/>
      <c r="J163" s="207">
        <f t="shared" si="10"/>
        <v>0</v>
      </c>
      <c r="K163" s="203" t="s">
        <v>1</v>
      </c>
      <c r="L163" s="208"/>
      <c r="M163" s="209" t="s">
        <v>1</v>
      </c>
      <c r="N163" s="210" t="s">
        <v>44</v>
      </c>
      <c r="O163" s="68"/>
      <c r="P163" s="192">
        <f t="shared" si="11"/>
        <v>0</v>
      </c>
      <c r="Q163" s="192">
        <v>1.2E-4</v>
      </c>
      <c r="R163" s="192">
        <f t="shared" si="12"/>
        <v>7.1999999999999998E-3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350</v>
      </c>
      <c r="AT163" s="194" t="s">
        <v>347</v>
      </c>
      <c r="AU163" s="194" t="s">
        <v>89</v>
      </c>
      <c r="AY163" s="14" t="s">
        <v>143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87</v>
      </c>
      <c r="BK163" s="195">
        <f t="shared" si="19"/>
        <v>0</v>
      </c>
      <c r="BL163" s="14" t="s">
        <v>236</v>
      </c>
      <c r="BM163" s="194" t="s">
        <v>752</v>
      </c>
    </row>
    <row r="164" spans="1:65" s="2" customFormat="1" ht="16.5" customHeight="1">
      <c r="A164" s="31"/>
      <c r="B164" s="32"/>
      <c r="C164" s="201" t="s">
        <v>453</v>
      </c>
      <c r="D164" s="201" t="s">
        <v>347</v>
      </c>
      <c r="E164" s="202" t="s">
        <v>753</v>
      </c>
      <c r="F164" s="203" t="s">
        <v>754</v>
      </c>
      <c r="G164" s="204" t="s">
        <v>189</v>
      </c>
      <c r="H164" s="205">
        <v>100</v>
      </c>
      <c r="I164" s="206"/>
      <c r="J164" s="207">
        <f t="shared" si="10"/>
        <v>0</v>
      </c>
      <c r="K164" s="203" t="s">
        <v>1</v>
      </c>
      <c r="L164" s="208"/>
      <c r="M164" s="209" t="s">
        <v>1</v>
      </c>
      <c r="N164" s="210" t="s">
        <v>44</v>
      </c>
      <c r="O164" s="68"/>
      <c r="P164" s="192">
        <f t="shared" si="11"/>
        <v>0</v>
      </c>
      <c r="Q164" s="192">
        <v>1.2E-4</v>
      </c>
      <c r="R164" s="192">
        <f t="shared" si="12"/>
        <v>1.2E-2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350</v>
      </c>
      <c r="AT164" s="194" t="s">
        <v>347</v>
      </c>
      <c r="AU164" s="194" t="s">
        <v>89</v>
      </c>
      <c r="AY164" s="14" t="s">
        <v>143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87</v>
      </c>
      <c r="BK164" s="195">
        <f t="shared" si="19"/>
        <v>0</v>
      </c>
      <c r="BL164" s="14" t="s">
        <v>236</v>
      </c>
      <c r="BM164" s="194" t="s">
        <v>755</v>
      </c>
    </row>
    <row r="165" spans="1:65" s="2" customFormat="1" ht="16.5" customHeight="1">
      <c r="A165" s="31"/>
      <c r="B165" s="32"/>
      <c r="C165" s="201" t="s">
        <v>457</v>
      </c>
      <c r="D165" s="201" t="s">
        <v>347</v>
      </c>
      <c r="E165" s="202" t="s">
        <v>756</v>
      </c>
      <c r="F165" s="203" t="s">
        <v>757</v>
      </c>
      <c r="G165" s="204" t="s">
        <v>189</v>
      </c>
      <c r="H165" s="205">
        <v>80</v>
      </c>
      <c r="I165" s="206"/>
      <c r="J165" s="207">
        <f t="shared" si="10"/>
        <v>0</v>
      </c>
      <c r="K165" s="203" t="s">
        <v>1</v>
      </c>
      <c r="L165" s="208"/>
      <c r="M165" s="209" t="s">
        <v>1</v>
      </c>
      <c r="N165" s="210" t="s">
        <v>44</v>
      </c>
      <c r="O165" s="68"/>
      <c r="P165" s="192">
        <f t="shared" si="11"/>
        <v>0</v>
      </c>
      <c r="Q165" s="192">
        <v>1.2E-4</v>
      </c>
      <c r="R165" s="192">
        <f t="shared" si="12"/>
        <v>9.6000000000000009E-3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350</v>
      </c>
      <c r="AT165" s="194" t="s">
        <v>347</v>
      </c>
      <c r="AU165" s="194" t="s">
        <v>89</v>
      </c>
      <c r="AY165" s="14" t="s">
        <v>143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87</v>
      </c>
      <c r="BK165" s="195">
        <f t="shared" si="19"/>
        <v>0</v>
      </c>
      <c r="BL165" s="14" t="s">
        <v>236</v>
      </c>
      <c r="BM165" s="194" t="s">
        <v>758</v>
      </c>
    </row>
    <row r="166" spans="1:65" s="2" customFormat="1" ht="16.5" customHeight="1">
      <c r="A166" s="31"/>
      <c r="B166" s="32"/>
      <c r="C166" s="183" t="s">
        <v>461</v>
      </c>
      <c r="D166" s="183" t="s">
        <v>146</v>
      </c>
      <c r="E166" s="184" t="s">
        <v>759</v>
      </c>
      <c r="F166" s="185" t="s">
        <v>760</v>
      </c>
      <c r="G166" s="186" t="s">
        <v>196</v>
      </c>
      <c r="H166" s="187">
        <v>7</v>
      </c>
      <c r="I166" s="188"/>
      <c r="J166" s="189">
        <f t="shared" si="10"/>
        <v>0</v>
      </c>
      <c r="K166" s="185" t="s">
        <v>1</v>
      </c>
      <c r="L166" s="36"/>
      <c r="M166" s="190" t="s">
        <v>1</v>
      </c>
      <c r="N166" s="191" t="s">
        <v>44</v>
      </c>
      <c r="O166" s="68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236</v>
      </c>
      <c r="AT166" s="194" t="s">
        <v>146</v>
      </c>
      <c r="AU166" s="194" t="s">
        <v>89</v>
      </c>
      <c r="AY166" s="14" t="s">
        <v>143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87</v>
      </c>
      <c r="BK166" s="195">
        <f t="shared" si="19"/>
        <v>0</v>
      </c>
      <c r="BL166" s="14" t="s">
        <v>236</v>
      </c>
      <c r="BM166" s="194" t="s">
        <v>761</v>
      </c>
    </row>
    <row r="167" spans="1:65" s="2" customFormat="1" ht="16.5" customHeight="1">
      <c r="A167" s="31"/>
      <c r="B167" s="32"/>
      <c r="C167" s="201" t="s">
        <v>465</v>
      </c>
      <c r="D167" s="201" t="s">
        <v>347</v>
      </c>
      <c r="E167" s="202" t="s">
        <v>762</v>
      </c>
      <c r="F167" s="203" t="s">
        <v>763</v>
      </c>
      <c r="G167" s="204" t="s">
        <v>196</v>
      </c>
      <c r="H167" s="205">
        <v>3</v>
      </c>
      <c r="I167" s="206"/>
      <c r="J167" s="207">
        <f t="shared" si="10"/>
        <v>0</v>
      </c>
      <c r="K167" s="203" t="s">
        <v>1</v>
      </c>
      <c r="L167" s="208"/>
      <c r="M167" s="209" t="s">
        <v>1</v>
      </c>
      <c r="N167" s="210" t="s">
        <v>44</v>
      </c>
      <c r="O167" s="68"/>
      <c r="P167" s="192">
        <f t="shared" si="11"/>
        <v>0</v>
      </c>
      <c r="Q167" s="192">
        <v>1.2E-4</v>
      </c>
      <c r="R167" s="192">
        <f t="shared" si="12"/>
        <v>3.6000000000000002E-4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350</v>
      </c>
      <c r="AT167" s="194" t="s">
        <v>347</v>
      </c>
      <c r="AU167" s="194" t="s">
        <v>89</v>
      </c>
      <c r="AY167" s="14" t="s">
        <v>143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87</v>
      </c>
      <c r="BK167" s="195">
        <f t="shared" si="19"/>
        <v>0</v>
      </c>
      <c r="BL167" s="14" t="s">
        <v>236</v>
      </c>
      <c r="BM167" s="194" t="s">
        <v>764</v>
      </c>
    </row>
    <row r="168" spans="1:65" s="2" customFormat="1" ht="16.5" customHeight="1">
      <c r="A168" s="31"/>
      <c r="B168" s="32"/>
      <c r="C168" s="201" t="s">
        <v>469</v>
      </c>
      <c r="D168" s="201" t="s">
        <v>347</v>
      </c>
      <c r="E168" s="202" t="s">
        <v>765</v>
      </c>
      <c r="F168" s="203" t="s">
        <v>766</v>
      </c>
      <c r="G168" s="204" t="s">
        <v>196</v>
      </c>
      <c r="H168" s="205">
        <v>1</v>
      </c>
      <c r="I168" s="206"/>
      <c r="J168" s="207">
        <f t="shared" si="10"/>
        <v>0</v>
      </c>
      <c r="K168" s="203" t="s">
        <v>1</v>
      </c>
      <c r="L168" s="208"/>
      <c r="M168" s="209" t="s">
        <v>1</v>
      </c>
      <c r="N168" s="210" t="s">
        <v>44</v>
      </c>
      <c r="O168" s="68"/>
      <c r="P168" s="192">
        <f t="shared" si="11"/>
        <v>0</v>
      </c>
      <c r="Q168" s="192">
        <v>1.2E-4</v>
      </c>
      <c r="R168" s="192">
        <f t="shared" si="12"/>
        <v>1.2E-4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350</v>
      </c>
      <c r="AT168" s="194" t="s">
        <v>347</v>
      </c>
      <c r="AU168" s="194" t="s">
        <v>89</v>
      </c>
      <c r="AY168" s="14" t="s">
        <v>143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87</v>
      </c>
      <c r="BK168" s="195">
        <f t="shared" si="19"/>
        <v>0</v>
      </c>
      <c r="BL168" s="14" t="s">
        <v>236</v>
      </c>
      <c r="BM168" s="194" t="s">
        <v>767</v>
      </c>
    </row>
    <row r="169" spans="1:65" s="2" customFormat="1" ht="16.5" customHeight="1">
      <c r="A169" s="31"/>
      <c r="B169" s="32"/>
      <c r="C169" s="201" t="s">
        <v>768</v>
      </c>
      <c r="D169" s="201" t="s">
        <v>347</v>
      </c>
      <c r="E169" s="202" t="s">
        <v>769</v>
      </c>
      <c r="F169" s="203" t="s">
        <v>770</v>
      </c>
      <c r="G169" s="204" t="s">
        <v>196</v>
      </c>
      <c r="H169" s="205">
        <v>3</v>
      </c>
      <c r="I169" s="206"/>
      <c r="J169" s="207">
        <f t="shared" si="10"/>
        <v>0</v>
      </c>
      <c r="K169" s="203" t="s">
        <v>1</v>
      </c>
      <c r="L169" s="208"/>
      <c r="M169" s="209" t="s">
        <v>1</v>
      </c>
      <c r="N169" s="210" t="s">
        <v>44</v>
      </c>
      <c r="O169" s="68"/>
      <c r="P169" s="192">
        <f t="shared" si="11"/>
        <v>0</v>
      </c>
      <c r="Q169" s="192">
        <v>1.2E-4</v>
      </c>
      <c r="R169" s="192">
        <f t="shared" si="12"/>
        <v>3.6000000000000002E-4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350</v>
      </c>
      <c r="AT169" s="194" t="s">
        <v>347</v>
      </c>
      <c r="AU169" s="194" t="s">
        <v>89</v>
      </c>
      <c r="AY169" s="14" t="s">
        <v>143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87</v>
      </c>
      <c r="BK169" s="195">
        <f t="shared" si="19"/>
        <v>0</v>
      </c>
      <c r="BL169" s="14" t="s">
        <v>236</v>
      </c>
      <c r="BM169" s="194" t="s">
        <v>771</v>
      </c>
    </row>
    <row r="170" spans="1:65" s="2" customFormat="1" ht="16.5" customHeight="1">
      <c r="A170" s="31"/>
      <c r="B170" s="32"/>
      <c r="C170" s="183" t="s">
        <v>772</v>
      </c>
      <c r="D170" s="183" t="s">
        <v>146</v>
      </c>
      <c r="E170" s="184" t="s">
        <v>773</v>
      </c>
      <c r="F170" s="185" t="s">
        <v>774</v>
      </c>
      <c r="G170" s="186" t="s">
        <v>196</v>
      </c>
      <c r="H170" s="187">
        <v>36</v>
      </c>
      <c r="I170" s="188"/>
      <c r="J170" s="189">
        <f t="shared" si="10"/>
        <v>0</v>
      </c>
      <c r="K170" s="185" t="s">
        <v>1</v>
      </c>
      <c r="L170" s="36"/>
      <c r="M170" s="190" t="s">
        <v>1</v>
      </c>
      <c r="N170" s="191" t="s">
        <v>44</v>
      </c>
      <c r="O170" s="68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236</v>
      </c>
      <c r="AT170" s="194" t="s">
        <v>146</v>
      </c>
      <c r="AU170" s="194" t="s">
        <v>89</v>
      </c>
      <c r="AY170" s="14" t="s">
        <v>143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87</v>
      </c>
      <c r="BK170" s="195">
        <f t="shared" si="19"/>
        <v>0</v>
      </c>
      <c r="BL170" s="14" t="s">
        <v>236</v>
      </c>
      <c r="BM170" s="194" t="s">
        <v>775</v>
      </c>
    </row>
    <row r="171" spans="1:65" s="2" customFormat="1" ht="16.5" customHeight="1">
      <c r="A171" s="31"/>
      <c r="B171" s="32"/>
      <c r="C171" s="201" t="s">
        <v>776</v>
      </c>
      <c r="D171" s="201" t="s">
        <v>347</v>
      </c>
      <c r="E171" s="202" t="s">
        <v>777</v>
      </c>
      <c r="F171" s="203" t="s">
        <v>778</v>
      </c>
      <c r="G171" s="204" t="s">
        <v>196</v>
      </c>
      <c r="H171" s="205">
        <v>36</v>
      </c>
      <c r="I171" s="206"/>
      <c r="J171" s="207">
        <f t="shared" si="10"/>
        <v>0</v>
      </c>
      <c r="K171" s="203" t="s">
        <v>1</v>
      </c>
      <c r="L171" s="208"/>
      <c r="M171" s="209" t="s">
        <v>1</v>
      </c>
      <c r="N171" s="210" t="s">
        <v>44</v>
      </c>
      <c r="O171" s="68"/>
      <c r="P171" s="192">
        <f t="shared" si="11"/>
        <v>0</v>
      </c>
      <c r="Q171" s="192">
        <v>1.2E-4</v>
      </c>
      <c r="R171" s="192">
        <f t="shared" si="12"/>
        <v>4.3200000000000001E-3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350</v>
      </c>
      <c r="AT171" s="194" t="s">
        <v>347</v>
      </c>
      <c r="AU171" s="194" t="s">
        <v>89</v>
      </c>
      <c r="AY171" s="14" t="s">
        <v>143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87</v>
      </c>
      <c r="BK171" s="195">
        <f t="shared" si="19"/>
        <v>0</v>
      </c>
      <c r="BL171" s="14" t="s">
        <v>236</v>
      </c>
      <c r="BM171" s="194" t="s">
        <v>779</v>
      </c>
    </row>
    <row r="172" spans="1:65" s="2" customFormat="1" ht="16.5" customHeight="1">
      <c r="A172" s="31"/>
      <c r="B172" s="32"/>
      <c r="C172" s="183" t="s">
        <v>780</v>
      </c>
      <c r="D172" s="183" t="s">
        <v>146</v>
      </c>
      <c r="E172" s="184" t="s">
        <v>781</v>
      </c>
      <c r="F172" s="185" t="s">
        <v>782</v>
      </c>
      <c r="G172" s="186" t="s">
        <v>196</v>
      </c>
      <c r="H172" s="187">
        <v>28</v>
      </c>
      <c r="I172" s="188"/>
      <c r="J172" s="189">
        <f t="shared" si="10"/>
        <v>0</v>
      </c>
      <c r="K172" s="185" t="s">
        <v>1</v>
      </c>
      <c r="L172" s="36"/>
      <c r="M172" s="190" t="s">
        <v>1</v>
      </c>
      <c r="N172" s="191" t="s">
        <v>44</v>
      </c>
      <c r="O172" s="68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236</v>
      </c>
      <c r="AT172" s="194" t="s">
        <v>146</v>
      </c>
      <c r="AU172" s="194" t="s">
        <v>89</v>
      </c>
      <c r="AY172" s="14" t="s">
        <v>143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87</v>
      </c>
      <c r="BK172" s="195">
        <f t="shared" si="19"/>
        <v>0</v>
      </c>
      <c r="BL172" s="14" t="s">
        <v>236</v>
      </c>
      <c r="BM172" s="194" t="s">
        <v>783</v>
      </c>
    </row>
    <row r="173" spans="1:65" s="2" customFormat="1" ht="16.5" customHeight="1">
      <c r="A173" s="31"/>
      <c r="B173" s="32"/>
      <c r="C173" s="201" t="s">
        <v>784</v>
      </c>
      <c r="D173" s="201" t="s">
        <v>347</v>
      </c>
      <c r="E173" s="202" t="s">
        <v>785</v>
      </c>
      <c r="F173" s="203" t="s">
        <v>786</v>
      </c>
      <c r="G173" s="204" t="s">
        <v>196</v>
      </c>
      <c r="H173" s="205">
        <v>15</v>
      </c>
      <c r="I173" s="206"/>
      <c r="J173" s="207">
        <f t="shared" si="10"/>
        <v>0</v>
      </c>
      <c r="K173" s="203" t="s">
        <v>1</v>
      </c>
      <c r="L173" s="208"/>
      <c r="M173" s="209" t="s">
        <v>1</v>
      </c>
      <c r="N173" s="210" t="s">
        <v>44</v>
      </c>
      <c r="O173" s="68"/>
      <c r="P173" s="192">
        <f t="shared" si="11"/>
        <v>0</v>
      </c>
      <c r="Q173" s="192">
        <v>1.2E-4</v>
      </c>
      <c r="R173" s="192">
        <f t="shared" si="12"/>
        <v>1.8E-3</v>
      </c>
      <c r="S173" s="192">
        <v>0</v>
      </c>
      <c r="T173" s="193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350</v>
      </c>
      <c r="AT173" s="194" t="s">
        <v>347</v>
      </c>
      <c r="AU173" s="194" t="s">
        <v>89</v>
      </c>
      <c r="AY173" s="14" t="s">
        <v>143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87</v>
      </c>
      <c r="BK173" s="195">
        <f t="shared" si="19"/>
        <v>0</v>
      </c>
      <c r="BL173" s="14" t="s">
        <v>236</v>
      </c>
      <c r="BM173" s="194" t="s">
        <v>787</v>
      </c>
    </row>
    <row r="174" spans="1:65" s="2" customFormat="1" ht="16.5" customHeight="1">
      <c r="A174" s="31"/>
      <c r="B174" s="32"/>
      <c r="C174" s="201" t="s">
        <v>788</v>
      </c>
      <c r="D174" s="201" t="s">
        <v>347</v>
      </c>
      <c r="E174" s="202" t="s">
        <v>789</v>
      </c>
      <c r="F174" s="203" t="s">
        <v>790</v>
      </c>
      <c r="G174" s="204" t="s">
        <v>196</v>
      </c>
      <c r="H174" s="205">
        <v>11</v>
      </c>
      <c r="I174" s="206"/>
      <c r="J174" s="207">
        <f t="shared" si="10"/>
        <v>0</v>
      </c>
      <c r="K174" s="203" t="s">
        <v>1</v>
      </c>
      <c r="L174" s="208"/>
      <c r="M174" s="209" t="s">
        <v>1</v>
      </c>
      <c r="N174" s="210" t="s">
        <v>44</v>
      </c>
      <c r="O174" s="68"/>
      <c r="P174" s="192">
        <f t="shared" si="11"/>
        <v>0</v>
      </c>
      <c r="Q174" s="192">
        <v>1.2E-4</v>
      </c>
      <c r="R174" s="192">
        <f t="shared" si="12"/>
        <v>1.32E-3</v>
      </c>
      <c r="S174" s="192">
        <v>0</v>
      </c>
      <c r="T174" s="193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350</v>
      </c>
      <c r="AT174" s="194" t="s">
        <v>347</v>
      </c>
      <c r="AU174" s="194" t="s">
        <v>89</v>
      </c>
      <c r="AY174" s="14" t="s">
        <v>143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4" t="s">
        <v>87</v>
      </c>
      <c r="BK174" s="195">
        <f t="shared" si="19"/>
        <v>0</v>
      </c>
      <c r="BL174" s="14" t="s">
        <v>236</v>
      </c>
      <c r="BM174" s="194" t="s">
        <v>791</v>
      </c>
    </row>
    <row r="175" spans="1:65" s="2" customFormat="1" ht="16.5" customHeight="1">
      <c r="A175" s="31"/>
      <c r="B175" s="32"/>
      <c r="C175" s="201" t="s">
        <v>792</v>
      </c>
      <c r="D175" s="201" t="s">
        <v>347</v>
      </c>
      <c r="E175" s="202" t="s">
        <v>793</v>
      </c>
      <c r="F175" s="203" t="s">
        <v>794</v>
      </c>
      <c r="G175" s="204" t="s">
        <v>196</v>
      </c>
      <c r="H175" s="205">
        <v>1</v>
      </c>
      <c r="I175" s="206"/>
      <c r="J175" s="207">
        <f t="shared" si="10"/>
        <v>0</v>
      </c>
      <c r="K175" s="203" t="s">
        <v>1</v>
      </c>
      <c r="L175" s="208"/>
      <c r="M175" s="209" t="s">
        <v>1</v>
      </c>
      <c r="N175" s="210" t="s">
        <v>44</v>
      </c>
      <c r="O175" s="68"/>
      <c r="P175" s="192">
        <f t="shared" si="11"/>
        <v>0</v>
      </c>
      <c r="Q175" s="192">
        <v>1.2E-4</v>
      </c>
      <c r="R175" s="192">
        <f t="shared" si="12"/>
        <v>1.2E-4</v>
      </c>
      <c r="S175" s="192">
        <v>0</v>
      </c>
      <c r="T175" s="193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350</v>
      </c>
      <c r="AT175" s="194" t="s">
        <v>347</v>
      </c>
      <c r="AU175" s="194" t="s">
        <v>89</v>
      </c>
      <c r="AY175" s="14" t="s">
        <v>143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4" t="s">
        <v>87</v>
      </c>
      <c r="BK175" s="195">
        <f t="shared" si="19"/>
        <v>0</v>
      </c>
      <c r="BL175" s="14" t="s">
        <v>236</v>
      </c>
      <c r="BM175" s="194" t="s">
        <v>795</v>
      </c>
    </row>
    <row r="176" spans="1:65" s="2" customFormat="1" ht="16.5" customHeight="1">
      <c r="A176" s="31"/>
      <c r="B176" s="32"/>
      <c r="C176" s="201" t="s">
        <v>796</v>
      </c>
      <c r="D176" s="201" t="s">
        <v>347</v>
      </c>
      <c r="E176" s="202" t="s">
        <v>797</v>
      </c>
      <c r="F176" s="203" t="s">
        <v>798</v>
      </c>
      <c r="G176" s="204" t="s">
        <v>196</v>
      </c>
      <c r="H176" s="205">
        <v>1</v>
      </c>
      <c r="I176" s="206"/>
      <c r="J176" s="207">
        <f t="shared" si="10"/>
        <v>0</v>
      </c>
      <c r="K176" s="203" t="s">
        <v>1</v>
      </c>
      <c r="L176" s="208"/>
      <c r="M176" s="209" t="s">
        <v>1</v>
      </c>
      <c r="N176" s="210" t="s">
        <v>44</v>
      </c>
      <c r="O176" s="68"/>
      <c r="P176" s="192">
        <f t="shared" si="11"/>
        <v>0</v>
      </c>
      <c r="Q176" s="192">
        <v>1.2E-4</v>
      </c>
      <c r="R176" s="192">
        <f t="shared" si="12"/>
        <v>1.2E-4</v>
      </c>
      <c r="S176" s="192">
        <v>0</v>
      </c>
      <c r="T176" s="193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350</v>
      </c>
      <c r="AT176" s="194" t="s">
        <v>347</v>
      </c>
      <c r="AU176" s="194" t="s">
        <v>89</v>
      </c>
      <c r="AY176" s="14" t="s">
        <v>143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4" t="s">
        <v>87</v>
      </c>
      <c r="BK176" s="195">
        <f t="shared" si="19"/>
        <v>0</v>
      </c>
      <c r="BL176" s="14" t="s">
        <v>236</v>
      </c>
      <c r="BM176" s="194" t="s">
        <v>799</v>
      </c>
    </row>
    <row r="177" spans="1:65" s="2" customFormat="1" ht="16.5" customHeight="1">
      <c r="A177" s="31"/>
      <c r="B177" s="32"/>
      <c r="C177" s="183" t="s">
        <v>800</v>
      </c>
      <c r="D177" s="183" t="s">
        <v>146</v>
      </c>
      <c r="E177" s="184" t="s">
        <v>801</v>
      </c>
      <c r="F177" s="185" t="s">
        <v>802</v>
      </c>
      <c r="G177" s="186" t="s">
        <v>196</v>
      </c>
      <c r="H177" s="187">
        <v>1</v>
      </c>
      <c r="I177" s="188"/>
      <c r="J177" s="189">
        <f t="shared" si="10"/>
        <v>0</v>
      </c>
      <c r="K177" s="185" t="s">
        <v>1</v>
      </c>
      <c r="L177" s="36"/>
      <c r="M177" s="190" t="s">
        <v>1</v>
      </c>
      <c r="N177" s="191" t="s">
        <v>44</v>
      </c>
      <c r="O177" s="68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236</v>
      </c>
      <c r="AT177" s="194" t="s">
        <v>146</v>
      </c>
      <c r="AU177" s="194" t="s">
        <v>89</v>
      </c>
      <c r="AY177" s="14" t="s">
        <v>143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4" t="s">
        <v>87</v>
      </c>
      <c r="BK177" s="195">
        <f t="shared" si="19"/>
        <v>0</v>
      </c>
      <c r="BL177" s="14" t="s">
        <v>236</v>
      </c>
      <c r="BM177" s="194" t="s">
        <v>803</v>
      </c>
    </row>
    <row r="178" spans="1:65" s="2" customFormat="1" ht="16.5" customHeight="1">
      <c r="A178" s="31"/>
      <c r="B178" s="32"/>
      <c r="C178" s="201" t="s">
        <v>804</v>
      </c>
      <c r="D178" s="201" t="s">
        <v>347</v>
      </c>
      <c r="E178" s="202" t="s">
        <v>805</v>
      </c>
      <c r="F178" s="203" t="s">
        <v>806</v>
      </c>
      <c r="G178" s="204" t="s">
        <v>196</v>
      </c>
      <c r="H178" s="205">
        <v>1</v>
      </c>
      <c r="I178" s="206"/>
      <c r="J178" s="207">
        <f t="shared" si="10"/>
        <v>0</v>
      </c>
      <c r="K178" s="203" t="s">
        <v>1</v>
      </c>
      <c r="L178" s="208"/>
      <c r="M178" s="209" t="s">
        <v>1</v>
      </c>
      <c r="N178" s="210" t="s">
        <v>44</v>
      </c>
      <c r="O178" s="68"/>
      <c r="P178" s="192">
        <f t="shared" si="11"/>
        <v>0</v>
      </c>
      <c r="Q178" s="192">
        <v>1.2E-4</v>
      </c>
      <c r="R178" s="192">
        <f t="shared" si="12"/>
        <v>1.2E-4</v>
      </c>
      <c r="S178" s="192">
        <v>0</v>
      </c>
      <c r="T178" s="193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350</v>
      </c>
      <c r="AT178" s="194" t="s">
        <v>347</v>
      </c>
      <c r="AU178" s="194" t="s">
        <v>89</v>
      </c>
      <c r="AY178" s="14" t="s">
        <v>143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4" t="s">
        <v>87</v>
      </c>
      <c r="BK178" s="195">
        <f t="shared" si="19"/>
        <v>0</v>
      </c>
      <c r="BL178" s="14" t="s">
        <v>236</v>
      </c>
      <c r="BM178" s="194" t="s">
        <v>807</v>
      </c>
    </row>
    <row r="179" spans="1:65" s="2" customFormat="1" ht="16.5" customHeight="1">
      <c r="A179" s="31"/>
      <c r="B179" s="32"/>
      <c r="C179" s="183" t="s">
        <v>808</v>
      </c>
      <c r="D179" s="183" t="s">
        <v>146</v>
      </c>
      <c r="E179" s="184" t="s">
        <v>809</v>
      </c>
      <c r="F179" s="185" t="s">
        <v>810</v>
      </c>
      <c r="G179" s="186" t="s">
        <v>196</v>
      </c>
      <c r="H179" s="187">
        <v>90</v>
      </c>
      <c r="I179" s="188"/>
      <c r="J179" s="189">
        <f t="shared" si="10"/>
        <v>0</v>
      </c>
      <c r="K179" s="185" t="s">
        <v>1</v>
      </c>
      <c r="L179" s="36"/>
      <c r="M179" s="190" t="s">
        <v>1</v>
      </c>
      <c r="N179" s="191" t="s">
        <v>44</v>
      </c>
      <c r="O179" s="68"/>
      <c r="P179" s="192">
        <f t="shared" si="11"/>
        <v>0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236</v>
      </c>
      <c r="AT179" s="194" t="s">
        <v>146</v>
      </c>
      <c r="AU179" s="194" t="s">
        <v>89</v>
      </c>
      <c r="AY179" s="14" t="s">
        <v>143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4" t="s">
        <v>87</v>
      </c>
      <c r="BK179" s="195">
        <f t="shared" si="19"/>
        <v>0</v>
      </c>
      <c r="BL179" s="14" t="s">
        <v>236</v>
      </c>
      <c r="BM179" s="194" t="s">
        <v>811</v>
      </c>
    </row>
    <row r="180" spans="1:65" s="2" customFormat="1" ht="16.5" customHeight="1">
      <c r="A180" s="31"/>
      <c r="B180" s="32"/>
      <c r="C180" s="201" t="s">
        <v>812</v>
      </c>
      <c r="D180" s="201" t="s">
        <v>347</v>
      </c>
      <c r="E180" s="202" t="s">
        <v>813</v>
      </c>
      <c r="F180" s="203" t="s">
        <v>814</v>
      </c>
      <c r="G180" s="204" t="s">
        <v>196</v>
      </c>
      <c r="H180" s="205">
        <v>50</v>
      </c>
      <c r="I180" s="206"/>
      <c r="J180" s="207">
        <f t="shared" si="10"/>
        <v>0</v>
      </c>
      <c r="K180" s="203" t="s">
        <v>1</v>
      </c>
      <c r="L180" s="208"/>
      <c r="M180" s="209" t="s">
        <v>1</v>
      </c>
      <c r="N180" s="210" t="s">
        <v>44</v>
      </c>
      <c r="O180" s="68"/>
      <c r="P180" s="192">
        <f t="shared" si="11"/>
        <v>0</v>
      </c>
      <c r="Q180" s="192">
        <v>1.2E-4</v>
      </c>
      <c r="R180" s="192">
        <f t="shared" si="12"/>
        <v>6.0000000000000001E-3</v>
      </c>
      <c r="S180" s="192">
        <v>0</v>
      </c>
      <c r="T180" s="193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350</v>
      </c>
      <c r="AT180" s="194" t="s">
        <v>347</v>
      </c>
      <c r="AU180" s="194" t="s">
        <v>89</v>
      </c>
      <c r="AY180" s="14" t="s">
        <v>143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4" t="s">
        <v>87</v>
      </c>
      <c r="BK180" s="195">
        <f t="shared" si="19"/>
        <v>0</v>
      </c>
      <c r="BL180" s="14" t="s">
        <v>236</v>
      </c>
      <c r="BM180" s="194" t="s">
        <v>815</v>
      </c>
    </row>
    <row r="181" spans="1:65" s="2" customFormat="1" ht="16.5" customHeight="1">
      <c r="A181" s="31"/>
      <c r="B181" s="32"/>
      <c r="C181" s="201" t="s">
        <v>816</v>
      </c>
      <c r="D181" s="201" t="s">
        <v>347</v>
      </c>
      <c r="E181" s="202" t="s">
        <v>817</v>
      </c>
      <c r="F181" s="203" t="s">
        <v>818</v>
      </c>
      <c r="G181" s="204" t="s">
        <v>196</v>
      </c>
      <c r="H181" s="205">
        <v>30</v>
      </c>
      <c r="I181" s="206"/>
      <c r="J181" s="207">
        <f t="shared" si="10"/>
        <v>0</v>
      </c>
      <c r="K181" s="203" t="s">
        <v>1</v>
      </c>
      <c r="L181" s="208"/>
      <c r="M181" s="209" t="s">
        <v>1</v>
      </c>
      <c r="N181" s="210" t="s">
        <v>44</v>
      </c>
      <c r="O181" s="68"/>
      <c r="P181" s="192">
        <f t="shared" si="11"/>
        <v>0</v>
      </c>
      <c r="Q181" s="192">
        <v>1.2E-4</v>
      </c>
      <c r="R181" s="192">
        <f t="shared" si="12"/>
        <v>3.5999999999999999E-3</v>
      </c>
      <c r="S181" s="192">
        <v>0</v>
      </c>
      <c r="T181" s="193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350</v>
      </c>
      <c r="AT181" s="194" t="s">
        <v>347</v>
      </c>
      <c r="AU181" s="194" t="s">
        <v>89</v>
      </c>
      <c r="AY181" s="14" t="s">
        <v>143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4" t="s">
        <v>87</v>
      </c>
      <c r="BK181" s="195">
        <f t="shared" si="19"/>
        <v>0</v>
      </c>
      <c r="BL181" s="14" t="s">
        <v>236</v>
      </c>
      <c r="BM181" s="194" t="s">
        <v>819</v>
      </c>
    </row>
    <row r="182" spans="1:65" s="2" customFormat="1" ht="16.5" customHeight="1">
      <c r="A182" s="31"/>
      <c r="B182" s="32"/>
      <c r="C182" s="201" t="s">
        <v>820</v>
      </c>
      <c r="D182" s="201" t="s">
        <v>347</v>
      </c>
      <c r="E182" s="202" t="s">
        <v>821</v>
      </c>
      <c r="F182" s="203" t="s">
        <v>822</v>
      </c>
      <c r="G182" s="204" t="s">
        <v>196</v>
      </c>
      <c r="H182" s="205">
        <v>5</v>
      </c>
      <c r="I182" s="206"/>
      <c r="J182" s="207">
        <f t="shared" si="10"/>
        <v>0</v>
      </c>
      <c r="K182" s="203" t="s">
        <v>1</v>
      </c>
      <c r="L182" s="208"/>
      <c r="M182" s="209" t="s">
        <v>1</v>
      </c>
      <c r="N182" s="210" t="s">
        <v>44</v>
      </c>
      <c r="O182" s="68"/>
      <c r="P182" s="192">
        <f t="shared" si="11"/>
        <v>0</v>
      </c>
      <c r="Q182" s="192">
        <v>1.2E-4</v>
      </c>
      <c r="R182" s="192">
        <f t="shared" si="12"/>
        <v>6.0000000000000006E-4</v>
      </c>
      <c r="S182" s="192">
        <v>0</v>
      </c>
      <c r="T182" s="193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350</v>
      </c>
      <c r="AT182" s="194" t="s">
        <v>347</v>
      </c>
      <c r="AU182" s="194" t="s">
        <v>89</v>
      </c>
      <c r="AY182" s="14" t="s">
        <v>143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4" t="s">
        <v>87</v>
      </c>
      <c r="BK182" s="195">
        <f t="shared" si="19"/>
        <v>0</v>
      </c>
      <c r="BL182" s="14" t="s">
        <v>236</v>
      </c>
      <c r="BM182" s="194" t="s">
        <v>823</v>
      </c>
    </row>
    <row r="183" spans="1:65" s="2" customFormat="1" ht="16.5" customHeight="1">
      <c r="A183" s="31"/>
      <c r="B183" s="32"/>
      <c r="C183" s="201" t="s">
        <v>824</v>
      </c>
      <c r="D183" s="201" t="s">
        <v>347</v>
      </c>
      <c r="E183" s="202" t="s">
        <v>825</v>
      </c>
      <c r="F183" s="203" t="s">
        <v>826</v>
      </c>
      <c r="G183" s="204" t="s">
        <v>196</v>
      </c>
      <c r="H183" s="205">
        <v>5</v>
      </c>
      <c r="I183" s="206"/>
      <c r="J183" s="207">
        <f t="shared" si="10"/>
        <v>0</v>
      </c>
      <c r="K183" s="203" t="s">
        <v>1</v>
      </c>
      <c r="L183" s="208"/>
      <c r="M183" s="209" t="s">
        <v>1</v>
      </c>
      <c r="N183" s="210" t="s">
        <v>44</v>
      </c>
      <c r="O183" s="68"/>
      <c r="P183" s="192">
        <f t="shared" si="11"/>
        <v>0</v>
      </c>
      <c r="Q183" s="192">
        <v>1.2E-4</v>
      </c>
      <c r="R183" s="192">
        <f t="shared" si="12"/>
        <v>6.0000000000000006E-4</v>
      </c>
      <c r="S183" s="192">
        <v>0</v>
      </c>
      <c r="T183" s="193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350</v>
      </c>
      <c r="AT183" s="194" t="s">
        <v>347</v>
      </c>
      <c r="AU183" s="194" t="s">
        <v>89</v>
      </c>
      <c r="AY183" s="14" t="s">
        <v>143</v>
      </c>
      <c r="BE183" s="195">
        <f t="shared" si="14"/>
        <v>0</v>
      </c>
      <c r="BF183" s="195">
        <f t="shared" si="15"/>
        <v>0</v>
      </c>
      <c r="BG183" s="195">
        <f t="shared" si="16"/>
        <v>0</v>
      </c>
      <c r="BH183" s="195">
        <f t="shared" si="17"/>
        <v>0</v>
      </c>
      <c r="BI183" s="195">
        <f t="shared" si="18"/>
        <v>0</v>
      </c>
      <c r="BJ183" s="14" t="s">
        <v>87</v>
      </c>
      <c r="BK183" s="195">
        <f t="shared" si="19"/>
        <v>0</v>
      </c>
      <c r="BL183" s="14" t="s">
        <v>236</v>
      </c>
      <c r="BM183" s="194" t="s">
        <v>827</v>
      </c>
    </row>
    <row r="184" spans="1:65" s="2" customFormat="1" ht="16.5" customHeight="1">
      <c r="A184" s="31"/>
      <c r="B184" s="32"/>
      <c r="C184" s="183" t="s">
        <v>828</v>
      </c>
      <c r="D184" s="183" t="s">
        <v>146</v>
      </c>
      <c r="E184" s="184" t="s">
        <v>829</v>
      </c>
      <c r="F184" s="185" t="s">
        <v>830</v>
      </c>
      <c r="G184" s="186" t="s">
        <v>196</v>
      </c>
      <c r="H184" s="187">
        <v>32</v>
      </c>
      <c r="I184" s="188"/>
      <c r="J184" s="189">
        <f t="shared" si="10"/>
        <v>0</v>
      </c>
      <c r="K184" s="185" t="s">
        <v>1</v>
      </c>
      <c r="L184" s="36"/>
      <c r="M184" s="190" t="s">
        <v>1</v>
      </c>
      <c r="N184" s="191" t="s">
        <v>44</v>
      </c>
      <c r="O184" s="68"/>
      <c r="P184" s="192">
        <f t="shared" si="11"/>
        <v>0</v>
      </c>
      <c r="Q184" s="192">
        <v>0</v>
      </c>
      <c r="R184" s="192">
        <f t="shared" si="12"/>
        <v>0</v>
      </c>
      <c r="S184" s="192">
        <v>0</v>
      </c>
      <c r="T184" s="193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236</v>
      </c>
      <c r="AT184" s="194" t="s">
        <v>146</v>
      </c>
      <c r="AU184" s="194" t="s">
        <v>89</v>
      </c>
      <c r="AY184" s="14" t="s">
        <v>143</v>
      </c>
      <c r="BE184" s="195">
        <f t="shared" si="14"/>
        <v>0</v>
      </c>
      <c r="BF184" s="195">
        <f t="shared" si="15"/>
        <v>0</v>
      </c>
      <c r="BG184" s="195">
        <f t="shared" si="16"/>
        <v>0</v>
      </c>
      <c r="BH184" s="195">
        <f t="shared" si="17"/>
        <v>0</v>
      </c>
      <c r="BI184" s="195">
        <f t="shared" si="18"/>
        <v>0</v>
      </c>
      <c r="BJ184" s="14" t="s">
        <v>87</v>
      </c>
      <c r="BK184" s="195">
        <f t="shared" si="19"/>
        <v>0</v>
      </c>
      <c r="BL184" s="14" t="s">
        <v>236</v>
      </c>
      <c r="BM184" s="194" t="s">
        <v>831</v>
      </c>
    </row>
    <row r="185" spans="1:65" s="2" customFormat="1" ht="16.5" customHeight="1">
      <c r="A185" s="31"/>
      <c r="B185" s="32"/>
      <c r="C185" s="201" t="s">
        <v>832</v>
      </c>
      <c r="D185" s="201" t="s">
        <v>347</v>
      </c>
      <c r="E185" s="202" t="s">
        <v>833</v>
      </c>
      <c r="F185" s="203" t="s">
        <v>834</v>
      </c>
      <c r="G185" s="204" t="s">
        <v>196</v>
      </c>
      <c r="H185" s="205">
        <v>6</v>
      </c>
      <c r="I185" s="206"/>
      <c r="J185" s="207">
        <f t="shared" si="10"/>
        <v>0</v>
      </c>
      <c r="K185" s="203" t="s">
        <v>1</v>
      </c>
      <c r="L185" s="208"/>
      <c r="M185" s="209" t="s">
        <v>1</v>
      </c>
      <c r="N185" s="210" t="s">
        <v>44</v>
      </c>
      <c r="O185" s="68"/>
      <c r="P185" s="192">
        <f t="shared" si="11"/>
        <v>0</v>
      </c>
      <c r="Q185" s="192">
        <v>1.2E-4</v>
      </c>
      <c r="R185" s="192">
        <f t="shared" si="12"/>
        <v>7.2000000000000005E-4</v>
      </c>
      <c r="S185" s="192">
        <v>0</v>
      </c>
      <c r="T185" s="193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350</v>
      </c>
      <c r="AT185" s="194" t="s">
        <v>347</v>
      </c>
      <c r="AU185" s="194" t="s">
        <v>89</v>
      </c>
      <c r="AY185" s="14" t="s">
        <v>143</v>
      </c>
      <c r="BE185" s="195">
        <f t="shared" si="14"/>
        <v>0</v>
      </c>
      <c r="BF185" s="195">
        <f t="shared" si="15"/>
        <v>0</v>
      </c>
      <c r="BG185" s="195">
        <f t="shared" si="16"/>
        <v>0</v>
      </c>
      <c r="BH185" s="195">
        <f t="shared" si="17"/>
        <v>0</v>
      </c>
      <c r="BI185" s="195">
        <f t="shared" si="18"/>
        <v>0</v>
      </c>
      <c r="BJ185" s="14" t="s">
        <v>87</v>
      </c>
      <c r="BK185" s="195">
        <f t="shared" si="19"/>
        <v>0</v>
      </c>
      <c r="BL185" s="14" t="s">
        <v>236</v>
      </c>
      <c r="BM185" s="194" t="s">
        <v>835</v>
      </c>
    </row>
    <row r="186" spans="1:65" s="2" customFormat="1" ht="16.5" customHeight="1">
      <c r="A186" s="31"/>
      <c r="B186" s="32"/>
      <c r="C186" s="201" t="s">
        <v>836</v>
      </c>
      <c r="D186" s="201" t="s">
        <v>347</v>
      </c>
      <c r="E186" s="202" t="s">
        <v>837</v>
      </c>
      <c r="F186" s="203" t="s">
        <v>838</v>
      </c>
      <c r="G186" s="204" t="s">
        <v>196</v>
      </c>
      <c r="H186" s="205">
        <v>6</v>
      </c>
      <c r="I186" s="206"/>
      <c r="J186" s="207">
        <f t="shared" ref="J186:J199" si="20">ROUND(I186*H186,2)</f>
        <v>0</v>
      </c>
      <c r="K186" s="203" t="s">
        <v>1</v>
      </c>
      <c r="L186" s="208"/>
      <c r="M186" s="209" t="s">
        <v>1</v>
      </c>
      <c r="N186" s="210" t="s">
        <v>44</v>
      </c>
      <c r="O186" s="68"/>
      <c r="P186" s="192">
        <f t="shared" ref="P186:P199" si="21">O186*H186</f>
        <v>0</v>
      </c>
      <c r="Q186" s="192">
        <v>1.2E-4</v>
      </c>
      <c r="R186" s="192">
        <f t="shared" ref="R186:R199" si="22">Q186*H186</f>
        <v>7.2000000000000005E-4</v>
      </c>
      <c r="S186" s="192">
        <v>0</v>
      </c>
      <c r="T186" s="193">
        <f t="shared" ref="T186:T199" si="2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350</v>
      </c>
      <c r="AT186" s="194" t="s">
        <v>347</v>
      </c>
      <c r="AU186" s="194" t="s">
        <v>89</v>
      </c>
      <c r="AY186" s="14" t="s">
        <v>143</v>
      </c>
      <c r="BE186" s="195">
        <f t="shared" ref="BE186:BE199" si="24">IF(N186="základní",J186,0)</f>
        <v>0</v>
      </c>
      <c r="BF186" s="195">
        <f t="shared" ref="BF186:BF199" si="25">IF(N186="snížená",J186,0)</f>
        <v>0</v>
      </c>
      <c r="BG186" s="195">
        <f t="shared" ref="BG186:BG199" si="26">IF(N186="zákl. přenesená",J186,0)</f>
        <v>0</v>
      </c>
      <c r="BH186" s="195">
        <f t="shared" ref="BH186:BH199" si="27">IF(N186="sníž. přenesená",J186,0)</f>
        <v>0</v>
      </c>
      <c r="BI186" s="195">
        <f t="shared" ref="BI186:BI199" si="28">IF(N186="nulová",J186,0)</f>
        <v>0</v>
      </c>
      <c r="BJ186" s="14" t="s">
        <v>87</v>
      </c>
      <c r="BK186" s="195">
        <f t="shared" ref="BK186:BK199" si="29">ROUND(I186*H186,2)</f>
        <v>0</v>
      </c>
      <c r="BL186" s="14" t="s">
        <v>236</v>
      </c>
      <c r="BM186" s="194" t="s">
        <v>839</v>
      </c>
    </row>
    <row r="187" spans="1:65" s="2" customFormat="1" ht="16.5" customHeight="1">
      <c r="A187" s="31"/>
      <c r="B187" s="32"/>
      <c r="C187" s="201" t="s">
        <v>840</v>
      </c>
      <c r="D187" s="201" t="s">
        <v>347</v>
      </c>
      <c r="E187" s="202" t="s">
        <v>841</v>
      </c>
      <c r="F187" s="203" t="s">
        <v>842</v>
      </c>
      <c r="G187" s="204" t="s">
        <v>196</v>
      </c>
      <c r="H187" s="205">
        <v>5</v>
      </c>
      <c r="I187" s="206"/>
      <c r="J187" s="207">
        <f t="shared" si="20"/>
        <v>0</v>
      </c>
      <c r="K187" s="203" t="s">
        <v>1</v>
      </c>
      <c r="L187" s="208"/>
      <c r="M187" s="209" t="s">
        <v>1</v>
      </c>
      <c r="N187" s="210" t="s">
        <v>44</v>
      </c>
      <c r="O187" s="68"/>
      <c r="P187" s="192">
        <f t="shared" si="21"/>
        <v>0</v>
      </c>
      <c r="Q187" s="192">
        <v>1.2E-4</v>
      </c>
      <c r="R187" s="192">
        <f t="shared" si="22"/>
        <v>6.0000000000000006E-4</v>
      </c>
      <c r="S187" s="192">
        <v>0</v>
      </c>
      <c r="T187" s="193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350</v>
      </c>
      <c r="AT187" s="194" t="s">
        <v>347</v>
      </c>
      <c r="AU187" s="194" t="s">
        <v>89</v>
      </c>
      <c r="AY187" s="14" t="s">
        <v>143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4" t="s">
        <v>87</v>
      </c>
      <c r="BK187" s="195">
        <f t="shared" si="29"/>
        <v>0</v>
      </c>
      <c r="BL187" s="14" t="s">
        <v>236</v>
      </c>
      <c r="BM187" s="194" t="s">
        <v>843</v>
      </c>
    </row>
    <row r="188" spans="1:65" s="2" customFormat="1" ht="16.5" customHeight="1">
      <c r="A188" s="31"/>
      <c r="B188" s="32"/>
      <c r="C188" s="201" t="s">
        <v>844</v>
      </c>
      <c r="D188" s="201" t="s">
        <v>347</v>
      </c>
      <c r="E188" s="202" t="s">
        <v>845</v>
      </c>
      <c r="F188" s="203" t="s">
        <v>846</v>
      </c>
      <c r="G188" s="204" t="s">
        <v>196</v>
      </c>
      <c r="H188" s="205">
        <v>5</v>
      </c>
      <c r="I188" s="206"/>
      <c r="J188" s="207">
        <f t="shared" si="20"/>
        <v>0</v>
      </c>
      <c r="K188" s="203" t="s">
        <v>1</v>
      </c>
      <c r="L188" s="208"/>
      <c r="M188" s="209" t="s">
        <v>1</v>
      </c>
      <c r="N188" s="210" t="s">
        <v>44</v>
      </c>
      <c r="O188" s="68"/>
      <c r="P188" s="192">
        <f t="shared" si="21"/>
        <v>0</v>
      </c>
      <c r="Q188" s="192">
        <v>1.2E-4</v>
      </c>
      <c r="R188" s="192">
        <f t="shared" si="22"/>
        <v>6.0000000000000006E-4</v>
      </c>
      <c r="S188" s="192">
        <v>0</v>
      </c>
      <c r="T188" s="193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350</v>
      </c>
      <c r="AT188" s="194" t="s">
        <v>347</v>
      </c>
      <c r="AU188" s="194" t="s">
        <v>89</v>
      </c>
      <c r="AY188" s="14" t="s">
        <v>143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4" t="s">
        <v>87</v>
      </c>
      <c r="BK188" s="195">
        <f t="shared" si="29"/>
        <v>0</v>
      </c>
      <c r="BL188" s="14" t="s">
        <v>236</v>
      </c>
      <c r="BM188" s="194" t="s">
        <v>847</v>
      </c>
    </row>
    <row r="189" spans="1:65" s="2" customFormat="1" ht="16.5" customHeight="1">
      <c r="A189" s="31"/>
      <c r="B189" s="32"/>
      <c r="C189" s="201" t="s">
        <v>848</v>
      </c>
      <c r="D189" s="201" t="s">
        <v>347</v>
      </c>
      <c r="E189" s="202" t="s">
        <v>849</v>
      </c>
      <c r="F189" s="203" t="s">
        <v>850</v>
      </c>
      <c r="G189" s="204" t="s">
        <v>196</v>
      </c>
      <c r="H189" s="205">
        <v>5</v>
      </c>
      <c r="I189" s="206"/>
      <c r="J189" s="207">
        <f t="shared" si="20"/>
        <v>0</v>
      </c>
      <c r="K189" s="203" t="s">
        <v>1</v>
      </c>
      <c r="L189" s="208"/>
      <c r="M189" s="209" t="s">
        <v>1</v>
      </c>
      <c r="N189" s="210" t="s">
        <v>44</v>
      </c>
      <c r="O189" s="68"/>
      <c r="P189" s="192">
        <f t="shared" si="21"/>
        <v>0</v>
      </c>
      <c r="Q189" s="192">
        <v>1.2E-4</v>
      </c>
      <c r="R189" s="192">
        <f t="shared" si="22"/>
        <v>6.0000000000000006E-4</v>
      </c>
      <c r="S189" s="192">
        <v>0</v>
      </c>
      <c r="T189" s="193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350</v>
      </c>
      <c r="AT189" s="194" t="s">
        <v>347</v>
      </c>
      <c r="AU189" s="194" t="s">
        <v>89</v>
      </c>
      <c r="AY189" s="14" t="s">
        <v>143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4" t="s">
        <v>87</v>
      </c>
      <c r="BK189" s="195">
        <f t="shared" si="29"/>
        <v>0</v>
      </c>
      <c r="BL189" s="14" t="s">
        <v>236</v>
      </c>
      <c r="BM189" s="194" t="s">
        <v>851</v>
      </c>
    </row>
    <row r="190" spans="1:65" s="2" customFormat="1" ht="16.5" customHeight="1">
      <c r="A190" s="31"/>
      <c r="B190" s="32"/>
      <c r="C190" s="201" t="s">
        <v>852</v>
      </c>
      <c r="D190" s="201" t="s">
        <v>347</v>
      </c>
      <c r="E190" s="202" t="s">
        <v>853</v>
      </c>
      <c r="F190" s="203" t="s">
        <v>854</v>
      </c>
      <c r="G190" s="204" t="s">
        <v>196</v>
      </c>
      <c r="H190" s="205">
        <v>5</v>
      </c>
      <c r="I190" s="206"/>
      <c r="J190" s="207">
        <f t="shared" si="20"/>
        <v>0</v>
      </c>
      <c r="K190" s="203" t="s">
        <v>1</v>
      </c>
      <c r="L190" s="208"/>
      <c r="M190" s="209" t="s">
        <v>1</v>
      </c>
      <c r="N190" s="210" t="s">
        <v>44</v>
      </c>
      <c r="O190" s="68"/>
      <c r="P190" s="192">
        <f t="shared" si="21"/>
        <v>0</v>
      </c>
      <c r="Q190" s="192">
        <v>1.2E-4</v>
      </c>
      <c r="R190" s="192">
        <f t="shared" si="22"/>
        <v>6.0000000000000006E-4</v>
      </c>
      <c r="S190" s="192">
        <v>0</v>
      </c>
      <c r="T190" s="193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350</v>
      </c>
      <c r="AT190" s="194" t="s">
        <v>347</v>
      </c>
      <c r="AU190" s="194" t="s">
        <v>89</v>
      </c>
      <c r="AY190" s="14" t="s">
        <v>143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4" t="s">
        <v>87</v>
      </c>
      <c r="BK190" s="195">
        <f t="shared" si="29"/>
        <v>0</v>
      </c>
      <c r="BL190" s="14" t="s">
        <v>236</v>
      </c>
      <c r="BM190" s="194" t="s">
        <v>855</v>
      </c>
    </row>
    <row r="191" spans="1:65" s="2" customFormat="1" ht="16.5" customHeight="1">
      <c r="A191" s="31"/>
      <c r="B191" s="32"/>
      <c r="C191" s="183" t="s">
        <v>856</v>
      </c>
      <c r="D191" s="183" t="s">
        <v>146</v>
      </c>
      <c r="E191" s="184" t="s">
        <v>857</v>
      </c>
      <c r="F191" s="185" t="s">
        <v>858</v>
      </c>
      <c r="G191" s="186" t="s">
        <v>196</v>
      </c>
      <c r="H191" s="187">
        <v>1</v>
      </c>
      <c r="I191" s="188"/>
      <c r="J191" s="189">
        <f t="shared" si="20"/>
        <v>0</v>
      </c>
      <c r="K191" s="185" t="s">
        <v>1</v>
      </c>
      <c r="L191" s="36"/>
      <c r="M191" s="190" t="s">
        <v>1</v>
      </c>
      <c r="N191" s="191" t="s">
        <v>44</v>
      </c>
      <c r="O191" s="68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236</v>
      </c>
      <c r="AT191" s="194" t="s">
        <v>146</v>
      </c>
      <c r="AU191" s="194" t="s">
        <v>89</v>
      </c>
      <c r="AY191" s="14" t="s">
        <v>143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4" t="s">
        <v>87</v>
      </c>
      <c r="BK191" s="195">
        <f t="shared" si="29"/>
        <v>0</v>
      </c>
      <c r="BL191" s="14" t="s">
        <v>236</v>
      </c>
      <c r="BM191" s="194" t="s">
        <v>859</v>
      </c>
    </row>
    <row r="192" spans="1:65" s="2" customFormat="1" ht="16.5" customHeight="1">
      <c r="A192" s="31"/>
      <c r="B192" s="32"/>
      <c r="C192" s="201" t="s">
        <v>860</v>
      </c>
      <c r="D192" s="201" t="s">
        <v>347</v>
      </c>
      <c r="E192" s="202" t="s">
        <v>861</v>
      </c>
      <c r="F192" s="203" t="s">
        <v>862</v>
      </c>
      <c r="G192" s="204" t="s">
        <v>196</v>
      </c>
      <c r="H192" s="205">
        <v>1</v>
      </c>
      <c r="I192" s="206"/>
      <c r="J192" s="207">
        <f t="shared" si="20"/>
        <v>0</v>
      </c>
      <c r="K192" s="203" t="s">
        <v>1</v>
      </c>
      <c r="L192" s="208"/>
      <c r="M192" s="209" t="s">
        <v>1</v>
      </c>
      <c r="N192" s="210" t="s">
        <v>44</v>
      </c>
      <c r="O192" s="68"/>
      <c r="P192" s="192">
        <f t="shared" si="21"/>
        <v>0</v>
      </c>
      <c r="Q192" s="192">
        <v>1.2E-4</v>
      </c>
      <c r="R192" s="192">
        <f t="shared" si="22"/>
        <v>1.2E-4</v>
      </c>
      <c r="S192" s="192">
        <v>0</v>
      </c>
      <c r="T192" s="193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350</v>
      </c>
      <c r="AT192" s="194" t="s">
        <v>347</v>
      </c>
      <c r="AU192" s="194" t="s">
        <v>89</v>
      </c>
      <c r="AY192" s="14" t="s">
        <v>143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4" t="s">
        <v>87</v>
      </c>
      <c r="BK192" s="195">
        <f t="shared" si="29"/>
        <v>0</v>
      </c>
      <c r="BL192" s="14" t="s">
        <v>236</v>
      </c>
      <c r="BM192" s="194" t="s">
        <v>863</v>
      </c>
    </row>
    <row r="193" spans="1:65" s="2" customFormat="1" ht="16.5" customHeight="1">
      <c r="A193" s="31"/>
      <c r="B193" s="32"/>
      <c r="C193" s="183" t="s">
        <v>864</v>
      </c>
      <c r="D193" s="183" t="s">
        <v>146</v>
      </c>
      <c r="E193" s="184" t="s">
        <v>865</v>
      </c>
      <c r="F193" s="185" t="s">
        <v>866</v>
      </c>
      <c r="G193" s="186" t="s">
        <v>196</v>
      </c>
      <c r="H193" s="187">
        <v>16</v>
      </c>
      <c r="I193" s="188"/>
      <c r="J193" s="189">
        <f t="shared" si="20"/>
        <v>0</v>
      </c>
      <c r="K193" s="185" t="s">
        <v>1</v>
      </c>
      <c r="L193" s="36"/>
      <c r="M193" s="190" t="s">
        <v>1</v>
      </c>
      <c r="N193" s="191" t="s">
        <v>44</v>
      </c>
      <c r="O193" s="68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236</v>
      </c>
      <c r="AT193" s="194" t="s">
        <v>146</v>
      </c>
      <c r="AU193" s="194" t="s">
        <v>89</v>
      </c>
      <c r="AY193" s="14" t="s">
        <v>143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4" t="s">
        <v>87</v>
      </c>
      <c r="BK193" s="195">
        <f t="shared" si="29"/>
        <v>0</v>
      </c>
      <c r="BL193" s="14" t="s">
        <v>236</v>
      </c>
      <c r="BM193" s="194" t="s">
        <v>867</v>
      </c>
    </row>
    <row r="194" spans="1:65" s="2" customFormat="1" ht="16.5" customHeight="1">
      <c r="A194" s="31"/>
      <c r="B194" s="32"/>
      <c r="C194" s="201" t="s">
        <v>868</v>
      </c>
      <c r="D194" s="201" t="s">
        <v>347</v>
      </c>
      <c r="E194" s="202" t="s">
        <v>869</v>
      </c>
      <c r="F194" s="203" t="s">
        <v>870</v>
      </c>
      <c r="G194" s="204" t="s">
        <v>196</v>
      </c>
      <c r="H194" s="205">
        <v>16</v>
      </c>
      <c r="I194" s="206"/>
      <c r="J194" s="207">
        <f t="shared" si="20"/>
        <v>0</v>
      </c>
      <c r="K194" s="203" t="s">
        <v>1</v>
      </c>
      <c r="L194" s="208"/>
      <c r="M194" s="209" t="s">
        <v>1</v>
      </c>
      <c r="N194" s="210" t="s">
        <v>44</v>
      </c>
      <c r="O194" s="68"/>
      <c r="P194" s="192">
        <f t="shared" si="21"/>
        <v>0</v>
      </c>
      <c r="Q194" s="192">
        <v>1.2E-4</v>
      </c>
      <c r="R194" s="192">
        <f t="shared" si="22"/>
        <v>1.92E-3</v>
      </c>
      <c r="S194" s="192">
        <v>0</v>
      </c>
      <c r="T194" s="193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350</v>
      </c>
      <c r="AT194" s="194" t="s">
        <v>347</v>
      </c>
      <c r="AU194" s="194" t="s">
        <v>89</v>
      </c>
      <c r="AY194" s="14" t="s">
        <v>143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4" t="s">
        <v>87</v>
      </c>
      <c r="BK194" s="195">
        <f t="shared" si="29"/>
        <v>0</v>
      </c>
      <c r="BL194" s="14" t="s">
        <v>236</v>
      </c>
      <c r="BM194" s="194" t="s">
        <v>871</v>
      </c>
    </row>
    <row r="195" spans="1:65" s="2" customFormat="1" ht="16.5" customHeight="1">
      <c r="A195" s="31"/>
      <c r="B195" s="32"/>
      <c r="C195" s="201" t="s">
        <v>872</v>
      </c>
      <c r="D195" s="201" t="s">
        <v>347</v>
      </c>
      <c r="E195" s="202" t="s">
        <v>873</v>
      </c>
      <c r="F195" s="203" t="s">
        <v>874</v>
      </c>
      <c r="G195" s="204" t="s">
        <v>196</v>
      </c>
      <c r="H195" s="205">
        <v>2</v>
      </c>
      <c r="I195" s="206"/>
      <c r="J195" s="207">
        <f t="shared" si="20"/>
        <v>0</v>
      </c>
      <c r="K195" s="203" t="s">
        <v>1</v>
      </c>
      <c r="L195" s="208"/>
      <c r="M195" s="209" t="s">
        <v>1</v>
      </c>
      <c r="N195" s="210" t="s">
        <v>44</v>
      </c>
      <c r="O195" s="68"/>
      <c r="P195" s="192">
        <f t="shared" si="21"/>
        <v>0</v>
      </c>
      <c r="Q195" s="192">
        <v>1.2E-4</v>
      </c>
      <c r="R195" s="192">
        <f t="shared" si="22"/>
        <v>2.4000000000000001E-4</v>
      </c>
      <c r="S195" s="192">
        <v>0</v>
      </c>
      <c r="T195" s="193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350</v>
      </c>
      <c r="AT195" s="194" t="s">
        <v>347</v>
      </c>
      <c r="AU195" s="194" t="s">
        <v>89</v>
      </c>
      <c r="AY195" s="14" t="s">
        <v>143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4" t="s">
        <v>87</v>
      </c>
      <c r="BK195" s="195">
        <f t="shared" si="29"/>
        <v>0</v>
      </c>
      <c r="BL195" s="14" t="s">
        <v>236</v>
      </c>
      <c r="BM195" s="194" t="s">
        <v>875</v>
      </c>
    </row>
    <row r="196" spans="1:65" s="2" customFormat="1" ht="16.5" customHeight="1">
      <c r="A196" s="31"/>
      <c r="B196" s="32"/>
      <c r="C196" s="183" t="s">
        <v>876</v>
      </c>
      <c r="D196" s="183" t="s">
        <v>146</v>
      </c>
      <c r="E196" s="184" t="s">
        <v>877</v>
      </c>
      <c r="F196" s="185" t="s">
        <v>878</v>
      </c>
      <c r="G196" s="186" t="s">
        <v>196</v>
      </c>
      <c r="H196" s="187">
        <v>1</v>
      </c>
      <c r="I196" s="188"/>
      <c r="J196" s="189">
        <f t="shared" si="20"/>
        <v>0</v>
      </c>
      <c r="K196" s="185" t="s">
        <v>1</v>
      </c>
      <c r="L196" s="36"/>
      <c r="M196" s="190" t="s">
        <v>1</v>
      </c>
      <c r="N196" s="191" t="s">
        <v>44</v>
      </c>
      <c r="O196" s="68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236</v>
      </c>
      <c r="AT196" s="194" t="s">
        <v>146</v>
      </c>
      <c r="AU196" s="194" t="s">
        <v>89</v>
      </c>
      <c r="AY196" s="14" t="s">
        <v>143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4" t="s">
        <v>87</v>
      </c>
      <c r="BK196" s="195">
        <f t="shared" si="29"/>
        <v>0</v>
      </c>
      <c r="BL196" s="14" t="s">
        <v>236</v>
      </c>
      <c r="BM196" s="194" t="s">
        <v>879</v>
      </c>
    </row>
    <row r="197" spans="1:65" s="2" customFormat="1" ht="16.5" customHeight="1">
      <c r="A197" s="31"/>
      <c r="B197" s="32"/>
      <c r="C197" s="201" t="s">
        <v>880</v>
      </c>
      <c r="D197" s="201" t="s">
        <v>347</v>
      </c>
      <c r="E197" s="202" t="s">
        <v>881</v>
      </c>
      <c r="F197" s="203" t="s">
        <v>882</v>
      </c>
      <c r="G197" s="204" t="s">
        <v>196</v>
      </c>
      <c r="H197" s="205">
        <v>1</v>
      </c>
      <c r="I197" s="206"/>
      <c r="J197" s="207">
        <f t="shared" si="20"/>
        <v>0</v>
      </c>
      <c r="K197" s="203" t="s">
        <v>1</v>
      </c>
      <c r="L197" s="208"/>
      <c r="M197" s="209" t="s">
        <v>1</v>
      </c>
      <c r="N197" s="210" t="s">
        <v>44</v>
      </c>
      <c r="O197" s="68"/>
      <c r="P197" s="192">
        <f t="shared" si="21"/>
        <v>0</v>
      </c>
      <c r="Q197" s="192">
        <v>1.2E-4</v>
      </c>
      <c r="R197" s="192">
        <f t="shared" si="22"/>
        <v>1.2E-4</v>
      </c>
      <c r="S197" s="192">
        <v>0</v>
      </c>
      <c r="T197" s="193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350</v>
      </c>
      <c r="AT197" s="194" t="s">
        <v>347</v>
      </c>
      <c r="AU197" s="194" t="s">
        <v>89</v>
      </c>
      <c r="AY197" s="14" t="s">
        <v>143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4" t="s">
        <v>87</v>
      </c>
      <c r="BK197" s="195">
        <f t="shared" si="29"/>
        <v>0</v>
      </c>
      <c r="BL197" s="14" t="s">
        <v>236</v>
      </c>
      <c r="BM197" s="194" t="s">
        <v>883</v>
      </c>
    </row>
    <row r="198" spans="1:65" s="2" customFormat="1" ht="16.5" customHeight="1">
      <c r="A198" s="31"/>
      <c r="B198" s="32"/>
      <c r="C198" s="183" t="s">
        <v>884</v>
      </c>
      <c r="D198" s="183" t="s">
        <v>146</v>
      </c>
      <c r="E198" s="184" t="s">
        <v>885</v>
      </c>
      <c r="F198" s="185" t="s">
        <v>886</v>
      </c>
      <c r="G198" s="186" t="s">
        <v>196</v>
      </c>
      <c r="H198" s="187">
        <v>1</v>
      </c>
      <c r="I198" s="188"/>
      <c r="J198" s="189">
        <f t="shared" si="20"/>
        <v>0</v>
      </c>
      <c r="K198" s="185" t="s">
        <v>1</v>
      </c>
      <c r="L198" s="36"/>
      <c r="M198" s="190" t="s">
        <v>1</v>
      </c>
      <c r="N198" s="191" t="s">
        <v>44</v>
      </c>
      <c r="O198" s="68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236</v>
      </c>
      <c r="AT198" s="194" t="s">
        <v>146</v>
      </c>
      <c r="AU198" s="194" t="s">
        <v>89</v>
      </c>
      <c r="AY198" s="14" t="s">
        <v>143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4" t="s">
        <v>87</v>
      </c>
      <c r="BK198" s="195">
        <f t="shared" si="29"/>
        <v>0</v>
      </c>
      <c r="BL198" s="14" t="s">
        <v>236</v>
      </c>
      <c r="BM198" s="194" t="s">
        <v>887</v>
      </c>
    </row>
    <row r="199" spans="1:65" s="2" customFormat="1" ht="16.5" customHeight="1">
      <c r="A199" s="31"/>
      <c r="B199" s="32"/>
      <c r="C199" s="201" t="s">
        <v>888</v>
      </c>
      <c r="D199" s="201" t="s">
        <v>347</v>
      </c>
      <c r="E199" s="202" t="s">
        <v>889</v>
      </c>
      <c r="F199" s="203" t="s">
        <v>890</v>
      </c>
      <c r="G199" s="204" t="s">
        <v>196</v>
      </c>
      <c r="H199" s="205">
        <v>1</v>
      </c>
      <c r="I199" s="206"/>
      <c r="J199" s="207">
        <f t="shared" si="20"/>
        <v>0</v>
      </c>
      <c r="K199" s="203" t="s">
        <v>1</v>
      </c>
      <c r="L199" s="208"/>
      <c r="M199" s="209" t="s">
        <v>1</v>
      </c>
      <c r="N199" s="210" t="s">
        <v>44</v>
      </c>
      <c r="O199" s="68"/>
      <c r="P199" s="192">
        <f t="shared" si="21"/>
        <v>0</v>
      </c>
      <c r="Q199" s="192">
        <v>1.2E-4</v>
      </c>
      <c r="R199" s="192">
        <f t="shared" si="22"/>
        <v>1.2E-4</v>
      </c>
      <c r="S199" s="192">
        <v>0</v>
      </c>
      <c r="T199" s="193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350</v>
      </c>
      <c r="AT199" s="194" t="s">
        <v>347</v>
      </c>
      <c r="AU199" s="194" t="s">
        <v>89</v>
      </c>
      <c r="AY199" s="14" t="s">
        <v>143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4" t="s">
        <v>87</v>
      </c>
      <c r="BK199" s="195">
        <f t="shared" si="29"/>
        <v>0</v>
      </c>
      <c r="BL199" s="14" t="s">
        <v>236</v>
      </c>
      <c r="BM199" s="194" t="s">
        <v>891</v>
      </c>
    </row>
    <row r="200" spans="1:65" s="12" customFormat="1" ht="22.9" customHeight="1">
      <c r="B200" s="167"/>
      <c r="C200" s="168"/>
      <c r="D200" s="169" t="s">
        <v>78</v>
      </c>
      <c r="E200" s="181" t="s">
        <v>892</v>
      </c>
      <c r="F200" s="181" t="s">
        <v>622</v>
      </c>
      <c r="G200" s="168"/>
      <c r="H200" s="168"/>
      <c r="I200" s="171"/>
      <c r="J200" s="182">
        <f>BK200</f>
        <v>0</v>
      </c>
      <c r="K200" s="168"/>
      <c r="L200" s="173"/>
      <c r="M200" s="174"/>
      <c r="N200" s="175"/>
      <c r="O200" s="175"/>
      <c r="P200" s="176">
        <f>SUM(P201:P205)</f>
        <v>0</v>
      </c>
      <c r="Q200" s="175"/>
      <c r="R200" s="176">
        <f>SUM(R201:R205)</f>
        <v>0</v>
      </c>
      <c r="S200" s="175"/>
      <c r="T200" s="177">
        <f>SUM(T201:T205)</f>
        <v>0</v>
      </c>
      <c r="AR200" s="178" t="s">
        <v>89</v>
      </c>
      <c r="AT200" s="179" t="s">
        <v>78</v>
      </c>
      <c r="AU200" s="179" t="s">
        <v>87</v>
      </c>
      <c r="AY200" s="178" t="s">
        <v>143</v>
      </c>
      <c r="BK200" s="180">
        <f>SUM(BK201:BK205)</f>
        <v>0</v>
      </c>
    </row>
    <row r="201" spans="1:65" s="2" customFormat="1" ht="16.5" customHeight="1">
      <c r="A201" s="31"/>
      <c r="B201" s="32"/>
      <c r="C201" s="183" t="s">
        <v>893</v>
      </c>
      <c r="D201" s="183" t="s">
        <v>146</v>
      </c>
      <c r="E201" s="184" t="s">
        <v>894</v>
      </c>
      <c r="F201" s="185" t="s">
        <v>895</v>
      </c>
      <c r="G201" s="186" t="s">
        <v>149</v>
      </c>
      <c r="H201" s="187">
        <v>1</v>
      </c>
      <c r="I201" s="188"/>
      <c r="J201" s="189">
        <f>ROUND(I201*H201,2)</f>
        <v>0</v>
      </c>
      <c r="K201" s="185" t="s">
        <v>1</v>
      </c>
      <c r="L201" s="36"/>
      <c r="M201" s="190" t="s">
        <v>1</v>
      </c>
      <c r="N201" s="191" t="s">
        <v>44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236</v>
      </c>
      <c r="AT201" s="194" t="s">
        <v>146</v>
      </c>
      <c r="AU201" s="194" t="s">
        <v>89</v>
      </c>
      <c r="AY201" s="14" t="s">
        <v>143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87</v>
      </c>
      <c r="BK201" s="195">
        <f>ROUND(I201*H201,2)</f>
        <v>0</v>
      </c>
      <c r="BL201" s="14" t="s">
        <v>236</v>
      </c>
      <c r="BM201" s="194" t="s">
        <v>896</v>
      </c>
    </row>
    <row r="202" spans="1:65" s="2" customFormat="1" ht="16.5" customHeight="1">
      <c r="A202" s="31"/>
      <c r="B202" s="32"/>
      <c r="C202" s="183" t="s">
        <v>897</v>
      </c>
      <c r="D202" s="183" t="s">
        <v>146</v>
      </c>
      <c r="E202" s="184" t="s">
        <v>898</v>
      </c>
      <c r="F202" s="185" t="s">
        <v>899</v>
      </c>
      <c r="G202" s="186" t="s">
        <v>149</v>
      </c>
      <c r="H202" s="187">
        <v>1</v>
      </c>
      <c r="I202" s="188"/>
      <c r="J202" s="189">
        <f>ROUND(I202*H202,2)</f>
        <v>0</v>
      </c>
      <c r="K202" s="185" t="s">
        <v>1</v>
      </c>
      <c r="L202" s="36"/>
      <c r="M202" s="190" t="s">
        <v>1</v>
      </c>
      <c r="N202" s="191" t="s">
        <v>44</v>
      </c>
      <c r="O202" s="68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236</v>
      </c>
      <c r="AT202" s="194" t="s">
        <v>146</v>
      </c>
      <c r="AU202" s="194" t="s">
        <v>89</v>
      </c>
      <c r="AY202" s="14" t="s">
        <v>143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4" t="s">
        <v>87</v>
      </c>
      <c r="BK202" s="195">
        <f>ROUND(I202*H202,2)</f>
        <v>0</v>
      </c>
      <c r="BL202" s="14" t="s">
        <v>236</v>
      </c>
      <c r="BM202" s="194" t="s">
        <v>900</v>
      </c>
    </row>
    <row r="203" spans="1:65" s="2" customFormat="1" ht="16.5" customHeight="1">
      <c r="A203" s="31"/>
      <c r="B203" s="32"/>
      <c r="C203" s="183" t="s">
        <v>901</v>
      </c>
      <c r="D203" s="183" t="s">
        <v>146</v>
      </c>
      <c r="E203" s="184" t="s">
        <v>902</v>
      </c>
      <c r="F203" s="185" t="s">
        <v>903</v>
      </c>
      <c r="G203" s="186" t="s">
        <v>196</v>
      </c>
      <c r="H203" s="187">
        <v>50</v>
      </c>
      <c r="I203" s="188"/>
      <c r="J203" s="189">
        <f>ROUND(I203*H203,2)</f>
        <v>0</v>
      </c>
      <c r="K203" s="185" t="s">
        <v>1</v>
      </c>
      <c r="L203" s="36"/>
      <c r="M203" s="190" t="s">
        <v>1</v>
      </c>
      <c r="N203" s="191" t="s">
        <v>44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236</v>
      </c>
      <c r="AT203" s="194" t="s">
        <v>146</v>
      </c>
      <c r="AU203" s="194" t="s">
        <v>89</v>
      </c>
      <c r="AY203" s="14" t="s">
        <v>143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87</v>
      </c>
      <c r="BK203" s="195">
        <f>ROUND(I203*H203,2)</f>
        <v>0</v>
      </c>
      <c r="BL203" s="14" t="s">
        <v>236</v>
      </c>
      <c r="BM203" s="194" t="s">
        <v>904</v>
      </c>
    </row>
    <row r="204" spans="1:65" s="2" customFormat="1" ht="16.5" customHeight="1">
      <c r="A204" s="31"/>
      <c r="B204" s="32"/>
      <c r="C204" s="183" t="s">
        <v>905</v>
      </c>
      <c r="D204" s="183" t="s">
        <v>146</v>
      </c>
      <c r="E204" s="184" t="s">
        <v>906</v>
      </c>
      <c r="F204" s="185" t="s">
        <v>907</v>
      </c>
      <c r="G204" s="186" t="s">
        <v>149</v>
      </c>
      <c r="H204" s="187">
        <v>1</v>
      </c>
      <c r="I204" s="188"/>
      <c r="J204" s="189">
        <f>ROUND(I204*H204,2)</f>
        <v>0</v>
      </c>
      <c r="K204" s="185" t="s">
        <v>1</v>
      </c>
      <c r="L204" s="36"/>
      <c r="M204" s="190" t="s">
        <v>1</v>
      </c>
      <c r="N204" s="191" t="s">
        <v>44</v>
      </c>
      <c r="O204" s="68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4" t="s">
        <v>236</v>
      </c>
      <c r="AT204" s="194" t="s">
        <v>146</v>
      </c>
      <c r="AU204" s="194" t="s">
        <v>89</v>
      </c>
      <c r="AY204" s="14" t="s">
        <v>143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4" t="s">
        <v>87</v>
      </c>
      <c r="BK204" s="195">
        <f>ROUND(I204*H204,2)</f>
        <v>0</v>
      </c>
      <c r="BL204" s="14" t="s">
        <v>236</v>
      </c>
      <c r="BM204" s="194" t="s">
        <v>908</v>
      </c>
    </row>
    <row r="205" spans="1:65" s="2" customFormat="1" ht="16.5" customHeight="1">
      <c r="A205" s="31"/>
      <c r="B205" s="32"/>
      <c r="C205" s="183" t="s">
        <v>909</v>
      </c>
      <c r="D205" s="183" t="s">
        <v>146</v>
      </c>
      <c r="E205" s="184" t="s">
        <v>910</v>
      </c>
      <c r="F205" s="185" t="s">
        <v>322</v>
      </c>
      <c r="G205" s="186" t="s">
        <v>149</v>
      </c>
      <c r="H205" s="187">
        <v>1</v>
      </c>
      <c r="I205" s="188"/>
      <c r="J205" s="189">
        <f>ROUND(I205*H205,2)</f>
        <v>0</v>
      </c>
      <c r="K205" s="185" t="s">
        <v>1</v>
      </c>
      <c r="L205" s="36"/>
      <c r="M205" s="196" t="s">
        <v>1</v>
      </c>
      <c r="N205" s="197" t="s">
        <v>44</v>
      </c>
      <c r="O205" s="198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236</v>
      </c>
      <c r="AT205" s="194" t="s">
        <v>146</v>
      </c>
      <c r="AU205" s="194" t="s">
        <v>89</v>
      </c>
      <c r="AY205" s="14" t="s">
        <v>143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236</v>
      </c>
      <c r="BM205" s="194" t="s">
        <v>911</v>
      </c>
    </row>
    <row r="206" spans="1:65" s="2" customFormat="1" ht="6.95" customHeight="1">
      <c r="A206" s="31"/>
      <c r="B206" s="51"/>
      <c r="C206" s="52"/>
      <c r="D206" s="52"/>
      <c r="E206" s="52"/>
      <c r="F206" s="52"/>
      <c r="G206" s="52"/>
      <c r="H206" s="52"/>
      <c r="I206" s="52"/>
      <c r="J206" s="52"/>
      <c r="K206" s="52"/>
      <c r="L206" s="36"/>
      <c r="M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</sheetData>
  <sheetProtection algorithmName="SHA-512" hashValue="zenz18dAaFyIC6SuTuOIqPudyWXJM/cuBKmSqwh1Gb8LhQu/PRWgYOjb+9Nt8A2goSGQ/fMFCIIzabPbBAgdDQ==" saltValue="NUaIjCYt8fN/ERE2r/CuTMRqA/K+tIebTkLUG5m7CkwQzDGyJcD1xZ7akAlJu7OkfCccrwv0FuQ36V0U0uvlZw==" spinCount="100000" sheet="1" objects="1" scenarios="1" formatColumns="0" formatRows="0" autoFilter="0"/>
  <autoFilter ref="C118:K205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5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110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912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Vladimír Mrázek</v>
      </c>
      <c r="F24" s="31"/>
      <c r="G24" s="31"/>
      <c r="H24" s="31"/>
      <c r="I24" s="109" t="s">
        <v>29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ROUND((SUM(BE121:BE244)),  2)</f>
        <v>0</v>
      </c>
      <c r="G33" s="31"/>
      <c r="H33" s="31"/>
      <c r="I33" s="121">
        <v>0.21</v>
      </c>
      <c r="J33" s="120">
        <f>ROUND(((SUM(BE121:BE244))*I33),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ROUND((SUM(BF121:BF244)),  2)</f>
        <v>0</v>
      </c>
      <c r="G34" s="31"/>
      <c r="H34" s="31"/>
      <c r="I34" s="121">
        <v>0.15</v>
      </c>
      <c r="J34" s="120">
        <f>ROUND(((SUM(BF121:BF244))*I34),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ROUND((SUM(BG121:BG244)),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ROUND((SUM(BH121:BH244)),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ROUND((SUM(BI121:BI244)),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08 - SLABOPROUDÁ ELEKTROINSTALACE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913</v>
      </c>
      <c r="E97" s="147"/>
      <c r="F97" s="147"/>
      <c r="G97" s="147"/>
      <c r="H97" s="147"/>
      <c r="I97" s="147"/>
      <c r="J97" s="148">
        <f>J122</f>
        <v>0</v>
      </c>
      <c r="K97" s="145"/>
      <c r="L97" s="149"/>
    </row>
    <row r="98" spans="1:31" s="9" customFormat="1" ht="24.95" customHeight="1">
      <c r="B98" s="144"/>
      <c r="C98" s="145"/>
      <c r="D98" s="146" t="s">
        <v>914</v>
      </c>
      <c r="E98" s="147"/>
      <c r="F98" s="147"/>
      <c r="G98" s="147"/>
      <c r="H98" s="147"/>
      <c r="I98" s="147"/>
      <c r="J98" s="148">
        <f>J152</f>
        <v>0</v>
      </c>
      <c r="K98" s="145"/>
      <c r="L98" s="149"/>
    </row>
    <row r="99" spans="1:31" s="9" customFormat="1" ht="24.95" customHeight="1">
      <c r="B99" s="144"/>
      <c r="C99" s="145"/>
      <c r="D99" s="146" t="s">
        <v>915</v>
      </c>
      <c r="E99" s="147"/>
      <c r="F99" s="147"/>
      <c r="G99" s="147"/>
      <c r="H99" s="147"/>
      <c r="I99" s="147"/>
      <c r="J99" s="148">
        <f>J170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916</v>
      </c>
      <c r="E100" s="147"/>
      <c r="F100" s="147"/>
      <c r="G100" s="147"/>
      <c r="H100" s="147"/>
      <c r="I100" s="147"/>
      <c r="J100" s="148">
        <f>J191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917</v>
      </c>
      <c r="E101" s="147"/>
      <c r="F101" s="147"/>
      <c r="G101" s="147"/>
      <c r="H101" s="147"/>
      <c r="I101" s="147"/>
      <c r="J101" s="148">
        <f>J225</f>
        <v>0</v>
      </c>
      <c r="K101" s="145"/>
      <c r="L101" s="149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127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54" t="str">
        <f>E7</f>
        <v>MALÁ GALERIE S INFOCENTREM</v>
      </c>
      <c r="F111" s="255"/>
      <c r="G111" s="255"/>
      <c r="H111" s="255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115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2" t="str">
        <f>E9</f>
        <v>08 - SLABOPROUDÁ ELEKTROINSTALACE</v>
      </c>
      <c r="F113" s="253"/>
      <c r="G113" s="253"/>
      <c r="H113" s="25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22</v>
      </c>
      <c r="D115" s="33"/>
      <c r="E115" s="33"/>
      <c r="F115" s="24" t="str">
        <f>F12</f>
        <v>nám. 14. října č. 4, 150 22 Praha 5</v>
      </c>
      <c r="G115" s="33"/>
      <c r="H115" s="33"/>
      <c r="I115" s="26" t="s">
        <v>24</v>
      </c>
      <c r="J115" s="63" t="str">
        <f>IF(J12="","",J12)</f>
        <v>24. 11. 2021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6" t="s">
        <v>26</v>
      </c>
      <c r="D117" s="33"/>
      <c r="E117" s="33"/>
      <c r="F117" s="24" t="str">
        <f>E15</f>
        <v>Městská část Praha 5</v>
      </c>
      <c r="G117" s="33"/>
      <c r="H117" s="33"/>
      <c r="I117" s="26" t="s">
        <v>32</v>
      </c>
      <c r="J117" s="29" t="str">
        <f>E21</f>
        <v>EHL &amp; KOUMAR ARCHITEKTI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30</v>
      </c>
      <c r="D118" s="33"/>
      <c r="E118" s="33"/>
      <c r="F118" s="24" t="str">
        <f>IF(E18="","",E18)</f>
        <v>Vyplň údaj</v>
      </c>
      <c r="G118" s="33"/>
      <c r="H118" s="33"/>
      <c r="I118" s="26" t="s">
        <v>35</v>
      </c>
      <c r="J118" s="29" t="str">
        <f>E24</f>
        <v>Vladimír Mrázek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6"/>
      <c r="B120" s="157"/>
      <c r="C120" s="158" t="s">
        <v>128</v>
      </c>
      <c r="D120" s="159" t="s">
        <v>64</v>
      </c>
      <c r="E120" s="159" t="s">
        <v>60</v>
      </c>
      <c r="F120" s="159" t="s">
        <v>61</v>
      </c>
      <c r="G120" s="159" t="s">
        <v>129</v>
      </c>
      <c r="H120" s="159" t="s">
        <v>130</v>
      </c>
      <c r="I120" s="159" t="s">
        <v>131</v>
      </c>
      <c r="J120" s="159" t="s">
        <v>119</v>
      </c>
      <c r="K120" s="160" t="s">
        <v>132</v>
      </c>
      <c r="L120" s="161"/>
      <c r="M120" s="72" t="s">
        <v>1</v>
      </c>
      <c r="N120" s="73" t="s">
        <v>43</v>
      </c>
      <c r="O120" s="73" t="s">
        <v>133</v>
      </c>
      <c r="P120" s="73" t="s">
        <v>134</v>
      </c>
      <c r="Q120" s="73" t="s">
        <v>135</v>
      </c>
      <c r="R120" s="73" t="s">
        <v>136</v>
      </c>
      <c r="S120" s="73" t="s">
        <v>137</v>
      </c>
      <c r="T120" s="74" t="s">
        <v>138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pans="1:65" s="2" customFormat="1" ht="22.9" customHeight="1">
      <c r="A121" s="31"/>
      <c r="B121" s="32"/>
      <c r="C121" s="79" t="s">
        <v>139</v>
      </c>
      <c r="D121" s="33"/>
      <c r="E121" s="33"/>
      <c r="F121" s="33"/>
      <c r="G121" s="33"/>
      <c r="H121" s="33"/>
      <c r="I121" s="33"/>
      <c r="J121" s="162">
        <f>BK121</f>
        <v>0</v>
      </c>
      <c r="K121" s="33"/>
      <c r="L121" s="36"/>
      <c r="M121" s="75"/>
      <c r="N121" s="163"/>
      <c r="O121" s="76"/>
      <c r="P121" s="164">
        <f>P122+P152+P170+P191+P225</f>
        <v>0</v>
      </c>
      <c r="Q121" s="76"/>
      <c r="R121" s="164">
        <f>R122+R152+R170+R191+R225</f>
        <v>0.15626000000000001</v>
      </c>
      <c r="S121" s="76"/>
      <c r="T121" s="165">
        <f>T122+T152+T170+T191+T225</f>
        <v>0.84660000000000002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78</v>
      </c>
      <c r="AU121" s="14" t="s">
        <v>121</v>
      </c>
      <c r="BK121" s="166">
        <f>BK122+BK152+BK170+BK191+BK225</f>
        <v>0</v>
      </c>
    </row>
    <row r="122" spans="1:65" s="12" customFormat="1" ht="25.9" customHeight="1">
      <c r="B122" s="167"/>
      <c r="C122" s="168"/>
      <c r="D122" s="169" t="s">
        <v>78</v>
      </c>
      <c r="E122" s="170" t="s">
        <v>918</v>
      </c>
      <c r="F122" s="170" t="s">
        <v>919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SUM(P123:P151)</f>
        <v>0</v>
      </c>
      <c r="Q122" s="175"/>
      <c r="R122" s="176">
        <f>SUM(R123:R151)</f>
        <v>8.879999999999999E-2</v>
      </c>
      <c r="S122" s="175"/>
      <c r="T122" s="177">
        <f>SUM(T123:T151)</f>
        <v>0</v>
      </c>
      <c r="AR122" s="178" t="s">
        <v>87</v>
      </c>
      <c r="AT122" s="179" t="s">
        <v>78</v>
      </c>
      <c r="AU122" s="179" t="s">
        <v>79</v>
      </c>
      <c r="AY122" s="178" t="s">
        <v>143</v>
      </c>
      <c r="BK122" s="180">
        <f>SUM(BK123:BK151)</f>
        <v>0</v>
      </c>
    </row>
    <row r="123" spans="1:65" s="2" customFormat="1" ht="24.2" customHeight="1">
      <c r="A123" s="31"/>
      <c r="B123" s="32"/>
      <c r="C123" s="201" t="s">
        <v>87</v>
      </c>
      <c r="D123" s="201" t="s">
        <v>347</v>
      </c>
      <c r="E123" s="202" t="s">
        <v>920</v>
      </c>
      <c r="F123" s="203" t="s">
        <v>921</v>
      </c>
      <c r="G123" s="204" t="s">
        <v>196</v>
      </c>
      <c r="H123" s="205">
        <v>1</v>
      </c>
      <c r="I123" s="206"/>
      <c r="J123" s="207">
        <f t="shared" ref="J123:J151" si="0">ROUND(I123*H123,2)</f>
        <v>0</v>
      </c>
      <c r="K123" s="203" t="s">
        <v>1</v>
      </c>
      <c r="L123" s="208"/>
      <c r="M123" s="209" t="s">
        <v>1</v>
      </c>
      <c r="N123" s="210" t="s">
        <v>44</v>
      </c>
      <c r="O123" s="68"/>
      <c r="P123" s="192">
        <f t="shared" ref="P123:P151" si="1">O123*H123</f>
        <v>0</v>
      </c>
      <c r="Q123" s="192">
        <v>0</v>
      </c>
      <c r="R123" s="192">
        <f t="shared" ref="R123:R151" si="2">Q123*H123</f>
        <v>0</v>
      </c>
      <c r="S123" s="192">
        <v>0</v>
      </c>
      <c r="T123" s="193">
        <f t="shared" ref="T123:T151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206</v>
      </c>
      <c r="AT123" s="194" t="s">
        <v>347</v>
      </c>
      <c r="AU123" s="194" t="s">
        <v>87</v>
      </c>
      <c r="AY123" s="14" t="s">
        <v>143</v>
      </c>
      <c r="BE123" s="195">
        <f t="shared" ref="BE123:BE151" si="4">IF(N123="základní",J123,0)</f>
        <v>0</v>
      </c>
      <c r="BF123" s="195">
        <f t="shared" ref="BF123:BF151" si="5">IF(N123="snížená",J123,0)</f>
        <v>0</v>
      </c>
      <c r="BG123" s="195">
        <f t="shared" ref="BG123:BG151" si="6">IF(N123="zákl. přenesená",J123,0)</f>
        <v>0</v>
      </c>
      <c r="BH123" s="195">
        <f t="shared" ref="BH123:BH151" si="7">IF(N123="sníž. přenesená",J123,0)</f>
        <v>0</v>
      </c>
      <c r="BI123" s="195">
        <f t="shared" ref="BI123:BI151" si="8">IF(N123="nulová",J123,0)</f>
        <v>0</v>
      </c>
      <c r="BJ123" s="14" t="s">
        <v>87</v>
      </c>
      <c r="BK123" s="195">
        <f t="shared" ref="BK123:BK151" si="9">ROUND(I123*H123,2)</f>
        <v>0</v>
      </c>
      <c r="BL123" s="14" t="s">
        <v>164</v>
      </c>
      <c r="BM123" s="194" t="s">
        <v>922</v>
      </c>
    </row>
    <row r="124" spans="1:65" s="2" customFormat="1" ht="24.2" customHeight="1">
      <c r="A124" s="31"/>
      <c r="B124" s="32"/>
      <c r="C124" s="201" t="s">
        <v>89</v>
      </c>
      <c r="D124" s="201" t="s">
        <v>347</v>
      </c>
      <c r="E124" s="202" t="s">
        <v>923</v>
      </c>
      <c r="F124" s="203" t="s">
        <v>924</v>
      </c>
      <c r="G124" s="204" t="s">
        <v>196</v>
      </c>
      <c r="H124" s="205">
        <v>1</v>
      </c>
      <c r="I124" s="206"/>
      <c r="J124" s="207">
        <f t="shared" si="0"/>
        <v>0</v>
      </c>
      <c r="K124" s="203" t="s">
        <v>1</v>
      </c>
      <c r="L124" s="208"/>
      <c r="M124" s="209" t="s">
        <v>1</v>
      </c>
      <c r="N124" s="210" t="s">
        <v>44</v>
      </c>
      <c r="O124" s="68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206</v>
      </c>
      <c r="AT124" s="194" t="s">
        <v>347</v>
      </c>
      <c r="AU124" s="194" t="s">
        <v>87</v>
      </c>
      <c r="AY124" s="14" t="s">
        <v>143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87</v>
      </c>
      <c r="BK124" s="195">
        <f t="shared" si="9"/>
        <v>0</v>
      </c>
      <c r="BL124" s="14" t="s">
        <v>164</v>
      </c>
      <c r="BM124" s="194" t="s">
        <v>925</v>
      </c>
    </row>
    <row r="125" spans="1:65" s="2" customFormat="1" ht="24.2" customHeight="1">
      <c r="A125" s="31"/>
      <c r="B125" s="32"/>
      <c r="C125" s="201" t="s">
        <v>159</v>
      </c>
      <c r="D125" s="201" t="s">
        <v>347</v>
      </c>
      <c r="E125" s="202" t="s">
        <v>926</v>
      </c>
      <c r="F125" s="203" t="s">
        <v>927</v>
      </c>
      <c r="G125" s="204" t="s">
        <v>196</v>
      </c>
      <c r="H125" s="205">
        <v>2</v>
      </c>
      <c r="I125" s="206"/>
      <c r="J125" s="207">
        <f t="shared" si="0"/>
        <v>0</v>
      </c>
      <c r="K125" s="203" t="s">
        <v>1</v>
      </c>
      <c r="L125" s="208"/>
      <c r="M125" s="209" t="s">
        <v>1</v>
      </c>
      <c r="N125" s="210" t="s">
        <v>44</v>
      </c>
      <c r="O125" s="68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206</v>
      </c>
      <c r="AT125" s="194" t="s">
        <v>347</v>
      </c>
      <c r="AU125" s="194" t="s">
        <v>87</v>
      </c>
      <c r="AY125" s="14" t="s">
        <v>143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87</v>
      </c>
      <c r="BK125" s="195">
        <f t="shared" si="9"/>
        <v>0</v>
      </c>
      <c r="BL125" s="14" t="s">
        <v>164</v>
      </c>
      <c r="BM125" s="194" t="s">
        <v>928</v>
      </c>
    </row>
    <row r="126" spans="1:65" s="2" customFormat="1" ht="24.2" customHeight="1">
      <c r="A126" s="31"/>
      <c r="B126" s="32"/>
      <c r="C126" s="201" t="s">
        <v>164</v>
      </c>
      <c r="D126" s="201" t="s">
        <v>347</v>
      </c>
      <c r="E126" s="202" t="s">
        <v>929</v>
      </c>
      <c r="F126" s="203" t="s">
        <v>930</v>
      </c>
      <c r="G126" s="204" t="s">
        <v>196</v>
      </c>
      <c r="H126" s="205">
        <v>4</v>
      </c>
      <c r="I126" s="206"/>
      <c r="J126" s="207">
        <f t="shared" si="0"/>
        <v>0</v>
      </c>
      <c r="K126" s="203" t="s">
        <v>1</v>
      </c>
      <c r="L126" s="208"/>
      <c r="M126" s="209" t="s">
        <v>1</v>
      </c>
      <c r="N126" s="210" t="s">
        <v>44</v>
      </c>
      <c r="O126" s="68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206</v>
      </c>
      <c r="AT126" s="194" t="s">
        <v>347</v>
      </c>
      <c r="AU126" s="194" t="s">
        <v>87</v>
      </c>
      <c r="AY126" s="14" t="s">
        <v>143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87</v>
      </c>
      <c r="BK126" s="195">
        <f t="shared" si="9"/>
        <v>0</v>
      </c>
      <c r="BL126" s="14" t="s">
        <v>164</v>
      </c>
      <c r="BM126" s="194" t="s">
        <v>931</v>
      </c>
    </row>
    <row r="127" spans="1:65" s="2" customFormat="1" ht="24.2" customHeight="1">
      <c r="A127" s="31"/>
      <c r="B127" s="32"/>
      <c r="C127" s="201" t="s">
        <v>142</v>
      </c>
      <c r="D127" s="201" t="s">
        <v>347</v>
      </c>
      <c r="E127" s="202" t="s">
        <v>932</v>
      </c>
      <c r="F127" s="203" t="s">
        <v>933</v>
      </c>
      <c r="G127" s="204" t="s">
        <v>196</v>
      </c>
      <c r="H127" s="205">
        <v>1</v>
      </c>
      <c r="I127" s="206"/>
      <c r="J127" s="207">
        <f t="shared" si="0"/>
        <v>0</v>
      </c>
      <c r="K127" s="203" t="s">
        <v>1</v>
      </c>
      <c r="L127" s="208"/>
      <c r="M127" s="209" t="s">
        <v>1</v>
      </c>
      <c r="N127" s="210" t="s">
        <v>44</v>
      </c>
      <c r="O127" s="68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350</v>
      </c>
      <c r="AT127" s="194" t="s">
        <v>347</v>
      </c>
      <c r="AU127" s="194" t="s">
        <v>87</v>
      </c>
      <c r="AY127" s="14" t="s">
        <v>143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4" t="s">
        <v>87</v>
      </c>
      <c r="BK127" s="195">
        <f t="shared" si="9"/>
        <v>0</v>
      </c>
      <c r="BL127" s="14" t="s">
        <v>236</v>
      </c>
      <c r="BM127" s="194" t="s">
        <v>934</v>
      </c>
    </row>
    <row r="128" spans="1:65" s="2" customFormat="1" ht="24.2" customHeight="1">
      <c r="A128" s="31"/>
      <c r="B128" s="32"/>
      <c r="C128" s="201" t="s">
        <v>198</v>
      </c>
      <c r="D128" s="201" t="s">
        <v>347</v>
      </c>
      <c r="E128" s="202" t="s">
        <v>935</v>
      </c>
      <c r="F128" s="203" t="s">
        <v>936</v>
      </c>
      <c r="G128" s="204" t="s">
        <v>196</v>
      </c>
      <c r="H128" s="205">
        <v>2</v>
      </c>
      <c r="I128" s="206"/>
      <c r="J128" s="207">
        <f t="shared" si="0"/>
        <v>0</v>
      </c>
      <c r="K128" s="203" t="s">
        <v>1</v>
      </c>
      <c r="L128" s="208"/>
      <c r="M128" s="209" t="s">
        <v>1</v>
      </c>
      <c r="N128" s="210" t="s">
        <v>44</v>
      </c>
      <c r="O128" s="68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350</v>
      </c>
      <c r="AT128" s="194" t="s">
        <v>347</v>
      </c>
      <c r="AU128" s="194" t="s">
        <v>87</v>
      </c>
      <c r="AY128" s="14" t="s">
        <v>143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4" t="s">
        <v>87</v>
      </c>
      <c r="BK128" s="195">
        <f t="shared" si="9"/>
        <v>0</v>
      </c>
      <c r="BL128" s="14" t="s">
        <v>236</v>
      </c>
      <c r="BM128" s="194" t="s">
        <v>937</v>
      </c>
    </row>
    <row r="129" spans="1:65" s="2" customFormat="1" ht="24.2" customHeight="1">
      <c r="A129" s="31"/>
      <c r="B129" s="32"/>
      <c r="C129" s="201" t="s">
        <v>202</v>
      </c>
      <c r="D129" s="201" t="s">
        <v>347</v>
      </c>
      <c r="E129" s="202" t="s">
        <v>938</v>
      </c>
      <c r="F129" s="203" t="s">
        <v>939</v>
      </c>
      <c r="G129" s="204" t="s">
        <v>196</v>
      </c>
      <c r="H129" s="205">
        <v>13</v>
      </c>
      <c r="I129" s="206"/>
      <c r="J129" s="207">
        <f t="shared" si="0"/>
        <v>0</v>
      </c>
      <c r="K129" s="203" t="s">
        <v>1</v>
      </c>
      <c r="L129" s="208"/>
      <c r="M129" s="209" t="s">
        <v>1</v>
      </c>
      <c r="N129" s="210" t="s">
        <v>44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206</v>
      </c>
      <c r="AT129" s="194" t="s">
        <v>347</v>
      </c>
      <c r="AU129" s="194" t="s">
        <v>87</v>
      </c>
      <c r="AY129" s="14" t="s">
        <v>143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87</v>
      </c>
      <c r="BK129" s="195">
        <f t="shared" si="9"/>
        <v>0</v>
      </c>
      <c r="BL129" s="14" t="s">
        <v>164</v>
      </c>
      <c r="BM129" s="194" t="s">
        <v>940</v>
      </c>
    </row>
    <row r="130" spans="1:65" s="2" customFormat="1" ht="24.2" customHeight="1">
      <c r="A130" s="31"/>
      <c r="B130" s="32"/>
      <c r="C130" s="201" t="s">
        <v>206</v>
      </c>
      <c r="D130" s="201" t="s">
        <v>347</v>
      </c>
      <c r="E130" s="202" t="s">
        <v>941</v>
      </c>
      <c r="F130" s="203" t="s">
        <v>942</v>
      </c>
      <c r="G130" s="204" t="s">
        <v>196</v>
      </c>
      <c r="H130" s="205">
        <v>30</v>
      </c>
      <c r="I130" s="206"/>
      <c r="J130" s="207">
        <f t="shared" si="0"/>
        <v>0</v>
      </c>
      <c r="K130" s="203" t="s">
        <v>1</v>
      </c>
      <c r="L130" s="208"/>
      <c r="M130" s="209" t="s">
        <v>1</v>
      </c>
      <c r="N130" s="210" t="s">
        <v>44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206</v>
      </c>
      <c r="AT130" s="194" t="s">
        <v>347</v>
      </c>
      <c r="AU130" s="194" t="s">
        <v>87</v>
      </c>
      <c r="AY130" s="14" t="s">
        <v>143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87</v>
      </c>
      <c r="BK130" s="195">
        <f t="shared" si="9"/>
        <v>0</v>
      </c>
      <c r="BL130" s="14" t="s">
        <v>164</v>
      </c>
      <c r="BM130" s="194" t="s">
        <v>943</v>
      </c>
    </row>
    <row r="131" spans="1:65" s="2" customFormat="1" ht="24.2" customHeight="1">
      <c r="A131" s="31"/>
      <c r="B131" s="32"/>
      <c r="C131" s="201" t="s">
        <v>177</v>
      </c>
      <c r="D131" s="201" t="s">
        <v>347</v>
      </c>
      <c r="E131" s="202" t="s">
        <v>944</v>
      </c>
      <c r="F131" s="203" t="s">
        <v>945</v>
      </c>
      <c r="G131" s="204" t="s">
        <v>196</v>
      </c>
      <c r="H131" s="205">
        <v>60</v>
      </c>
      <c r="I131" s="206"/>
      <c r="J131" s="207">
        <f t="shared" si="0"/>
        <v>0</v>
      </c>
      <c r="K131" s="203" t="s">
        <v>1</v>
      </c>
      <c r="L131" s="208"/>
      <c r="M131" s="209" t="s">
        <v>1</v>
      </c>
      <c r="N131" s="210" t="s">
        <v>44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206</v>
      </c>
      <c r="AT131" s="194" t="s">
        <v>347</v>
      </c>
      <c r="AU131" s="194" t="s">
        <v>87</v>
      </c>
      <c r="AY131" s="14" t="s">
        <v>143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87</v>
      </c>
      <c r="BK131" s="195">
        <f t="shared" si="9"/>
        <v>0</v>
      </c>
      <c r="BL131" s="14" t="s">
        <v>164</v>
      </c>
      <c r="BM131" s="194" t="s">
        <v>946</v>
      </c>
    </row>
    <row r="132" spans="1:65" s="2" customFormat="1" ht="24.2" customHeight="1">
      <c r="A132" s="31"/>
      <c r="B132" s="32"/>
      <c r="C132" s="201" t="s">
        <v>213</v>
      </c>
      <c r="D132" s="201" t="s">
        <v>347</v>
      </c>
      <c r="E132" s="202" t="s">
        <v>947</v>
      </c>
      <c r="F132" s="203" t="s">
        <v>948</v>
      </c>
      <c r="G132" s="204" t="s">
        <v>196</v>
      </c>
      <c r="H132" s="205">
        <v>40</v>
      </c>
      <c r="I132" s="206"/>
      <c r="J132" s="207">
        <f t="shared" si="0"/>
        <v>0</v>
      </c>
      <c r="K132" s="203" t="s">
        <v>1</v>
      </c>
      <c r="L132" s="208"/>
      <c r="M132" s="209" t="s">
        <v>1</v>
      </c>
      <c r="N132" s="210" t="s">
        <v>44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350</v>
      </c>
      <c r="AT132" s="194" t="s">
        <v>347</v>
      </c>
      <c r="AU132" s="194" t="s">
        <v>87</v>
      </c>
      <c r="AY132" s="14" t="s">
        <v>143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87</v>
      </c>
      <c r="BK132" s="195">
        <f t="shared" si="9"/>
        <v>0</v>
      </c>
      <c r="BL132" s="14" t="s">
        <v>236</v>
      </c>
      <c r="BM132" s="194" t="s">
        <v>949</v>
      </c>
    </row>
    <row r="133" spans="1:65" s="2" customFormat="1" ht="24.2" customHeight="1">
      <c r="A133" s="31"/>
      <c r="B133" s="32"/>
      <c r="C133" s="201" t="s">
        <v>217</v>
      </c>
      <c r="D133" s="201" t="s">
        <v>347</v>
      </c>
      <c r="E133" s="202" t="s">
        <v>950</v>
      </c>
      <c r="F133" s="203" t="s">
        <v>951</v>
      </c>
      <c r="G133" s="204" t="s">
        <v>196</v>
      </c>
      <c r="H133" s="205">
        <v>20</v>
      </c>
      <c r="I133" s="206"/>
      <c r="J133" s="207">
        <f t="shared" si="0"/>
        <v>0</v>
      </c>
      <c r="K133" s="203" t="s">
        <v>1</v>
      </c>
      <c r="L133" s="208"/>
      <c r="M133" s="209" t="s">
        <v>1</v>
      </c>
      <c r="N133" s="210" t="s">
        <v>44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350</v>
      </c>
      <c r="AT133" s="194" t="s">
        <v>347</v>
      </c>
      <c r="AU133" s="194" t="s">
        <v>87</v>
      </c>
      <c r="AY133" s="14" t="s">
        <v>143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87</v>
      </c>
      <c r="BK133" s="195">
        <f t="shared" si="9"/>
        <v>0</v>
      </c>
      <c r="BL133" s="14" t="s">
        <v>236</v>
      </c>
      <c r="BM133" s="194" t="s">
        <v>952</v>
      </c>
    </row>
    <row r="134" spans="1:65" s="2" customFormat="1" ht="16.5" customHeight="1">
      <c r="A134" s="31"/>
      <c r="B134" s="32"/>
      <c r="C134" s="183" t="s">
        <v>229</v>
      </c>
      <c r="D134" s="183" t="s">
        <v>146</v>
      </c>
      <c r="E134" s="184" t="s">
        <v>953</v>
      </c>
      <c r="F134" s="185" t="s">
        <v>954</v>
      </c>
      <c r="G134" s="186" t="s">
        <v>196</v>
      </c>
      <c r="H134" s="187">
        <v>1</v>
      </c>
      <c r="I134" s="188"/>
      <c r="J134" s="189">
        <f t="shared" si="0"/>
        <v>0</v>
      </c>
      <c r="K134" s="185" t="s">
        <v>150</v>
      </c>
      <c r="L134" s="36"/>
      <c r="M134" s="190" t="s">
        <v>1</v>
      </c>
      <c r="N134" s="191" t="s">
        <v>44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236</v>
      </c>
      <c r="AT134" s="194" t="s">
        <v>146</v>
      </c>
      <c r="AU134" s="194" t="s">
        <v>87</v>
      </c>
      <c r="AY134" s="14" t="s">
        <v>143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87</v>
      </c>
      <c r="BK134" s="195">
        <f t="shared" si="9"/>
        <v>0</v>
      </c>
      <c r="BL134" s="14" t="s">
        <v>236</v>
      </c>
      <c r="BM134" s="194" t="s">
        <v>955</v>
      </c>
    </row>
    <row r="135" spans="1:65" s="2" customFormat="1" ht="16.5" customHeight="1">
      <c r="A135" s="31"/>
      <c r="B135" s="32"/>
      <c r="C135" s="183" t="s">
        <v>221</v>
      </c>
      <c r="D135" s="183" t="s">
        <v>146</v>
      </c>
      <c r="E135" s="184" t="s">
        <v>956</v>
      </c>
      <c r="F135" s="185" t="s">
        <v>957</v>
      </c>
      <c r="G135" s="186" t="s">
        <v>196</v>
      </c>
      <c r="H135" s="187">
        <v>1</v>
      </c>
      <c r="I135" s="188"/>
      <c r="J135" s="189">
        <f t="shared" si="0"/>
        <v>0</v>
      </c>
      <c r="K135" s="185" t="s">
        <v>150</v>
      </c>
      <c r="L135" s="36"/>
      <c r="M135" s="190" t="s">
        <v>1</v>
      </c>
      <c r="N135" s="191" t="s">
        <v>44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236</v>
      </c>
      <c r="AT135" s="194" t="s">
        <v>146</v>
      </c>
      <c r="AU135" s="194" t="s">
        <v>87</v>
      </c>
      <c r="AY135" s="14" t="s">
        <v>143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87</v>
      </c>
      <c r="BK135" s="195">
        <f t="shared" si="9"/>
        <v>0</v>
      </c>
      <c r="BL135" s="14" t="s">
        <v>236</v>
      </c>
      <c r="BM135" s="194" t="s">
        <v>958</v>
      </c>
    </row>
    <row r="136" spans="1:65" s="2" customFormat="1" ht="16.5" customHeight="1">
      <c r="A136" s="31"/>
      <c r="B136" s="32"/>
      <c r="C136" s="183" t="s">
        <v>225</v>
      </c>
      <c r="D136" s="183" t="s">
        <v>146</v>
      </c>
      <c r="E136" s="184" t="s">
        <v>959</v>
      </c>
      <c r="F136" s="185" t="s">
        <v>960</v>
      </c>
      <c r="G136" s="186" t="s">
        <v>196</v>
      </c>
      <c r="H136" s="187">
        <v>2</v>
      </c>
      <c r="I136" s="188"/>
      <c r="J136" s="189">
        <f t="shared" si="0"/>
        <v>0</v>
      </c>
      <c r="K136" s="185" t="s">
        <v>150</v>
      </c>
      <c r="L136" s="36"/>
      <c r="M136" s="190" t="s">
        <v>1</v>
      </c>
      <c r="N136" s="191" t="s">
        <v>44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236</v>
      </c>
      <c r="AT136" s="194" t="s">
        <v>146</v>
      </c>
      <c r="AU136" s="194" t="s">
        <v>87</v>
      </c>
      <c r="AY136" s="14" t="s">
        <v>143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87</v>
      </c>
      <c r="BK136" s="195">
        <f t="shared" si="9"/>
        <v>0</v>
      </c>
      <c r="BL136" s="14" t="s">
        <v>236</v>
      </c>
      <c r="BM136" s="194" t="s">
        <v>961</v>
      </c>
    </row>
    <row r="137" spans="1:65" s="2" customFormat="1" ht="16.5" customHeight="1">
      <c r="A137" s="31"/>
      <c r="B137" s="32"/>
      <c r="C137" s="183" t="s">
        <v>236</v>
      </c>
      <c r="D137" s="183" t="s">
        <v>146</v>
      </c>
      <c r="E137" s="184" t="s">
        <v>962</v>
      </c>
      <c r="F137" s="185" t="s">
        <v>963</v>
      </c>
      <c r="G137" s="186" t="s">
        <v>196</v>
      </c>
      <c r="H137" s="187">
        <v>4</v>
      </c>
      <c r="I137" s="188"/>
      <c r="J137" s="189">
        <f t="shared" si="0"/>
        <v>0</v>
      </c>
      <c r="K137" s="185" t="s">
        <v>150</v>
      </c>
      <c r="L137" s="36"/>
      <c r="M137" s="190" t="s">
        <v>1</v>
      </c>
      <c r="N137" s="191" t="s">
        <v>44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236</v>
      </c>
      <c r="AT137" s="194" t="s">
        <v>146</v>
      </c>
      <c r="AU137" s="194" t="s">
        <v>87</v>
      </c>
      <c r="AY137" s="14" t="s">
        <v>143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87</v>
      </c>
      <c r="BK137" s="195">
        <f t="shared" si="9"/>
        <v>0</v>
      </c>
      <c r="BL137" s="14" t="s">
        <v>236</v>
      </c>
      <c r="BM137" s="194" t="s">
        <v>964</v>
      </c>
    </row>
    <row r="138" spans="1:65" s="2" customFormat="1" ht="16.5" customHeight="1">
      <c r="A138" s="31"/>
      <c r="B138" s="32"/>
      <c r="C138" s="183" t="s">
        <v>8</v>
      </c>
      <c r="D138" s="183" t="s">
        <v>146</v>
      </c>
      <c r="E138" s="184" t="s">
        <v>965</v>
      </c>
      <c r="F138" s="185" t="s">
        <v>966</v>
      </c>
      <c r="G138" s="186" t="s">
        <v>196</v>
      </c>
      <c r="H138" s="187">
        <v>2</v>
      </c>
      <c r="I138" s="188"/>
      <c r="J138" s="189">
        <f t="shared" si="0"/>
        <v>0</v>
      </c>
      <c r="K138" s="185" t="s">
        <v>150</v>
      </c>
      <c r="L138" s="36"/>
      <c r="M138" s="190" t="s">
        <v>1</v>
      </c>
      <c r="N138" s="191" t="s">
        <v>44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236</v>
      </c>
      <c r="AT138" s="194" t="s">
        <v>146</v>
      </c>
      <c r="AU138" s="194" t="s">
        <v>87</v>
      </c>
      <c r="AY138" s="14" t="s">
        <v>143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87</v>
      </c>
      <c r="BK138" s="195">
        <f t="shared" si="9"/>
        <v>0</v>
      </c>
      <c r="BL138" s="14" t="s">
        <v>236</v>
      </c>
      <c r="BM138" s="194" t="s">
        <v>967</v>
      </c>
    </row>
    <row r="139" spans="1:65" s="2" customFormat="1" ht="16.5" customHeight="1">
      <c r="A139" s="31"/>
      <c r="B139" s="32"/>
      <c r="C139" s="183" t="s">
        <v>240</v>
      </c>
      <c r="D139" s="183" t="s">
        <v>146</v>
      </c>
      <c r="E139" s="184" t="s">
        <v>968</v>
      </c>
      <c r="F139" s="185" t="s">
        <v>969</v>
      </c>
      <c r="G139" s="186" t="s">
        <v>196</v>
      </c>
      <c r="H139" s="187">
        <v>13</v>
      </c>
      <c r="I139" s="188"/>
      <c r="J139" s="189">
        <f t="shared" si="0"/>
        <v>0</v>
      </c>
      <c r="K139" s="185" t="s">
        <v>150</v>
      </c>
      <c r="L139" s="36"/>
      <c r="M139" s="190" t="s">
        <v>1</v>
      </c>
      <c r="N139" s="191" t="s">
        <v>44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236</v>
      </c>
      <c r="AT139" s="194" t="s">
        <v>146</v>
      </c>
      <c r="AU139" s="194" t="s">
        <v>87</v>
      </c>
      <c r="AY139" s="14" t="s">
        <v>143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87</v>
      </c>
      <c r="BK139" s="195">
        <f t="shared" si="9"/>
        <v>0</v>
      </c>
      <c r="BL139" s="14" t="s">
        <v>236</v>
      </c>
      <c r="BM139" s="194" t="s">
        <v>970</v>
      </c>
    </row>
    <row r="140" spans="1:65" s="2" customFormat="1" ht="16.5" customHeight="1">
      <c r="A140" s="31"/>
      <c r="B140" s="32"/>
      <c r="C140" s="183" t="s">
        <v>246</v>
      </c>
      <c r="D140" s="183" t="s">
        <v>146</v>
      </c>
      <c r="E140" s="184" t="s">
        <v>971</v>
      </c>
      <c r="F140" s="185" t="s">
        <v>972</v>
      </c>
      <c r="G140" s="186" t="s">
        <v>196</v>
      </c>
      <c r="H140" s="187">
        <v>74</v>
      </c>
      <c r="I140" s="188"/>
      <c r="J140" s="189">
        <f t="shared" si="0"/>
        <v>0</v>
      </c>
      <c r="K140" s="185" t="s">
        <v>150</v>
      </c>
      <c r="L140" s="36"/>
      <c r="M140" s="190" t="s">
        <v>1</v>
      </c>
      <c r="N140" s="191" t="s">
        <v>44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236</v>
      </c>
      <c r="AT140" s="194" t="s">
        <v>146</v>
      </c>
      <c r="AU140" s="194" t="s">
        <v>87</v>
      </c>
      <c r="AY140" s="14" t="s">
        <v>143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87</v>
      </c>
      <c r="BK140" s="195">
        <f t="shared" si="9"/>
        <v>0</v>
      </c>
      <c r="BL140" s="14" t="s">
        <v>236</v>
      </c>
      <c r="BM140" s="194" t="s">
        <v>973</v>
      </c>
    </row>
    <row r="141" spans="1:65" s="2" customFormat="1" ht="16.5" customHeight="1">
      <c r="A141" s="31"/>
      <c r="B141" s="32"/>
      <c r="C141" s="183" t="s">
        <v>251</v>
      </c>
      <c r="D141" s="183" t="s">
        <v>146</v>
      </c>
      <c r="E141" s="184" t="s">
        <v>974</v>
      </c>
      <c r="F141" s="185" t="s">
        <v>975</v>
      </c>
      <c r="G141" s="186" t="s">
        <v>196</v>
      </c>
      <c r="H141" s="187">
        <v>37</v>
      </c>
      <c r="I141" s="188"/>
      <c r="J141" s="189">
        <f t="shared" si="0"/>
        <v>0</v>
      </c>
      <c r="K141" s="185" t="s">
        <v>150</v>
      </c>
      <c r="L141" s="36"/>
      <c r="M141" s="190" t="s">
        <v>1</v>
      </c>
      <c r="N141" s="191" t="s">
        <v>44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236</v>
      </c>
      <c r="AT141" s="194" t="s">
        <v>146</v>
      </c>
      <c r="AU141" s="194" t="s">
        <v>87</v>
      </c>
      <c r="AY141" s="14" t="s">
        <v>143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87</v>
      </c>
      <c r="BK141" s="195">
        <f t="shared" si="9"/>
        <v>0</v>
      </c>
      <c r="BL141" s="14" t="s">
        <v>236</v>
      </c>
      <c r="BM141" s="194" t="s">
        <v>976</v>
      </c>
    </row>
    <row r="142" spans="1:65" s="2" customFormat="1" ht="16.5" customHeight="1">
      <c r="A142" s="31"/>
      <c r="B142" s="32"/>
      <c r="C142" s="201" t="s">
        <v>255</v>
      </c>
      <c r="D142" s="201" t="s">
        <v>347</v>
      </c>
      <c r="E142" s="202" t="s">
        <v>977</v>
      </c>
      <c r="F142" s="203" t="s">
        <v>978</v>
      </c>
      <c r="G142" s="204" t="s">
        <v>189</v>
      </c>
      <c r="H142" s="205">
        <v>1000</v>
      </c>
      <c r="I142" s="206"/>
      <c r="J142" s="207">
        <f t="shared" si="0"/>
        <v>0</v>
      </c>
      <c r="K142" s="203" t="s">
        <v>150</v>
      </c>
      <c r="L142" s="208"/>
      <c r="M142" s="209" t="s">
        <v>1</v>
      </c>
      <c r="N142" s="210" t="s">
        <v>44</v>
      </c>
      <c r="O142" s="68"/>
      <c r="P142" s="192">
        <f t="shared" si="1"/>
        <v>0</v>
      </c>
      <c r="Q142" s="192">
        <v>4.0000000000000003E-5</v>
      </c>
      <c r="R142" s="192">
        <f t="shared" si="2"/>
        <v>0.04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206</v>
      </c>
      <c r="AT142" s="194" t="s">
        <v>347</v>
      </c>
      <c r="AU142" s="194" t="s">
        <v>87</v>
      </c>
      <c r="AY142" s="14" t="s">
        <v>143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87</v>
      </c>
      <c r="BK142" s="195">
        <f t="shared" si="9"/>
        <v>0</v>
      </c>
      <c r="BL142" s="14" t="s">
        <v>164</v>
      </c>
      <c r="BM142" s="194" t="s">
        <v>979</v>
      </c>
    </row>
    <row r="143" spans="1:65" s="2" customFormat="1" ht="16.5" customHeight="1">
      <c r="A143" s="31"/>
      <c r="B143" s="32"/>
      <c r="C143" s="183" t="s">
        <v>7</v>
      </c>
      <c r="D143" s="183" t="s">
        <v>146</v>
      </c>
      <c r="E143" s="184" t="s">
        <v>980</v>
      </c>
      <c r="F143" s="185" t="s">
        <v>981</v>
      </c>
      <c r="G143" s="186" t="s">
        <v>189</v>
      </c>
      <c r="H143" s="187">
        <v>1000</v>
      </c>
      <c r="I143" s="188"/>
      <c r="J143" s="189">
        <f t="shared" si="0"/>
        <v>0</v>
      </c>
      <c r="K143" s="185" t="s">
        <v>150</v>
      </c>
      <c r="L143" s="36"/>
      <c r="M143" s="190" t="s">
        <v>1</v>
      </c>
      <c r="N143" s="191" t="s">
        <v>44</v>
      </c>
      <c r="O143" s="68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236</v>
      </c>
      <c r="AT143" s="194" t="s">
        <v>146</v>
      </c>
      <c r="AU143" s="194" t="s">
        <v>87</v>
      </c>
      <c r="AY143" s="14" t="s">
        <v>143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87</v>
      </c>
      <c r="BK143" s="195">
        <f t="shared" si="9"/>
        <v>0</v>
      </c>
      <c r="BL143" s="14" t="s">
        <v>236</v>
      </c>
      <c r="BM143" s="194" t="s">
        <v>982</v>
      </c>
    </row>
    <row r="144" spans="1:65" s="2" customFormat="1" ht="16.5" customHeight="1">
      <c r="A144" s="31"/>
      <c r="B144" s="32"/>
      <c r="C144" s="201" t="s">
        <v>266</v>
      </c>
      <c r="D144" s="201" t="s">
        <v>347</v>
      </c>
      <c r="E144" s="202" t="s">
        <v>983</v>
      </c>
      <c r="F144" s="203" t="s">
        <v>984</v>
      </c>
      <c r="G144" s="204" t="s">
        <v>189</v>
      </c>
      <c r="H144" s="205">
        <v>300</v>
      </c>
      <c r="I144" s="206"/>
      <c r="J144" s="207">
        <f t="shared" si="0"/>
        <v>0</v>
      </c>
      <c r="K144" s="203" t="s">
        <v>150</v>
      </c>
      <c r="L144" s="208"/>
      <c r="M144" s="209" t="s">
        <v>1</v>
      </c>
      <c r="N144" s="210" t="s">
        <v>44</v>
      </c>
      <c r="O144" s="68"/>
      <c r="P144" s="192">
        <f t="shared" si="1"/>
        <v>0</v>
      </c>
      <c r="Q144" s="192">
        <v>6.9999999999999994E-5</v>
      </c>
      <c r="R144" s="192">
        <f t="shared" si="2"/>
        <v>2.0999999999999998E-2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350</v>
      </c>
      <c r="AT144" s="194" t="s">
        <v>347</v>
      </c>
      <c r="AU144" s="194" t="s">
        <v>87</v>
      </c>
      <c r="AY144" s="14" t="s">
        <v>143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87</v>
      </c>
      <c r="BK144" s="195">
        <f t="shared" si="9"/>
        <v>0</v>
      </c>
      <c r="BL144" s="14" t="s">
        <v>236</v>
      </c>
      <c r="BM144" s="194" t="s">
        <v>985</v>
      </c>
    </row>
    <row r="145" spans="1:65" s="2" customFormat="1" ht="16.5" customHeight="1">
      <c r="A145" s="31"/>
      <c r="B145" s="32"/>
      <c r="C145" s="183" t="s">
        <v>270</v>
      </c>
      <c r="D145" s="183" t="s">
        <v>146</v>
      </c>
      <c r="E145" s="184" t="s">
        <v>986</v>
      </c>
      <c r="F145" s="185" t="s">
        <v>987</v>
      </c>
      <c r="G145" s="186" t="s">
        <v>189</v>
      </c>
      <c r="H145" s="187">
        <v>300</v>
      </c>
      <c r="I145" s="188"/>
      <c r="J145" s="189">
        <f t="shared" si="0"/>
        <v>0</v>
      </c>
      <c r="K145" s="185" t="s">
        <v>150</v>
      </c>
      <c r="L145" s="36"/>
      <c r="M145" s="190" t="s">
        <v>1</v>
      </c>
      <c r="N145" s="191" t="s">
        <v>44</v>
      </c>
      <c r="O145" s="68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236</v>
      </c>
      <c r="AT145" s="194" t="s">
        <v>146</v>
      </c>
      <c r="AU145" s="194" t="s">
        <v>87</v>
      </c>
      <c r="AY145" s="14" t="s">
        <v>143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4" t="s">
        <v>87</v>
      </c>
      <c r="BK145" s="195">
        <f t="shared" si="9"/>
        <v>0</v>
      </c>
      <c r="BL145" s="14" t="s">
        <v>236</v>
      </c>
      <c r="BM145" s="194" t="s">
        <v>988</v>
      </c>
    </row>
    <row r="146" spans="1:65" s="2" customFormat="1" ht="16.5" customHeight="1">
      <c r="A146" s="31"/>
      <c r="B146" s="32"/>
      <c r="C146" s="201" t="s">
        <v>274</v>
      </c>
      <c r="D146" s="201" t="s">
        <v>347</v>
      </c>
      <c r="E146" s="202" t="s">
        <v>989</v>
      </c>
      <c r="F146" s="203" t="s">
        <v>990</v>
      </c>
      <c r="G146" s="204" t="s">
        <v>189</v>
      </c>
      <c r="H146" s="205">
        <v>200</v>
      </c>
      <c r="I146" s="206"/>
      <c r="J146" s="207">
        <f t="shared" si="0"/>
        <v>0</v>
      </c>
      <c r="K146" s="203" t="s">
        <v>150</v>
      </c>
      <c r="L146" s="208"/>
      <c r="M146" s="209" t="s">
        <v>1</v>
      </c>
      <c r="N146" s="210" t="s">
        <v>44</v>
      </c>
      <c r="O146" s="68"/>
      <c r="P146" s="192">
        <f t="shared" si="1"/>
        <v>0</v>
      </c>
      <c r="Q146" s="192">
        <v>1.2E-4</v>
      </c>
      <c r="R146" s="192">
        <f t="shared" si="2"/>
        <v>2.4E-2</v>
      </c>
      <c r="S146" s="192">
        <v>0</v>
      </c>
      <c r="T146" s="19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350</v>
      </c>
      <c r="AT146" s="194" t="s">
        <v>347</v>
      </c>
      <c r="AU146" s="194" t="s">
        <v>87</v>
      </c>
      <c r="AY146" s="14" t="s">
        <v>143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4" t="s">
        <v>87</v>
      </c>
      <c r="BK146" s="195">
        <f t="shared" si="9"/>
        <v>0</v>
      </c>
      <c r="BL146" s="14" t="s">
        <v>236</v>
      </c>
      <c r="BM146" s="194" t="s">
        <v>991</v>
      </c>
    </row>
    <row r="147" spans="1:65" s="2" customFormat="1" ht="16.5" customHeight="1">
      <c r="A147" s="31"/>
      <c r="B147" s="32"/>
      <c r="C147" s="183" t="s">
        <v>280</v>
      </c>
      <c r="D147" s="183" t="s">
        <v>146</v>
      </c>
      <c r="E147" s="184" t="s">
        <v>986</v>
      </c>
      <c r="F147" s="185" t="s">
        <v>987</v>
      </c>
      <c r="G147" s="186" t="s">
        <v>189</v>
      </c>
      <c r="H147" s="187">
        <v>200</v>
      </c>
      <c r="I147" s="188"/>
      <c r="J147" s="189">
        <f t="shared" si="0"/>
        <v>0</v>
      </c>
      <c r="K147" s="185" t="s">
        <v>150</v>
      </c>
      <c r="L147" s="36"/>
      <c r="M147" s="190" t="s">
        <v>1</v>
      </c>
      <c r="N147" s="191" t="s">
        <v>44</v>
      </c>
      <c r="O147" s="68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236</v>
      </c>
      <c r="AT147" s="194" t="s">
        <v>146</v>
      </c>
      <c r="AU147" s="194" t="s">
        <v>87</v>
      </c>
      <c r="AY147" s="14" t="s">
        <v>143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4" t="s">
        <v>87</v>
      </c>
      <c r="BK147" s="195">
        <f t="shared" si="9"/>
        <v>0</v>
      </c>
      <c r="BL147" s="14" t="s">
        <v>236</v>
      </c>
      <c r="BM147" s="194" t="s">
        <v>992</v>
      </c>
    </row>
    <row r="148" spans="1:65" s="2" customFormat="1" ht="16.5" customHeight="1">
      <c r="A148" s="31"/>
      <c r="B148" s="32"/>
      <c r="C148" s="201" t="s">
        <v>376</v>
      </c>
      <c r="D148" s="201" t="s">
        <v>347</v>
      </c>
      <c r="E148" s="202" t="s">
        <v>993</v>
      </c>
      <c r="F148" s="203" t="s">
        <v>994</v>
      </c>
      <c r="G148" s="204" t="s">
        <v>196</v>
      </c>
      <c r="H148" s="205">
        <v>30</v>
      </c>
      <c r="I148" s="206"/>
      <c r="J148" s="207">
        <f t="shared" si="0"/>
        <v>0</v>
      </c>
      <c r="K148" s="203" t="s">
        <v>150</v>
      </c>
      <c r="L148" s="208"/>
      <c r="M148" s="209" t="s">
        <v>1</v>
      </c>
      <c r="N148" s="210" t="s">
        <v>44</v>
      </c>
      <c r="O148" s="68"/>
      <c r="P148" s="192">
        <f t="shared" si="1"/>
        <v>0</v>
      </c>
      <c r="Q148" s="192">
        <v>5.0000000000000002E-5</v>
      </c>
      <c r="R148" s="192">
        <f t="shared" si="2"/>
        <v>1.5E-3</v>
      </c>
      <c r="S148" s="192">
        <v>0</v>
      </c>
      <c r="T148" s="19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206</v>
      </c>
      <c r="AT148" s="194" t="s">
        <v>347</v>
      </c>
      <c r="AU148" s="194" t="s">
        <v>87</v>
      </c>
      <c r="AY148" s="14" t="s">
        <v>143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4" t="s">
        <v>87</v>
      </c>
      <c r="BK148" s="195">
        <f t="shared" si="9"/>
        <v>0</v>
      </c>
      <c r="BL148" s="14" t="s">
        <v>164</v>
      </c>
      <c r="BM148" s="194" t="s">
        <v>995</v>
      </c>
    </row>
    <row r="149" spans="1:65" s="2" customFormat="1" ht="16.5" customHeight="1">
      <c r="A149" s="31"/>
      <c r="B149" s="32"/>
      <c r="C149" s="183" t="s">
        <v>382</v>
      </c>
      <c r="D149" s="183" t="s">
        <v>146</v>
      </c>
      <c r="E149" s="184" t="s">
        <v>996</v>
      </c>
      <c r="F149" s="185" t="s">
        <v>997</v>
      </c>
      <c r="G149" s="186" t="s">
        <v>196</v>
      </c>
      <c r="H149" s="187">
        <v>30</v>
      </c>
      <c r="I149" s="188"/>
      <c r="J149" s="189">
        <f t="shared" si="0"/>
        <v>0</v>
      </c>
      <c r="K149" s="185" t="s">
        <v>150</v>
      </c>
      <c r="L149" s="36"/>
      <c r="M149" s="190" t="s">
        <v>1</v>
      </c>
      <c r="N149" s="191" t="s">
        <v>44</v>
      </c>
      <c r="O149" s="68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236</v>
      </c>
      <c r="AT149" s="194" t="s">
        <v>146</v>
      </c>
      <c r="AU149" s="194" t="s">
        <v>87</v>
      </c>
      <c r="AY149" s="14" t="s">
        <v>143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4" t="s">
        <v>87</v>
      </c>
      <c r="BK149" s="195">
        <f t="shared" si="9"/>
        <v>0</v>
      </c>
      <c r="BL149" s="14" t="s">
        <v>236</v>
      </c>
      <c r="BM149" s="194" t="s">
        <v>998</v>
      </c>
    </row>
    <row r="150" spans="1:65" s="2" customFormat="1" ht="16.5" customHeight="1">
      <c r="A150" s="31"/>
      <c r="B150" s="32"/>
      <c r="C150" s="201" t="s">
        <v>386</v>
      </c>
      <c r="D150" s="201" t="s">
        <v>347</v>
      </c>
      <c r="E150" s="202" t="s">
        <v>999</v>
      </c>
      <c r="F150" s="203" t="s">
        <v>1000</v>
      </c>
      <c r="G150" s="204" t="s">
        <v>196</v>
      </c>
      <c r="H150" s="205">
        <v>10</v>
      </c>
      <c r="I150" s="206"/>
      <c r="J150" s="207">
        <f t="shared" si="0"/>
        <v>0</v>
      </c>
      <c r="K150" s="203" t="s">
        <v>150</v>
      </c>
      <c r="L150" s="208"/>
      <c r="M150" s="209" t="s">
        <v>1</v>
      </c>
      <c r="N150" s="210" t="s">
        <v>44</v>
      </c>
      <c r="O150" s="68"/>
      <c r="P150" s="192">
        <f t="shared" si="1"/>
        <v>0</v>
      </c>
      <c r="Q150" s="192">
        <v>2.3000000000000001E-4</v>
      </c>
      <c r="R150" s="192">
        <f t="shared" si="2"/>
        <v>2.3E-3</v>
      </c>
      <c r="S150" s="192">
        <v>0</v>
      </c>
      <c r="T150" s="193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206</v>
      </c>
      <c r="AT150" s="194" t="s">
        <v>347</v>
      </c>
      <c r="AU150" s="194" t="s">
        <v>87</v>
      </c>
      <c r="AY150" s="14" t="s">
        <v>143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4" t="s">
        <v>87</v>
      </c>
      <c r="BK150" s="195">
        <f t="shared" si="9"/>
        <v>0</v>
      </c>
      <c r="BL150" s="14" t="s">
        <v>164</v>
      </c>
      <c r="BM150" s="194" t="s">
        <v>1001</v>
      </c>
    </row>
    <row r="151" spans="1:65" s="2" customFormat="1" ht="16.5" customHeight="1">
      <c r="A151" s="31"/>
      <c r="B151" s="32"/>
      <c r="C151" s="183" t="s">
        <v>392</v>
      </c>
      <c r="D151" s="183" t="s">
        <v>146</v>
      </c>
      <c r="E151" s="184" t="s">
        <v>1002</v>
      </c>
      <c r="F151" s="185" t="s">
        <v>1003</v>
      </c>
      <c r="G151" s="186" t="s">
        <v>196</v>
      </c>
      <c r="H151" s="187">
        <v>10</v>
      </c>
      <c r="I151" s="188"/>
      <c r="J151" s="189">
        <f t="shared" si="0"/>
        <v>0</v>
      </c>
      <c r="K151" s="185" t="s">
        <v>150</v>
      </c>
      <c r="L151" s="36"/>
      <c r="M151" s="190" t="s">
        <v>1</v>
      </c>
      <c r="N151" s="191" t="s">
        <v>44</v>
      </c>
      <c r="O151" s="68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236</v>
      </c>
      <c r="AT151" s="194" t="s">
        <v>146</v>
      </c>
      <c r="AU151" s="194" t="s">
        <v>87</v>
      </c>
      <c r="AY151" s="14" t="s">
        <v>143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4" t="s">
        <v>87</v>
      </c>
      <c r="BK151" s="195">
        <f t="shared" si="9"/>
        <v>0</v>
      </c>
      <c r="BL151" s="14" t="s">
        <v>236</v>
      </c>
      <c r="BM151" s="194" t="s">
        <v>1004</v>
      </c>
    </row>
    <row r="152" spans="1:65" s="12" customFormat="1" ht="25.9" customHeight="1">
      <c r="B152" s="167"/>
      <c r="C152" s="168"/>
      <c r="D152" s="169" t="s">
        <v>78</v>
      </c>
      <c r="E152" s="170" t="s">
        <v>1005</v>
      </c>
      <c r="F152" s="170" t="s">
        <v>1006</v>
      </c>
      <c r="G152" s="168"/>
      <c r="H152" s="168"/>
      <c r="I152" s="171"/>
      <c r="J152" s="172">
        <f>BK152</f>
        <v>0</v>
      </c>
      <c r="K152" s="168"/>
      <c r="L152" s="173"/>
      <c r="M152" s="174"/>
      <c r="N152" s="175"/>
      <c r="O152" s="175"/>
      <c r="P152" s="176">
        <f>SUM(P153:P169)</f>
        <v>0</v>
      </c>
      <c r="Q152" s="175"/>
      <c r="R152" s="176">
        <f>SUM(R153:R169)</f>
        <v>0</v>
      </c>
      <c r="S152" s="175"/>
      <c r="T152" s="177">
        <f>SUM(T153:T169)</f>
        <v>0</v>
      </c>
      <c r="AR152" s="178" t="s">
        <v>87</v>
      </c>
      <c r="AT152" s="179" t="s">
        <v>78</v>
      </c>
      <c r="AU152" s="179" t="s">
        <v>79</v>
      </c>
      <c r="AY152" s="178" t="s">
        <v>143</v>
      </c>
      <c r="BK152" s="180">
        <f>SUM(BK153:BK169)</f>
        <v>0</v>
      </c>
    </row>
    <row r="153" spans="1:65" s="2" customFormat="1" ht="16.5" customHeight="1">
      <c r="A153" s="31"/>
      <c r="B153" s="32"/>
      <c r="C153" s="201" t="s">
        <v>396</v>
      </c>
      <c r="D153" s="201" t="s">
        <v>347</v>
      </c>
      <c r="E153" s="202" t="s">
        <v>1007</v>
      </c>
      <c r="F153" s="203" t="s">
        <v>1008</v>
      </c>
      <c r="G153" s="204" t="s">
        <v>196</v>
      </c>
      <c r="H153" s="205">
        <v>1</v>
      </c>
      <c r="I153" s="206"/>
      <c r="J153" s="207">
        <f t="shared" ref="J153:J169" si="10">ROUND(I153*H153,2)</f>
        <v>0</v>
      </c>
      <c r="K153" s="203" t="s">
        <v>1</v>
      </c>
      <c r="L153" s="208"/>
      <c r="M153" s="209" t="s">
        <v>1</v>
      </c>
      <c r="N153" s="210" t="s">
        <v>44</v>
      </c>
      <c r="O153" s="68"/>
      <c r="P153" s="192">
        <f t="shared" ref="P153:P169" si="11">O153*H153</f>
        <v>0</v>
      </c>
      <c r="Q153" s="192">
        <v>0</v>
      </c>
      <c r="R153" s="192">
        <f t="shared" ref="R153:R169" si="12">Q153*H153</f>
        <v>0</v>
      </c>
      <c r="S153" s="192">
        <v>0</v>
      </c>
      <c r="T153" s="193">
        <f t="shared" ref="T153:T169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206</v>
      </c>
      <c r="AT153" s="194" t="s">
        <v>347</v>
      </c>
      <c r="AU153" s="194" t="s">
        <v>87</v>
      </c>
      <c r="AY153" s="14" t="s">
        <v>143</v>
      </c>
      <c r="BE153" s="195">
        <f t="shared" ref="BE153:BE169" si="14">IF(N153="základní",J153,0)</f>
        <v>0</v>
      </c>
      <c r="BF153" s="195">
        <f t="shared" ref="BF153:BF169" si="15">IF(N153="snížená",J153,0)</f>
        <v>0</v>
      </c>
      <c r="BG153" s="195">
        <f t="shared" ref="BG153:BG169" si="16">IF(N153="zákl. přenesená",J153,0)</f>
        <v>0</v>
      </c>
      <c r="BH153" s="195">
        <f t="shared" ref="BH153:BH169" si="17">IF(N153="sníž. přenesená",J153,0)</f>
        <v>0</v>
      </c>
      <c r="BI153" s="195">
        <f t="shared" ref="BI153:BI169" si="18">IF(N153="nulová",J153,0)</f>
        <v>0</v>
      </c>
      <c r="BJ153" s="14" t="s">
        <v>87</v>
      </c>
      <c r="BK153" s="195">
        <f t="shared" ref="BK153:BK169" si="19">ROUND(I153*H153,2)</f>
        <v>0</v>
      </c>
      <c r="BL153" s="14" t="s">
        <v>164</v>
      </c>
      <c r="BM153" s="194" t="s">
        <v>1009</v>
      </c>
    </row>
    <row r="154" spans="1:65" s="2" customFormat="1" ht="21.75" customHeight="1">
      <c r="A154" s="31"/>
      <c r="B154" s="32"/>
      <c r="C154" s="201" t="s">
        <v>400</v>
      </c>
      <c r="D154" s="201" t="s">
        <v>347</v>
      </c>
      <c r="E154" s="202" t="s">
        <v>1010</v>
      </c>
      <c r="F154" s="203" t="s">
        <v>1011</v>
      </c>
      <c r="G154" s="204" t="s">
        <v>196</v>
      </c>
      <c r="H154" s="205">
        <v>1</v>
      </c>
      <c r="I154" s="206"/>
      <c r="J154" s="207">
        <f t="shared" si="10"/>
        <v>0</v>
      </c>
      <c r="K154" s="203" t="s">
        <v>1</v>
      </c>
      <c r="L154" s="208"/>
      <c r="M154" s="209" t="s">
        <v>1</v>
      </c>
      <c r="N154" s="210" t="s">
        <v>44</v>
      </c>
      <c r="O154" s="68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206</v>
      </c>
      <c r="AT154" s="194" t="s">
        <v>347</v>
      </c>
      <c r="AU154" s="194" t="s">
        <v>87</v>
      </c>
      <c r="AY154" s="14" t="s">
        <v>143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4" t="s">
        <v>87</v>
      </c>
      <c r="BK154" s="195">
        <f t="shared" si="19"/>
        <v>0</v>
      </c>
      <c r="BL154" s="14" t="s">
        <v>164</v>
      </c>
      <c r="BM154" s="194" t="s">
        <v>1012</v>
      </c>
    </row>
    <row r="155" spans="1:65" s="2" customFormat="1" ht="33" customHeight="1">
      <c r="A155" s="31"/>
      <c r="B155" s="32"/>
      <c r="C155" s="201" t="s">
        <v>350</v>
      </c>
      <c r="D155" s="201" t="s">
        <v>347</v>
      </c>
      <c r="E155" s="202" t="s">
        <v>1013</v>
      </c>
      <c r="F155" s="203" t="s">
        <v>1014</v>
      </c>
      <c r="G155" s="204" t="s">
        <v>196</v>
      </c>
      <c r="H155" s="205">
        <v>1</v>
      </c>
      <c r="I155" s="206"/>
      <c r="J155" s="207">
        <f t="shared" si="10"/>
        <v>0</v>
      </c>
      <c r="K155" s="203" t="s">
        <v>1</v>
      </c>
      <c r="L155" s="208"/>
      <c r="M155" s="209" t="s">
        <v>1</v>
      </c>
      <c r="N155" s="210" t="s">
        <v>44</v>
      </c>
      <c r="O155" s="68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206</v>
      </c>
      <c r="AT155" s="194" t="s">
        <v>347</v>
      </c>
      <c r="AU155" s="194" t="s">
        <v>87</v>
      </c>
      <c r="AY155" s="14" t="s">
        <v>143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4" t="s">
        <v>87</v>
      </c>
      <c r="BK155" s="195">
        <f t="shared" si="19"/>
        <v>0</v>
      </c>
      <c r="BL155" s="14" t="s">
        <v>164</v>
      </c>
      <c r="BM155" s="194" t="s">
        <v>1015</v>
      </c>
    </row>
    <row r="156" spans="1:65" s="2" customFormat="1" ht="16.5" customHeight="1">
      <c r="A156" s="31"/>
      <c r="B156" s="32"/>
      <c r="C156" s="201" t="s">
        <v>409</v>
      </c>
      <c r="D156" s="201" t="s">
        <v>347</v>
      </c>
      <c r="E156" s="202" t="s">
        <v>1016</v>
      </c>
      <c r="F156" s="203" t="s">
        <v>1017</v>
      </c>
      <c r="G156" s="204" t="s">
        <v>196</v>
      </c>
      <c r="H156" s="205">
        <v>1</v>
      </c>
      <c r="I156" s="206"/>
      <c r="J156" s="207">
        <f t="shared" si="10"/>
        <v>0</v>
      </c>
      <c r="K156" s="203" t="s">
        <v>1</v>
      </c>
      <c r="L156" s="208"/>
      <c r="M156" s="209" t="s">
        <v>1</v>
      </c>
      <c r="N156" s="210" t="s">
        <v>44</v>
      </c>
      <c r="O156" s="68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206</v>
      </c>
      <c r="AT156" s="194" t="s">
        <v>347</v>
      </c>
      <c r="AU156" s="194" t="s">
        <v>87</v>
      </c>
      <c r="AY156" s="14" t="s">
        <v>143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4" t="s">
        <v>87</v>
      </c>
      <c r="BK156" s="195">
        <f t="shared" si="19"/>
        <v>0</v>
      </c>
      <c r="BL156" s="14" t="s">
        <v>164</v>
      </c>
      <c r="BM156" s="194" t="s">
        <v>1018</v>
      </c>
    </row>
    <row r="157" spans="1:65" s="2" customFormat="1" ht="21.75" customHeight="1">
      <c r="A157" s="31"/>
      <c r="B157" s="32"/>
      <c r="C157" s="201" t="s">
        <v>413</v>
      </c>
      <c r="D157" s="201" t="s">
        <v>347</v>
      </c>
      <c r="E157" s="202" t="s">
        <v>1019</v>
      </c>
      <c r="F157" s="203" t="s">
        <v>1020</v>
      </c>
      <c r="G157" s="204" t="s">
        <v>196</v>
      </c>
      <c r="H157" s="205">
        <v>1</v>
      </c>
      <c r="I157" s="206"/>
      <c r="J157" s="207">
        <f t="shared" si="10"/>
        <v>0</v>
      </c>
      <c r="K157" s="203" t="s">
        <v>1</v>
      </c>
      <c r="L157" s="208"/>
      <c r="M157" s="209" t="s">
        <v>1</v>
      </c>
      <c r="N157" s="210" t="s">
        <v>44</v>
      </c>
      <c r="O157" s="68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206</v>
      </c>
      <c r="AT157" s="194" t="s">
        <v>347</v>
      </c>
      <c r="AU157" s="194" t="s">
        <v>87</v>
      </c>
      <c r="AY157" s="14" t="s">
        <v>143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87</v>
      </c>
      <c r="BK157" s="195">
        <f t="shared" si="19"/>
        <v>0</v>
      </c>
      <c r="BL157" s="14" t="s">
        <v>164</v>
      </c>
      <c r="BM157" s="194" t="s">
        <v>1021</v>
      </c>
    </row>
    <row r="158" spans="1:65" s="2" customFormat="1" ht="24.2" customHeight="1">
      <c r="A158" s="31"/>
      <c r="B158" s="32"/>
      <c r="C158" s="201" t="s">
        <v>417</v>
      </c>
      <c r="D158" s="201" t="s">
        <v>347</v>
      </c>
      <c r="E158" s="202" t="s">
        <v>1022</v>
      </c>
      <c r="F158" s="203" t="s">
        <v>1023</v>
      </c>
      <c r="G158" s="204" t="s">
        <v>196</v>
      </c>
      <c r="H158" s="205">
        <v>1</v>
      </c>
      <c r="I158" s="206"/>
      <c r="J158" s="207">
        <f t="shared" si="10"/>
        <v>0</v>
      </c>
      <c r="K158" s="203" t="s">
        <v>1</v>
      </c>
      <c r="L158" s="208"/>
      <c r="M158" s="209" t="s">
        <v>1</v>
      </c>
      <c r="N158" s="210" t="s">
        <v>44</v>
      </c>
      <c r="O158" s="68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206</v>
      </c>
      <c r="AT158" s="194" t="s">
        <v>347</v>
      </c>
      <c r="AU158" s="194" t="s">
        <v>87</v>
      </c>
      <c r="AY158" s="14" t="s">
        <v>143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87</v>
      </c>
      <c r="BK158" s="195">
        <f t="shared" si="19"/>
        <v>0</v>
      </c>
      <c r="BL158" s="14" t="s">
        <v>164</v>
      </c>
      <c r="BM158" s="194" t="s">
        <v>1024</v>
      </c>
    </row>
    <row r="159" spans="1:65" s="2" customFormat="1" ht="16.5" customHeight="1">
      <c r="A159" s="31"/>
      <c r="B159" s="32"/>
      <c r="C159" s="183" t="s">
        <v>427</v>
      </c>
      <c r="D159" s="183" t="s">
        <v>146</v>
      </c>
      <c r="E159" s="184" t="s">
        <v>1025</v>
      </c>
      <c r="F159" s="185" t="s">
        <v>1026</v>
      </c>
      <c r="G159" s="186" t="s">
        <v>196</v>
      </c>
      <c r="H159" s="187">
        <v>1</v>
      </c>
      <c r="I159" s="188"/>
      <c r="J159" s="189">
        <f t="shared" si="10"/>
        <v>0</v>
      </c>
      <c r="K159" s="185" t="s">
        <v>150</v>
      </c>
      <c r="L159" s="36"/>
      <c r="M159" s="190" t="s">
        <v>1</v>
      </c>
      <c r="N159" s="191" t="s">
        <v>44</v>
      </c>
      <c r="O159" s="68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236</v>
      </c>
      <c r="AT159" s="194" t="s">
        <v>146</v>
      </c>
      <c r="AU159" s="194" t="s">
        <v>87</v>
      </c>
      <c r="AY159" s="14" t="s">
        <v>143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87</v>
      </c>
      <c r="BK159" s="195">
        <f t="shared" si="19"/>
        <v>0</v>
      </c>
      <c r="BL159" s="14" t="s">
        <v>236</v>
      </c>
      <c r="BM159" s="194" t="s">
        <v>1027</v>
      </c>
    </row>
    <row r="160" spans="1:65" s="2" customFormat="1" ht="16.5" customHeight="1">
      <c r="A160" s="31"/>
      <c r="B160" s="32"/>
      <c r="C160" s="183" t="s">
        <v>435</v>
      </c>
      <c r="D160" s="183" t="s">
        <v>146</v>
      </c>
      <c r="E160" s="184" t="s">
        <v>1028</v>
      </c>
      <c r="F160" s="185" t="s">
        <v>1029</v>
      </c>
      <c r="G160" s="186" t="s">
        <v>196</v>
      </c>
      <c r="H160" s="187">
        <v>1</v>
      </c>
      <c r="I160" s="188"/>
      <c r="J160" s="189">
        <f t="shared" si="10"/>
        <v>0</v>
      </c>
      <c r="K160" s="185" t="s">
        <v>150</v>
      </c>
      <c r="L160" s="36"/>
      <c r="M160" s="190" t="s">
        <v>1</v>
      </c>
      <c r="N160" s="191" t="s">
        <v>44</v>
      </c>
      <c r="O160" s="68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236</v>
      </c>
      <c r="AT160" s="194" t="s">
        <v>146</v>
      </c>
      <c r="AU160" s="194" t="s">
        <v>87</v>
      </c>
      <c r="AY160" s="14" t="s">
        <v>143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87</v>
      </c>
      <c r="BK160" s="195">
        <f t="shared" si="19"/>
        <v>0</v>
      </c>
      <c r="BL160" s="14" t="s">
        <v>236</v>
      </c>
      <c r="BM160" s="194" t="s">
        <v>1030</v>
      </c>
    </row>
    <row r="161" spans="1:65" s="2" customFormat="1" ht="16.5" customHeight="1">
      <c r="A161" s="31"/>
      <c r="B161" s="32"/>
      <c r="C161" s="183" t="s">
        <v>441</v>
      </c>
      <c r="D161" s="183" t="s">
        <v>146</v>
      </c>
      <c r="E161" s="184" t="s">
        <v>1031</v>
      </c>
      <c r="F161" s="185" t="s">
        <v>1032</v>
      </c>
      <c r="G161" s="186" t="s">
        <v>196</v>
      </c>
      <c r="H161" s="187">
        <v>5</v>
      </c>
      <c r="I161" s="188"/>
      <c r="J161" s="189">
        <f t="shared" si="10"/>
        <v>0</v>
      </c>
      <c r="K161" s="185" t="s">
        <v>150</v>
      </c>
      <c r="L161" s="36"/>
      <c r="M161" s="190" t="s">
        <v>1</v>
      </c>
      <c r="N161" s="191" t="s">
        <v>44</v>
      </c>
      <c r="O161" s="68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236</v>
      </c>
      <c r="AT161" s="194" t="s">
        <v>146</v>
      </c>
      <c r="AU161" s="194" t="s">
        <v>87</v>
      </c>
      <c r="AY161" s="14" t="s">
        <v>143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87</v>
      </c>
      <c r="BK161" s="195">
        <f t="shared" si="19"/>
        <v>0</v>
      </c>
      <c r="BL161" s="14" t="s">
        <v>236</v>
      </c>
      <c r="BM161" s="194" t="s">
        <v>1033</v>
      </c>
    </row>
    <row r="162" spans="1:65" s="2" customFormat="1" ht="16.5" customHeight="1">
      <c r="A162" s="31"/>
      <c r="B162" s="32"/>
      <c r="C162" s="183" t="s">
        <v>445</v>
      </c>
      <c r="D162" s="183" t="s">
        <v>146</v>
      </c>
      <c r="E162" s="184" t="s">
        <v>1034</v>
      </c>
      <c r="F162" s="185" t="s">
        <v>1035</v>
      </c>
      <c r="G162" s="186" t="s">
        <v>196</v>
      </c>
      <c r="H162" s="187">
        <v>1</v>
      </c>
      <c r="I162" s="188"/>
      <c r="J162" s="189">
        <f t="shared" si="10"/>
        <v>0</v>
      </c>
      <c r="K162" s="185" t="s">
        <v>150</v>
      </c>
      <c r="L162" s="36"/>
      <c r="M162" s="190" t="s">
        <v>1</v>
      </c>
      <c r="N162" s="191" t="s">
        <v>44</v>
      </c>
      <c r="O162" s="68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236</v>
      </c>
      <c r="AT162" s="194" t="s">
        <v>146</v>
      </c>
      <c r="AU162" s="194" t="s">
        <v>87</v>
      </c>
      <c r="AY162" s="14" t="s">
        <v>143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87</v>
      </c>
      <c r="BK162" s="195">
        <f t="shared" si="19"/>
        <v>0</v>
      </c>
      <c r="BL162" s="14" t="s">
        <v>236</v>
      </c>
      <c r="BM162" s="194" t="s">
        <v>1036</v>
      </c>
    </row>
    <row r="163" spans="1:65" s="2" customFormat="1" ht="16.5" customHeight="1">
      <c r="A163" s="31"/>
      <c r="B163" s="32"/>
      <c r="C163" s="183" t="s">
        <v>431</v>
      </c>
      <c r="D163" s="183" t="s">
        <v>146</v>
      </c>
      <c r="E163" s="184" t="s">
        <v>1037</v>
      </c>
      <c r="F163" s="185" t="s">
        <v>1038</v>
      </c>
      <c r="G163" s="186" t="s">
        <v>196</v>
      </c>
      <c r="H163" s="187">
        <v>1</v>
      </c>
      <c r="I163" s="188"/>
      <c r="J163" s="189">
        <f t="shared" si="10"/>
        <v>0</v>
      </c>
      <c r="K163" s="185" t="s">
        <v>150</v>
      </c>
      <c r="L163" s="36"/>
      <c r="M163" s="190" t="s">
        <v>1</v>
      </c>
      <c r="N163" s="191" t="s">
        <v>44</v>
      </c>
      <c r="O163" s="68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236</v>
      </c>
      <c r="AT163" s="194" t="s">
        <v>146</v>
      </c>
      <c r="AU163" s="194" t="s">
        <v>87</v>
      </c>
      <c r="AY163" s="14" t="s">
        <v>143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87</v>
      </c>
      <c r="BK163" s="195">
        <f t="shared" si="19"/>
        <v>0</v>
      </c>
      <c r="BL163" s="14" t="s">
        <v>236</v>
      </c>
      <c r="BM163" s="194" t="s">
        <v>1039</v>
      </c>
    </row>
    <row r="164" spans="1:65" s="2" customFormat="1" ht="16.5" customHeight="1">
      <c r="A164" s="31"/>
      <c r="B164" s="32"/>
      <c r="C164" s="183" t="s">
        <v>421</v>
      </c>
      <c r="D164" s="183" t="s">
        <v>146</v>
      </c>
      <c r="E164" s="184" t="s">
        <v>1040</v>
      </c>
      <c r="F164" s="185" t="s">
        <v>1041</v>
      </c>
      <c r="G164" s="186" t="s">
        <v>196</v>
      </c>
      <c r="H164" s="187">
        <v>4</v>
      </c>
      <c r="I164" s="188"/>
      <c r="J164" s="189">
        <f t="shared" si="10"/>
        <v>0</v>
      </c>
      <c r="K164" s="185" t="s">
        <v>150</v>
      </c>
      <c r="L164" s="36"/>
      <c r="M164" s="190" t="s">
        <v>1</v>
      </c>
      <c r="N164" s="191" t="s">
        <v>44</v>
      </c>
      <c r="O164" s="68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164</v>
      </c>
      <c r="AT164" s="194" t="s">
        <v>146</v>
      </c>
      <c r="AU164" s="194" t="s">
        <v>87</v>
      </c>
      <c r="AY164" s="14" t="s">
        <v>143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87</v>
      </c>
      <c r="BK164" s="195">
        <f t="shared" si="19"/>
        <v>0</v>
      </c>
      <c r="BL164" s="14" t="s">
        <v>164</v>
      </c>
      <c r="BM164" s="194" t="s">
        <v>1042</v>
      </c>
    </row>
    <row r="165" spans="1:65" s="2" customFormat="1" ht="24">
      <c r="A165" s="31"/>
      <c r="B165" s="32"/>
      <c r="C165" s="183" t="s">
        <v>457</v>
      </c>
      <c r="D165" s="183" t="s">
        <v>146</v>
      </c>
      <c r="E165" s="184" t="s">
        <v>1043</v>
      </c>
      <c r="F165" s="185" t="s">
        <v>1044</v>
      </c>
      <c r="G165" s="186" t="s">
        <v>196</v>
      </c>
      <c r="H165" s="187">
        <v>1</v>
      </c>
      <c r="I165" s="188"/>
      <c r="J165" s="189">
        <f t="shared" si="10"/>
        <v>0</v>
      </c>
      <c r="K165" s="185" t="s">
        <v>1045</v>
      </c>
      <c r="L165" s="36"/>
      <c r="M165" s="190" t="s">
        <v>1</v>
      </c>
      <c r="N165" s="191" t="s">
        <v>44</v>
      </c>
      <c r="O165" s="68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1046</v>
      </c>
      <c r="AT165" s="194" t="s">
        <v>146</v>
      </c>
      <c r="AU165" s="194" t="s">
        <v>87</v>
      </c>
      <c r="AY165" s="14" t="s">
        <v>143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87</v>
      </c>
      <c r="BK165" s="195">
        <f t="shared" si="19"/>
        <v>0</v>
      </c>
      <c r="BL165" s="14" t="s">
        <v>1046</v>
      </c>
      <c r="BM165" s="194" t="s">
        <v>1047</v>
      </c>
    </row>
    <row r="166" spans="1:65" s="2" customFormat="1" ht="24">
      <c r="A166" s="31"/>
      <c r="B166" s="32"/>
      <c r="C166" s="183" t="s">
        <v>461</v>
      </c>
      <c r="D166" s="183" t="s">
        <v>146</v>
      </c>
      <c r="E166" s="184" t="s">
        <v>1048</v>
      </c>
      <c r="F166" s="185" t="s">
        <v>1049</v>
      </c>
      <c r="G166" s="186" t="s">
        <v>196</v>
      </c>
      <c r="H166" s="187">
        <v>1</v>
      </c>
      <c r="I166" s="188"/>
      <c r="J166" s="189">
        <f t="shared" si="10"/>
        <v>0</v>
      </c>
      <c r="K166" s="185" t="s">
        <v>1045</v>
      </c>
      <c r="L166" s="36"/>
      <c r="M166" s="190" t="s">
        <v>1</v>
      </c>
      <c r="N166" s="191" t="s">
        <v>44</v>
      </c>
      <c r="O166" s="68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1046</v>
      </c>
      <c r="AT166" s="194" t="s">
        <v>146</v>
      </c>
      <c r="AU166" s="194" t="s">
        <v>87</v>
      </c>
      <c r="AY166" s="14" t="s">
        <v>143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87</v>
      </c>
      <c r="BK166" s="195">
        <f t="shared" si="19"/>
        <v>0</v>
      </c>
      <c r="BL166" s="14" t="s">
        <v>1046</v>
      </c>
      <c r="BM166" s="194" t="s">
        <v>1050</v>
      </c>
    </row>
    <row r="167" spans="1:65" s="2" customFormat="1" ht="21.75" customHeight="1">
      <c r="A167" s="31"/>
      <c r="B167" s="32"/>
      <c r="C167" s="183" t="s">
        <v>449</v>
      </c>
      <c r="D167" s="183" t="s">
        <v>146</v>
      </c>
      <c r="E167" s="184" t="s">
        <v>1051</v>
      </c>
      <c r="F167" s="185" t="s">
        <v>1052</v>
      </c>
      <c r="G167" s="186" t="s">
        <v>196</v>
      </c>
      <c r="H167" s="187">
        <v>1</v>
      </c>
      <c r="I167" s="188"/>
      <c r="J167" s="189">
        <f t="shared" si="10"/>
        <v>0</v>
      </c>
      <c r="K167" s="185" t="s">
        <v>1045</v>
      </c>
      <c r="L167" s="36"/>
      <c r="M167" s="190" t="s">
        <v>1</v>
      </c>
      <c r="N167" s="191" t="s">
        <v>44</v>
      </c>
      <c r="O167" s="68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1046</v>
      </c>
      <c r="AT167" s="194" t="s">
        <v>146</v>
      </c>
      <c r="AU167" s="194" t="s">
        <v>87</v>
      </c>
      <c r="AY167" s="14" t="s">
        <v>143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87</v>
      </c>
      <c r="BK167" s="195">
        <f t="shared" si="19"/>
        <v>0</v>
      </c>
      <c r="BL167" s="14" t="s">
        <v>1046</v>
      </c>
      <c r="BM167" s="194" t="s">
        <v>1053</v>
      </c>
    </row>
    <row r="168" spans="1:65" s="2" customFormat="1" ht="24">
      <c r="A168" s="31"/>
      <c r="B168" s="32"/>
      <c r="C168" s="183" t="s">
        <v>453</v>
      </c>
      <c r="D168" s="183" t="s">
        <v>146</v>
      </c>
      <c r="E168" s="184" t="s">
        <v>1054</v>
      </c>
      <c r="F168" s="185" t="s">
        <v>1055</v>
      </c>
      <c r="G168" s="186" t="s">
        <v>196</v>
      </c>
      <c r="H168" s="187">
        <v>1</v>
      </c>
      <c r="I168" s="188"/>
      <c r="J168" s="189">
        <f t="shared" si="10"/>
        <v>0</v>
      </c>
      <c r="K168" s="185" t="s">
        <v>1045</v>
      </c>
      <c r="L168" s="36"/>
      <c r="M168" s="190" t="s">
        <v>1</v>
      </c>
      <c r="N168" s="191" t="s">
        <v>44</v>
      </c>
      <c r="O168" s="68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1046</v>
      </c>
      <c r="AT168" s="194" t="s">
        <v>146</v>
      </c>
      <c r="AU168" s="194" t="s">
        <v>87</v>
      </c>
      <c r="AY168" s="14" t="s">
        <v>143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87</v>
      </c>
      <c r="BK168" s="195">
        <f t="shared" si="19"/>
        <v>0</v>
      </c>
      <c r="BL168" s="14" t="s">
        <v>1046</v>
      </c>
      <c r="BM168" s="194" t="s">
        <v>1056</v>
      </c>
    </row>
    <row r="169" spans="1:65" s="2" customFormat="1" ht="16.5" customHeight="1">
      <c r="A169" s="31"/>
      <c r="B169" s="32"/>
      <c r="C169" s="183" t="s">
        <v>465</v>
      </c>
      <c r="D169" s="183" t="s">
        <v>146</v>
      </c>
      <c r="E169" s="184" t="s">
        <v>1057</v>
      </c>
      <c r="F169" s="185" t="s">
        <v>1058</v>
      </c>
      <c r="G169" s="186" t="s">
        <v>196</v>
      </c>
      <c r="H169" s="187">
        <v>1</v>
      </c>
      <c r="I169" s="188"/>
      <c r="J169" s="189">
        <f t="shared" si="10"/>
        <v>0</v>
      </c>
      <c r="K169" s="185" t="s">
        <v>1045</v>
      </c>
      <c r="L169" s="36"/>
      <c r="M169" s="190" t="s">
        <v>1</v>
      </c>
      <c r="N169" s="191" t="s">
        <v>44</v>
      </c>
      <c r="O169" s="68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1046</v>
      </c>
      <c r="AT169" s="194" t="s">
        <v>146</v>
      </c>
      <c r="AU169" s="194" t="s">
        <v>87</v>
      </c>
      <c r="AY169" s="14" t="s">
        <v>143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87</v>
      </c>
      <c r="BK169" s="195">
        <f t="shared" si="19"/>
        <v>0</v>
      </c>
      <c r="BL169" s="14" t="s">
        <v>1046</v>
      </c>
      <c r="BM169" s="194" t="s">
        <v>1059</v>
      </c>
    </row>
    <row r="170" spans="1:65" s="12" customFormat="1" ht="25.9" customHeight="1">
      <c r="B170" s="167"/>
      <c r="C170" s="168"/>
      <c r="D170" s="169" t="s">
        <v>78</v>
      </c>
      <c r="E170" s="170" t="s">
        <v>1060</v>
      </c>
      <c r="F170" s="170" t="s">
        <v>1061</v>
      </c>
      <c r="G170" s="168"/>
      <c r="H170" s="168"/>
      <c r="I170" s="171"/>
      <c r="J170" s="172">
        <f>BK170</f>
        <v>0</v>
      </c>
      <c r="K170" s="168"/>
      <c r="L170" s="173"/>
      <c r="M170" s="174"/>
      <c r="N170" s="175"/>
      <c r="O170" s="175"/>
      <c r="P170" s="176">
        <f>SUM(P171:P190)</f>
        <v>0</v>
      </c>
      <c r="Q170" s="175"/>
      <c r="R170" s="176">
        <f>SUM(R171:R190)</f>
        <v>1.0240000000000001E-2</v>
      </c>
      <c r="S170" s="175"/>
      <c r="T170" s="177">
        <f>SUM(T171:T190)</f>
        <v>3.5999999999999999E-3</v>
      </c>
      <c r="AR170" s="178" t="s">
        <v>87</v>
      </c>
      <c r="AT170" s="179" t="s">
        <v>78</v>
      </c>
      <c r="AU170" s="179" t="s">
        <v>79</v>
      </c>
      <c r="AY170" s="178" t="s">
        <v>143</v>
      </c>
      <c r="BK170" s="180">
        <f>SUM(BK171:BK190)</f>
        <v>0</v>
      </c>
    </row>
    <row r="171" spans="1:65" s="2" customFormat="1" ht="16.5" customHeight="1">
      <c r="A171" s="31"/>
      <c r="B171" s="32"/>
      <c r="C171" s="183" t="s">
        <v>832</v>
      </c>
      <c r="D171" s="183" t="s">
        <v>146</v>
      </c>
      <c r="E171" s="184" t="s">
        <v>1002</v>
      </c>
      <c r="F171" s="185" t="s">
        <v>1003</v>
      </c>
      <c r="G171" s="186" t="s">
        <v>196</v>
      </c>
      <c r="H171" s="187">
        <v>1</v>
      </c>
      <c r="I171" s="188"/>
      <c r="J171" s="189">
        <f t="shared" ref="J171:J190" si="20">ROUND(I171*H171,2)</f>
        <v>0</v>
      </c>
      <c r="K171" s="185" t="s">
        <v>150</v>
      </c>
      <c r="L171" s="36"/>
      <c r="M171" s="190" t="s">
        <v>1</v>
      </c>
      <c r="N171" s="191" t="s">
        <v>44</v>
      </c>
      <c r="O171" s="68"/>
      <c r="P171" s="192">
        <f t="shared" ref="P171:P190" si="21">O171*H171</f>
        <v>0</v>
      </c>
      <c r="Q171" s="192">
        <v>0</v>
      </c>
      <c r="R171" s="192">
        <f t="shared" ref="R171:R190" si="22">Q171*H171</f>
        <v>0</v>
      </c>
      <c r="S171" s="192">
        <v>0</v>
      </c>
      <c r="T171" s="193">
        <f t="shared" ref="T171:T190" si="23"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236</v>
      </c>
      <c r="AT171" s="194" t="s">
        <v>146</v>
      </c>
      <c r="AU171" s="194" t="s">
        <v>87</v>
      </c>
      <c r="AY171" s="14" t="s">
        <v>143</v>
      </c>
      <c r="BE171" s="195">
        <f t="shared" ref="BE171:BE190" si="24">IF(N171="základní",J171,0)</f>
        <v>0</v>
      </c>
      <c r="BF171" s="195">
        <f t="shared" ref="BF171:BF190" si="25">IF(N171="snížená",J171,0)</f>
        <v>0</v>
      </c>
      <c r="BG171" s="195">
        <f t="shared" ref="BG171:BG190" si="26">IF(N171="zákl. přenesená",J171,0)</f>
        <v>0</v>
      </c>
      <c r="BH171" s="195">
        <f t="shared" ref="BH171:BH190" si="27">IF(N171="sníž. přenesená",J171,0)</f>
        <v>0</v>
      </c>
      <c r="BI171" s="195">
        <f t="shared" ref="BI171:BI190" si="28">IF(N171="nulová",J171,0)</f>
        <v>0</v>
      </c>
      <c r="BJ171" s="14" t="s">
        <v>87</v>
      </c>
      <c r="BK171" s="195">
        <f t="shared" ref="BK171:BK190" si="29">ROUND(I171*H171,2)</f>
        <v>0</v>
      </c>
      <c r="BL171" s="14" t="s">
        <v>236</v>
      </c>
      <c r="BM171" s="194" t="s">
        <v>1062</v>
      </c>
    </row>
    <row r="172" spans="1:65" s="2" customFormat="1" ht="24">
      <c r="A172" s="31"/>
      <c r="B172" s="32"/>
      <c r="C172" s="201" t="s">
        <v>836</v>
      </c>
      <c r="D172" s="201" t="s">
        <v>347</v>
      </c>
      <c r="E172" s="202" t="s">
        <v>1063</v>
      </c>
      <c r="F172" s="203" t="s">
        <v>1064</v>
      </c>
      <c r="G172" s="204" t="s">
        <v>196</v>
      </c>
      <c r="H172" s="205">
        <v>168</v>
      </c>
      <c r="I172" s="206"/>
      <c r="J172" s="207">
        <f t="shared" si="20"/>
        <v>0</v>
      </c>
      <c r="K172" s="203" t="s">
        <v>1</v>
      </c>
      <c r="L172" s="208"/>
      <c r="M172" s="209" t="s">
        <v>1</v>
      </c>
      <c r="N172" s="210" t="s">
        <v>44</v>
      </c>
      <c r="O172" s="68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350</v>
      </c>
      <c r="AT172" s="194" t="s">
        <v>347</v>
      </c>
      <c r="AU172" s="194" t="s">
        <v>87</v>
      </c>
      <c r="AY172" s="14" t="s">
        <v>143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14" t="s">
        <v>87</v>
      </c>
      <c r="BK172" s="195">
        <f t="shared" si="29"/>
        <v>0</v>
      </c>
      <c r="BL172" s="14" t="s">
        <v>236</v>
      </c>
      <c r="BM172" s="194" t="s">
        <v>1065</v>
      </c>
    </row>
    <row r="173" spans="1:65" s="2" customFormat="1" ht="16.5" customHeight="1">
      <c r="A173" s="31"/>
      <c r="B173" s="32"/>
      <c r="C173" s="183" t="s">
        <v>824</v>
      </c>
      <c r="D173" s="183" t="s">
        <v>146</v>
      </c>
      <c r="E173" s="184" t="s">
        <v>986</v>
      </c>
      <c r="F173" s="185" t="s">
        <v>987</v>
      </c>
      <c r="G173" s="186" t="s">
        <v>189</v>
      </c>
      <c r="H173" s="187">
        <v>70</v>
      </c>
      <c r="I173" s="188"/>
      <c r="J173" s="189">
        <f t="shared" si="20"/>
        <v>0</v>
      </c>
      <c r="K173" s="185" t="s">
        <v>150</v>
      </c>
      <c r="L173" s="36"/>
      <c r="M173" s="190" t="s">
        <v>1</v>
      </c>
      <c r="N173" s="191" t="s">
        <v>44</v>
      </c>
      <c r="O173" s="68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236</v>
      </c>
      <c r="AT173" s="194" t="s">
        <v>146</v>
      </c>
      <c r="AU173" s="194" t="s">
        <v>87</v>
      </c>
      <c r="AY173" s="14" t="s">
        <v>143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14" t="s">
        <v>87</v>
      </c>
      <c r="BK173" s="195">
        <f t="shared" si="29"/>
        <v>0</v>
      </c>
      <c r="BL173" s="14" t="s">
        <v>236</v>
      </c>
      <c r="BM173" s="194" t="s">
        <v>1066</v>
      </c>
    </row>
    <row r="174" spans="1:65" s="2" customFormat="1" ht="16.5" customHeight="1">
      <c r="A174" s="31"/>
      <c r="B174" s="32"/>
      <c r="C174" s="201" t="s">
        <v>828</v>
      </c>
      <c r="D174" s="201" t="s">
        <v>347</v>
      </c>
      <c r="E174" s="202" t="s">
        <v>1067</v>
      </c>
      <c r="F174" s="203" t="s">
        <v>1068</v>
      </c>
      <c r="G174" s="204" t="s">
        <v>196</v>
      </c>
      <c r="H174" s="205">
        <v>1</v>
      </c>
      <c r="I174" s="206"/>
      <c r="J174" s="207">
        <f t="shared" si="20"/>
        <v>0</v>
      </c>
      <c r="K174" s="203" t="s">
        <v>150</v>
      </c>
      <c r="L174" s="208"/>
      <c r="M174" s="209" t="s">
        <v>1</v>
      </c>
      <c r="N174" s="210" t="s">
        <v>44</v>
      </c>
      <c r="O174" s="68"/>
      <c r="P174" s="192">
        <f t="shared" si="21"/>
        <v>0</v>
      </c>
      <c r="Q174" s="192">
        <v>5.4000000000000001E-4</v>
      </c>
      <c r="R174" s="192">
        <f t="shared" si="22"/>
        <v>5.4000000000000001E-4</v>
      </c>
      <c r="S174" s="192">
        <v>0</v>
      </c>
      <c r="T174" s="193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350</v>
      </c>
      <c r="AT174" s="194" t="s">
        <v>347</v>
      </c>
      <c r="AU174" s="194" t="s">
        <v>87</v>
      </c>
      <c r="AY174" s="14" t="s">
        <v>143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14" t="s">
        <v>87</v>
      </c>
      <c r="BK174" s="195">
        <f t="shared" si="29"/>
        <v>0</v>
      </c>
      <c r="BL174" s="14" t="s">
        <v>236</v>
      </c>
      <c r="BM174" s="194" t="s">
        <v>1069</v>
      </c>
    </row>
    <row r="175" spans="1:65" s="2" customFormat="1" ht="16.5" customHeight="1">
      <c r="A175" s="31"/>
      <c r="B175" s="32"/>
      <c r="C175" s="183" t="s">
        <v>840</v>
      </c>
      <c r="D175" s="183" t="s">
        <v>146</v>
      </c>
      <c r="E175" s="184" t="s">
        <v>1070</v>
      </c>
      <c r="F175" s="185" t="s">
        <v>1071</v>
      </c>
      <c r="G175" s="186" t="s">
        <v>196</v>
      </c>
      <c r="H175" s="187">
        <v>168</v>
      </c>
      <c r="I175" s="188"/>
      <c r="J175" s="189">
        <f t="shared" si="20"/>
        <v>0</v>
      </c>
      <c r="K175" s="185" t="s">
        <v>150</v>
      </c>
      <c r="L175" s="36"/>
      <c r="M175" s="190" t="s">
        <v>1</v>
      </c>
      <c r="N175" s="191" t="s">
        <v>44</v>
      </c>
      <c r="O175" s="68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236</v>
      </c>
      <c r="AT175" s="194" t="s">
        <v>146</v>
      </c>
      <c r="AU175" s="194" t="s">
        <v>87</v>
      </c>
      <c r="AY175" s="14" t="s">
        <v>143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14" t="s">
        <v>87</v>
      </c>
      <c r="BK175" s="195">
        <f t="shared" si="29"/>
        <v>0</v>
      </c>
      <c r="BL175" s="14" t="s">
        <v>236</v>
      </c>
      <c r="BM175" s="194" t="s">
        <v>1072</v>
      </c>
    </row>
    <row r="176" spans="1:65" s="2" customFormat="1" ht="16.5" customHeight="1">
      <c r="A176" s="31"/>
      <c r="B176" s="32"/>
      <c r="C176" s="183" t="s">
        <v>808</v>
      </c>
      <c r="D176" s="183" t="s">
        <v>146</v>
      </c>
      <c r="E176" s="184" t="s">
        <v>980</v>
      </c>
      <c r="F176" s="185" t="s">
        <v>981</v>
      </c>
      <c r="G176" s="186" t="s">
        <v>189</v>
      </c>
      <c r="H176" s="187">
        <v>20</v>
      </c>
      <c r="I176" s="188"/>
      <c r="J176" s="189">
        <f t="shared" si="20"/>
        <v>0</v>
      </c>
      <c r="K176" s="185" t="s">
        <v>150</v>
      </c>
      <c r="L176" s="36"/>
      <c r="M176" s="190" t="s">
        <v>1</v>
      </c>
      <c r="N176" s="191" t="s">
        <v>44</v>
      </c>
      <c r="O176" s="68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236</v>
      </c>
      <c r="AT176" s="194" t="s">
        <v>146</v>
      </c>
      <c r="AU176" s="194" t="s">
        <v>87</v>
      </c>
      <c r="AY176" s="14" t="s">
        <v>143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14" t="s">
        <v>87</v>
      </c>
      <c r="BK176" s="195">
        <f t="shared" si="29"/>
        <v>0</v>
      </c>
      <c r="BL176" s="14" t="s">
        <v>236</v>
      </c>
      <c r="BM176" s="194" t="s">
        <v>1073</v>
      </c>
    </row>
    <row r="177" spans="1:65" s="2" customFormat="1" ht="36">
      <c r="A177" s="31"/>
      <c r="B177" s="32"/>
      <c r="C177" s="201" t="s">
        <v>812</v>
      </c>
      <c r="D177" s="201" t="s">
        <v>347</v>
      </c>
      <c r="E177" s="202" t="s">
        <v>1074</v>
      </c>
      <c r="F177" s="203" t="s">
        <v>1075</v>
      </c>
      <c r="G177" s="204" t="s">
        <v>189</v>
      </c>
      <c r="H177" s="205">
        <v>50</v>
      </c>
      <c r="I177" s="206"/>
      <c r="J177" s="207">
        <f t="shared" si="20"/>
        <v>0</v>
      </c>
      <c r="K177" s="203" t="s">
        <v>150</v>
      </c>
      <c r="L177" s="208"/>
      <c r="M177" s="209" t="s">
        <v>1</v>
      </c>
      <c r="N177" s="210" t="s">
        <v>44</v>
      </c>
      <c r="O177" s="68"/>
      <c r="P177" s="192">
        <f t="shared" si="21"/>
        <v>0</v>
      </c>
      <c r="Q177" s="192">
        <v>1.1E-4</v>
      </c>
      <c r="R177" s="192">
        <f t="shared" si="22"/>
        <v>5.5000000000000005E-3</v>
      </c>
      <c r="S177" s="192">
        <v>0</v>
      </c>
      <c r="T177" s="193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350</v>
      </c>
      <c r="AT177" s="194" t="s">
        <v>347</v>
      </c>
      <c r="AU177" s="194" t="s">
        <v>87</v>
      </c>
      <c r="AY177" s="14" t="s">
        <v>143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14" t="s">
        <v>87</v>
      </c>
      <c r="BK177" s="195">
        <f t="shared" si="29"/>
        <v>0</v>
      </c>
      <c r="BL177" s="14" t="s">
        <v>236</v>
      </c>
      <c r="BM177" s="194" t="s">
        <v>1076</v>
      </c>
    </row>
    <row r="178" spans="1:65" s="2" customFormat="1" ht="16.5" customHeight="1">
      <c r="A178" s="31"/>
      <c r="B178" s="32"/>
      <c r="C178" s="183" t="s">
        <v>816</v>
      </c>
      <c r="D178" s="183" t="s">
        <v>146</v>
      </c>
      <c r="E178" s="184" t="s">
        <v>980</v>
      </c>
      <c r="F178" s="185" t="s">
        <v>981</v>
      </c>
      <c r="G178" s="186" t="s">
        <v>189</v>
      </c>
      <c r="H178" s="187">
        <v>50</v>
      </c>
      <c r="I178" s="188"/>
      <c r="J178" s="189">
        <f t="shared" si="20"/>
        <v>0</v>
      </c>
      <c r="K178" s="185" t="s">
        <v>150</v>
      </c>
      <c r="L178" s="36"/>
      <c r="M178" s="190" t="s">
        <v>1</v>
      </c>
      <c r="N178" s="191" t="s">
        <v>44</v>
      </c>
      <c r="O178" s="68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236</v>
      </c>
      <c r="AT178" s="194" t="s">
        <v>146</v>
      </c>
      <c r="AU178" s="194" t="s">
        <v>87</v>
      </c>
      <c r="AY178" s="14" t="s">
        <v>143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14" t="s">
        <v>87</v>
      </c>
      <c r="BK178" s="195">
        <f t="shared" si="29"/>
        <v>0</v>
      </c>
      <c r="BL178" s="14" t="s">
        <v>236</v>
      </c>
      <c r="BM178" s="194" t="s">
        <v>1077</v>
      </c>
    </row>
    <row r="179" spans="1:65" s="2" customFormat="1" ht="16.5" customHeight="1">
      <c r="A179" s="31"/>
      <c r="B179" s="32"/>
      <c r="C179" s="201" t="s">
        <v>820</v>
      </c>
      <c r="D179" s="201" t="s">
        <v>347</v>
      </c>
      <c r="E179" s="202" t="s">
        <v>1078</v>
      </c>
      <c r="F179" s="203" t="s">
        <v>1079</v>
      </c>
      <c r="G179" s="204" t="s">
        <v>189</v>
      </c>
      <c r="H179" s="205">
        <v>70</v>
      </c>
      <c r="I179" s="206"/>
      <c r="J179" s="207">
        <f t="shared" si="20"/>
        <v>0</v>
      </c>
      <c r="K179" s="203" t="s">
        <v>150</v>
      </c>
      <c r="L179" s="208"/>
      <c r="M179" s="209" t="s">
        <v>1</v>
      </c>
      <c r="N179" s="210" t="s">
        <v>44</v>
      </c>
      <c r="O179" s="68"/>
      <c r="P179" s="192">
        <f t="shared" si="21"/>
        <v>0</v>
      </c>
      <c r="Q179" s="192">
        <v>4.0000000000000003E-5</v>
      </c>
      <c r="R179" s="192">
        <f t="shared" si="22"/>
        <v>2.8000000000000004E-3</v>
      </c>
      <c r="S179" s="192">
        <v>0</v>
      </c>
      <c r="T179" s="193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350</v>
      </c>
      <c r="AT179" s="194" t="s">
        <v>347</v>
      </c>
      <c r="AU179" s="194" t="s">
        <v>87</v>
      </c>
      <c r="AY179" s="14" t="s">
        <v>143</v>
      </c>
      <c r="BE179" s="195">
        <f t="shared" si="24"/>
        <v>0</v>
      </c>
      <c r="BF179" s="195">
        <f t="shared" si="25"/>
        <v>0</v>
      </c>
      <c r="BG179" s="195">
        <f t="shared" si="26"/>
        <v>0</v>
      </c>
      <c r="BH179" s="195">
        <f t="shared" si="27"/>
        <v>0</v>
      </c>
      <c r="BI179" s="195">
        <f t="shared" si="28"/>
        <v>0</v>
      </c>
      <c r="BJ179" s="14" t="s">
        <v>87</v>
      </c>
      <c r="BK179" s="195">
        <f t="shared" si="29"/>
        <v>0</v>
      </c>
      <c r="BL179" s="14" t="s">
        <v>236</v>
      </c>
      <c r="BM179" s="194" t="s">
        <v>1080</v>
      </c>
    </row>
    <row r="180" spans="1:65" s="2" customFormat="1" ht="16.5" customHeight="1">
      <c r="A180" s="31"/>
      <c r="B180" s="32"/>
      <c r="C180" s="183" t="s">
        <v>772</v>
      </c>
      <c r="D180" s="183" t="s">
        <v>146</v>
      </c>
      <c r="E180" s="184" t="s">
        <v>1081</v>
      </c>
      <c r="F180" s="185" t="s">
        <v>1082</v>
      </c>
      <c r="G180" s="186" t="s">
        <v>196</v>
      </c>
      <c r="H180" s="187">
        <v>3</v>
      </c>
      <c r="I180" s="188"/>
      <c r="J180" s="189">
        <f t="shared" si="20"/>
        <v>0</v>
      </c>
      <c r="K180" s="185" t="s">
        <v>150</v>
      </c>
      <c r="L180" s="36"/>
      <c r="M180" s="190" t="s">
        <v>1</v>
      </c>
      <c r="N180" s="191" t="s">
        <v>44</v>
      </c>
      <c r="O180" s="68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236</v>
      </c>
      <c r="AT180" s="194" t="s">
        <v>146</v>
      </c>
      <c r="AU180" s="194" t="s">
        <v>87</v>
      </c>
      <c r="AY180" s="14" t="s">
        <v>143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4" t="s">
        <v>87</v>
      </c>
      <c r="BK180" s="195">
        <f t="shared" si="29"/>
        <v>0</v>
      </c>
      <c r="BL180" s="14" t="s">
        <v>236</v>
      </c>
      <c r="BM180" s="194" t="s">
        <v>1083</v>
      </c>
    </row>
    <row r="181" spans="1:65" s="2" customFormat="1" ht="16.5" customHeight="1">
      <c r="A181" s="31"/>
      <c r="B181" s="32"/>
      <c r="C181" s="183" t="s">
        <v>776</v>
      </c>
      <c r="D181" s="183" t="s">
        <v>146</v>
      </c>
      <c r="E181" s="184" t="s">
        <v>1084</v>
      </c>
      <c r="F181" s="185" t="s">
        <v>1085</v>
      </c>
      <c r="G181" s="186" t="s">
        <v>196</v>
      </c>
      <c r="H181" s="187">
        <v>3</v>
      </c>
      <c r="I181" s="188"/>
      <c r="J181" s="189">
        <f t="shared" si="20"/>
        <v>0</v>
      </c>
      <c r="K181" s="185" t="s">
        <v>150</v>
      </c>
      <c r="L181" s="36"/>
      <c r="M181" s="190" t="s">
        <v>1</v>
      </c>
      <c r="N181" s="191" t="s">
        <v>44</v>
      </c>
      <c r="O181" s="68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236</v>
      </c>
      <c r="AT181" s="194" t="s">
        <v>146</v>
      </c>
      <c r="AU181" s="194" t="s">
        <v>87</v>
      </c>
      <c r="AY181" s="14" t="s">
        <v>143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4" t="s">
        <v>87</v>
      </c>
      <c r="BK181" s="195">
        <f t="shared" si="29"/>
        <v>0</v>
      </c>
      <c r="BL181" s="14" t="s">
        <v>236</v>
      </c>
      <c r="BM181" s="194" t="s">
        <v>1086</v>
      </c>
    </row>
    <row r="182" spans="1:65" s="2" customFormat="1" ht="16.5" customHeight="1">
      <c r="A182" s="31"/>
      <c r="B182" s="32"/>
      <c r="C182" s="183" t="s">
        <v>788</v>
      </c>
      <c r="D182" s="183" t="s">
        <v>146</v>
      </c>
      <c r="E182" s="184" t="s">
        <v>1087</v>
      </c>
      <c r="F182" s="185" t="s">
        <v>1088</v>
      </c>
      <c r="G182" s="186" t="s">
        <v>196</v>
      </c>
      <c r="H182" s="187">
        <v>1</v>
      </c>
      <c r="I182" s="188"/>
      <c r="J182" s="189">
        <f t="shared" si="20"/>
        <v>0</v>
      </c>
      <c r="K182" s="185" t="s">
        <v>150</v>
      </c>
      <c r="L182" s="36"/>
      <c r="M182" s="190" t="s">
        <v>1</v>
      </c>
      <c r="N182" s="191" t="s">
        <v>44</v>
      </c>
      <c r="O182" s="68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3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236</v>
      </c>
      <c r="AT182" s="194" t="s">
        <v>146</v>
      </c>
      <c r="AU182" s="194" t="s">
        <v>87</v>
      </c>
      <c r="AY182" s="14" t="s">
        <v>143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4" t="s">
        <v>87</v>
      </c>
      <c r="BK182" s="195">
        <f t="shared" si="29"/>
        <v>0</v>
      </c>
      <c r="BL182" s="14" t="s">
        <v>236</v>
      </c>
      <c r="BM182" s="194" t="s">
        <v>1089</v>
      </c>
    </row>
    <row r="183" spans="1:65" s="2" customFormat="1" ht="16.5" customHeight="1">
      <c r="A183" s="31"/>
      <c r="B183" s="32"/>
      <c r="C183" s="201" t="s">
        <v>792</v>
      </c>
      <c r="D183" s="201" t="s">
        <v>347</v>
      </c>
      <c r="E183" s="202" t="s">
        <v>1090</v>
      </c>
      <c r="F183" s="203" t="s">
        <v>1091</v>
      </c>
      <c r="G183" s="204" t="s">
        <v>196</v>
      </c>
      <c r="H183" s="205">
        <v>1</v>
      </c>
      <c r="I183" s="206"/>
      <c r="J183" s="207">
        <f t="shared" si="20"/>
        <v>0</v>
      </c>
      <c r="K183" s="203" t="s">
        <v>1</v>
      </c>
      <c r="L183" s="208"/>
      <c r="M183" s="209" t="s">
        <v>1</v>
      </c>
      <c r="N183" s="210" t="s">
        <v>44</v>
      </c>
      <c r="O183" s="68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3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350</v>
      </c>
      <c r="AT183" s="194" t="s">
        <v>347</v>
      </c>
      <c r="AU183" s="194" t="s">
        <v>87</v>
      </c>
      <c r="AY183" s="14" t="s">
        <v>143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4" t="s">
        <v>87</v>
      </c>
      <c r="BK183" s="195">
        <f t="shared" si="29"/>
        <v>0</v>
      </c>
      <c r="BL183" s="14" t="s">
        <v>236</v>
      </c>
      <c r="BM183" s="194" t="s">
        <v>1092</v>
      </c>
    </row>
    <row r="184" spans="1:65" s="2" customFormat="1" ht="16.5" customHeight="1">
      <c r="A184" s="31"/>
      <c r="B184" s="32"/>
      <c r="C184" s="201" t="s">
        <v>796</v>
      </c>
      <c r="D184" s="201" t="s">
        <v>347</v>
      </c>
      <c r="E184" s="202" t="s">
        <v>1093</v>
      </c>
      <c r="F184" s="203" t="s">
        <v>1094</v>
      </c>
      <c r="G184" s="204" t="s">
        <v>196</v>
      </c>
      <c r="H184" s="205">
        <v>1</v>
      </c>
      <c r="I184" s="206"/>
      <c r="J184" s="207">
        <f t="shared" si="20"/>
        <v>0</v>
      </c>
      <c r="K184" s="203" t="s">
        <v>1</v>
      </c>
      <c r="L184" s="208"/>
      <c r="M184" s="209" t="s">
        <v>1</v>
      </c>
      <c r="N184" s="210" t="s">
        <v>44</v>
      </c>
      <c r="O184" s="68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350</v>
      </c>
      <c r="AT184" s="194" t="s">
        <v>347</v>
      </c>
      <c r="AU184" s="194" t="s">
        <v>87</v>
      </c>
      <c r="AY184" s="14" t="s">
        <v>143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4" t="s">
        <v>87</v>
      </c>
      <c r="BK184" s="195">
        <f t="shared" si="29"/>
        <v>0</v>
      </c>
      <c r="BL184" s="14" t="s">
        <v>236</v>
      </c>
      <c r="BM184" s="194" t="s">
        <v>1095</v>
      </c>
    </row>
    <row r="185" spans="1:65" s="2" customFormat="1" ht="16.5" customHeight="1">
      <c r="A185" s="31"/>
      <c r="B185" s="32"/>
      <c r="C185" s="183" t="s">
        <v>800</v>
      </c>
      <c r="D185" s="183" t="s">
        <v>146</v>
      </c>
      <c r="E185" s="184" t="s">
        <v>1096</v>
      </c>
      <c r="F185" s="185" t="s">
        <v>1097</v>
      </c>
      <c r="G185" s="186" t="s">
        <v>196</v>
      </c>
      <c r="H185" s="187">
        <v>1</v>
      </c>
      <c r="I185" s="188"/>
      <c r="J185" s="189">
        <f t="shared" si="20"/>
        <v>0</v>
      </c>
      <c r="K185" s="185" t="s">
        <v>150</v>
      </c>
      <c r="L185" s="36"/>
      <c r="M185" s="190" t="s">
        <v>1</v>
      </c>
      <c r="N185" s="191" t="s">
        <v>44</v>
      </c>
      <c r="O185" s="68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236</v>
      </c>
      <c r="AT185" s="194" t="s">
        <v>146</v>
      </c>
      <c r="AU185" s="194" t="s">
        <v>87</v>
      </c>
      <c r="AY185" s="14" t="s">
        <v>143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4" t="s">
        <v>87</v>
      </c>
      <c r="BK185" s="195">
        <f t="shared" si="29"/>
        <v>0</v>
      </c>
      <c r="BL185" s="14" t="s">
        <v>236</v>
      </c>
      <c r="BM185" s="194" t="s">
        <v>1098</v>
      </c>
    </row>
    <row r="186" spans="1:65" s="2" customFormat="1" ht="33" customHeight="1">
      <c r="A186" s="31"/>
      <c r="B186" s="32"/>
      <c r="C186" s="201" t="s">
        <v>804</v>
      </c>
      <c r="D186" s="201" t="s">
        <v>347</v>
      </c>
      <c r="E186" s="202" t="s">
        <v>1099</v>
      </c>
      <c r="F186" s="203" t="s">
        <v>1100</v>
      </c>
      <c r="G186" s="204" t="s">
        <v>189</v>
      </c>
      <c r="H186" s="205">
        <v>20</v>
      </c>
      <c r="I186" s="206"/>
      <c r="J186" s="207">
        <f t="shared" si="20"/>
        <v>0</v>
      </c>
      <c r="K186" s="203" t="s">
        <v>150</v>
      </c>
      <c r="L186" s="208"/>
      <c r="M186" s="209" t="s">
        <v>1</v>
      </c>
      <c r="N186" s="210" t="s">
        <v>44</v>
      </c>
      <c r="O186" s="68"/>
      <c r="P186" s="192">
        <f t="shared" si="21"/>
        <v>0</v>
      </c>
      <c r="Q186" s="192">
        <v>6.9999999999999994E-5</v>
      </c>
      <c r="R186" s="192">
        <f t="shared" si="22"/>
        <v>1.3999999999999998E-3</v>
      </c>
      <c r="S186" s="192">
        <v>0</v>
      </c>
      <c r="T186" s="193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350</v>
      </c>
      <c r="AT186" s="194" t="s">
        <v>347</v>
      </c>
      <c r="AU186" s="194" t="s">
        <v>87</v>
      </c>
      <c r="AY186" s="14" t="s">
        <v>143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4" t="s">
        <v>87</v>
      </c>
      <c r="BK186" s="195">
        <f t="shared" si="29"/>
        <v>0</v>
      </c>
      <c r="BL186" s="14" t="s">
        <v>236</v>
      </c>
      <c r="BM186" s="194" t="s">
        <v>1101</v>
      </c>
    </row>
    <row r="187" spans="1:65" s="2" customFormat="1" ht="16.5" customHeight="1">
      <c r="A187" s="31"/>
      <c r="B187" s="32"/>
      <c r="C187" s="183" t="s">
        <v>780</v>
      </c>
      <c r="D187" s="183" t="s">
        <v>146</v>
      </c>
      <c r="E187" s="184" t="s">
        <v>1102</v>
      </c>
      <c r="F187" s="185" t="s">
        <v>1103</v>
      </c>
      <c r="G187" s="186" t="s">
        <v>196</v>
      </c>
      <c r="H187" s="187">
        <v>1</v>
      </c>
      <c r="I187" s="188"/>
      <c r="J187" s="189">
        <f t="shared" si="20"/>
        <v>0</v>
      </c>
      <c r="K187" s="185" t="s">
        <v>150</v>
      </c>
      <c r="L187" s="36"/>
      <c r="M187" s="190" t="s">
        <v>1</v>
      </c>
      <c r="N187" s="191" t="s">
        <v>44</v>
      </c>
      <c r="O187" s="68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236</v>
      </c>
      <c r="AT187" s="194" t="s">
        <v>146</v>
      </c>
      <c r="AU187" s="194" t="s">
        <v>87</v>
      </c>
      <c r="AY187" s="14" t="s">
        <v>143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4" t="s">
        <v>87</v>
      </c>
      <c r="BK187" s="195">
        <f t="shared" si="29"/>
        <v>0</v>
      </c>
      <c r="BL187" s="14" t="s">
        <v>236</v>
      </c>
      <c r="BM187" s="194" t="s">
        <v>1104</v>
      </c>
    </row>
    <row r="188" spans="1:65" s="2" customFormat="1" ht="16.5" customHeight="1">
      <c r="A188" s="31"/>
      <c r="B188" s="32"/>
      <c r="C188" s="183" t="s">
        <v>784</v>
      </c>
      <c r="D188" s="183" t="s">
        <v>146</v>
      </c>
      <c r="E188" s="184" t="s">
        <v>1105</v>
      </c>
      <c r="F188" s="185" t="s">
        <v>1106</v>
      </c>
      <c r="G188" s="186" t="s">
        <v>196</v>
      </c>
      <c r="H188" s="187">
        <v>3</v>
      </c>
      <c r="I188" s="188"/>
      <c r="J188" s="189">
        <f t="shared" si="20"/>
        <v>0</v>
      </c>
      <c r="K188" s="185" t="s">
        <v>150</v>
      </c>
      <c r="L188" s="36"/>
      <c r="M188" s="190" t="s">
        <v>1</v>
      </c>
      <c r="N188" s="191" t="s">
        <v>44</v>
      </c>
      <c r="O188" s="68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236</v>
      </c>
      <c r="AT188" s="194" t="s">
        <v>146</v>
      </c>
      <c r="AU188" s="194" t="s">
        <v>87</v>
      </c>
      <c r="AY188" s="14" t="s">
        <v>143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4" t="s">
        <v>87</v>
      </c>
      <c r="BK188" s="195">
        <f t="shared" si="29"/>
        <v>0</v>
      </c>
      <c r="BL188" s="14" t="s">
        <v>236</v>
      </c>
      <c r="BM188" s="194" t="s">
        <v>1107</v>
      </c>
    </row>
    <row r="189" spans="1:65" s="2" customFormat="1" ht="16.5" customHeight="1">
      <c r="A189" s="31"/>
      <c r="B189" s="32"/>
      <c r="C189" s="183" t="s">
        <v>469</v>
      </c>
      <c r="D189" s="183" t="s">
        <v>146</v>
      </c>
      <c r="E189" s="184" t="s">
        <v>1108</v>
      </c>
      <c r="F189" s="185" t="s">
        <v>1109</v>
      </c>
      <c r="G189" s="186" t="s">
        <v>196</v>
      </c>
      <c r="H189" s="187">
        <v>3</v>
      </c>
      <c r="I189" s="188"/>
      <c r="J189" s="189">
        <f t="shared" si="20"/>
        <v>0</v>
      </c>
      <c r="K189" s="185" t="s">
        <v>150</v>
      </c>
      <c r="L189" s="36"/>
      <c r="M189" s="190" t="s">
        <v>1</v>
      </c>
      <c r="N189" s="191" t="s">
        <v>44</v>
      </c>
      <c r="O189" s="68"/>
      <c r="P189" s="192">
        <f t="shared" si="21"/>
        <v>0</v>
      </c>
      <c r="Q189" s="192">
        <v>0</v>
      </c>
      <c r="R189" s="192">
        <f t="shared" si="22"/>
        <v>0</v>
      </c>
      <c r="S189" s="192">
        <v>2.0000000000000001E-4</v>
      </c>
      <c r="T189" s="193">
        <f t="shared" si="23"/>
        <v>6.0000000000000006E-4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236</v>
      </c>
      <c r="AT189" s="194" t="s">
        <v>146</v>
      </c>
      <c r="AU189" s="194" t="s">
        <v>87</v>
      </c>
      <c r="AY189" s="14" t="s">
        <v>143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4" t="s">
        <v>87</v>
      </c>
      <c r="BK189" s="195">
        <f t="shared" si="29"/>
        <v>0</v>
      </c>
      <c r="BL189" s="14" t="s">
        <v>236</v>
      </c>
      <c r="BM189" s="194" t="s">
        <v>1110</v>
      </c>
    </row>
    <row r="190" spans="1:65" s="2" customFormat="1" ht="16.5" customHeight="1">
      <c r="A190" s="31"/>
      <c r="B190" s="32"/>
      <c r="C190" s="183" t="s">
        <v>768</v>
      </c>
      <c r="D190" s="183" t="s">
        <v>146</v>
      </c>
      <c r="E190" s="184" t="s">
        <v>1111</v>
      </c>
      <c r="F190" s="185" t="s">
        <v>1112</v>
      </c>
      <c r="G190" s="186" t="s">
        <v>196</v>
      </c>
      <c r="H190" s="187">
        <v>3</v>
      </c>
      <c r="I190" s="188"/>
      <c r="J190" s="189">
        <f t="shared" si="20"/>
        <v>0</v>
      </c>
      <c r="K190" s="185" t="s">
        <v>150</v>
      </c>
      <c r="L190" s="36"/>
      <c r="M190" s="190" t="s">
        <v>1</v>
      </c>
      <c r="N190" s="191" t="s">
        <v>44</v>
      </c>
      <c r="O190" s="68"/>
      <c r="P190" s="192">
        <f t="shared" si="21"/>
        <v>0</v>
      </c>
      <c r="Q190" s="192">
        <v>0</v>
      </c>
      <c r="R190" s="192">
        <f t="shared" si="22"/>
        <v>0</v>
      </c>
      <c r="S190" s="192">
        <v>1E-3</v>
      </c>
      <c r="T190" s="193">
        <f t="shared" si="23"/>
        <v>3.0000000000000001E-3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236</v>
      </c>
      <c r="AT190" s="194" t="s">
        <v>146</v>
      </c>
      <c r="AU190" s="194" t="s">
        <v>87</v>
      </c>
      <c r="AY190" s="14" t="s">
        <v>143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4" t="s">
        <v>87</v>
      </c>
      <c r="BK190" s="195">
        <f t="shared" si="29"/>
        <v>0</v>
      </c>
      <c r="BL190" s="14" t="s">
        <v>236</v>
      </c>
      <c r="BM190" s="194" t="s">
        <v>1113</v>
      </c>
    </row>
    <row r="191" spans="1:65" s="12" customFormat="1" ht="25.9" customHeight="1">
      <c r="B191" s="167"/>
      <c r="C191" s="168"/>
      <c r="D191" s="169" t="s">
        <v>78</v>
      </c>
      <c r="E191" s="170" t="s">
        <v>1114</v>
      </c>
      <c r="F191" s="170" t="s">
        <v>1115</v>
      </c>
      <c r="G191" s="168"/>
      <c r="H191" s="168"/>
      <c r="I191" s="171"/>
      <c r="J191" s="172">
        <f>BK191</f>
        <v>0</v>
      </c>
      <c r="K191" s="168"/>
      <c r="L191" s="173"/>
      <c r="M191" s="174"/>
      <c r="N191" s="175"/>
      <c r="O191" s="175"/>
      <c r="P191" s="176">
        <f>SUM(P192:P224)</f>
        <v>0</v>
      </c>
      <c r="Q191" s="175"/>
      <c r="R191" s="176">
        <f>SUM(R192:R224)</f>
        <v>5.4220000000000004E-2</v>
      </c>
      <c r="S191" s="175"/>
      <c r="T191" s="177">
        <f>SUM(T192:T224)</f>
        <v>0</v>
      </c>
      <c r="AR191" s="178" t="s">
        <v>87</v>
      </c>
      <c r="AT191" s="179" t="s">
        <v>78</v>
      </c>
      <c r="AU191" s="179" t="s">
        <v>79</v>
      </c>
      <c r="AY191" s="178" t="s">
        <v>143</v>
      </c>
      <c r="BK191" s="180">
        <f>SUM(BK192:BK224)</f>
        <v>0</v>
      </c>
    </row>
    <row r="192" spans="1:65" s="2" customFormat="1" ht="24.2" customHeight="1">
      <c r="A192" s="31"/>
      <c r="B192" s="32"/>
      <c r="C192" s="201" t="s">
        <v>844</v>
      </c>
      <c r="D192" s="201" t="s">
        <v>347</v>
      </c>
      <c r="E192" s="202" t="s">
        <v>1116</v>
      </c>
      <c r="F192" s="203" t="s">
        <v>1117</v>
      </c>
      <c r="G192" s="204" t="s">
        <v>196</v>
      </c>
      <c r="H192" s="205">
        <v>1</v>
      </c>
      <c r="I192" s="206"/>
      <c r="J192" s="207">
        <f t="shared" ref="J192:J224" si="30">ROUND(I192*H192,2)</f>
        <v>0</v>
      </c>
      <c r="K192" s="203" t="s">
        <v>1</v>
      </c>
      <c r="L192" s="208"/>
      <c r="M192" s="209" t="s">
        <v>1</v>
      </c>
      <c r="N192" s="210" t="s">
        <v>44</v>
      </c>
      <c r="O192" s="68"/>
      <c r="P192" s="192">
        <f t="shared" ref="P192:P224" si="31">O192*H192</f>
        <v>0</v>
      </c>
      <c r="Q192" s="192">
        <v>0</v>
      </c>
      <c r="R192" s="192">
        <f t="shared" ref="R192:R224" si="32">Q192*H192</f>
        <v>0</v>
      </c>
      <c r="S192" s="192">
        <v>0</v>
      </c>
      <c r="T192" s="193">
        <f t="shared" ref="T192:T224" si="3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206</v>
      </c>
      <c r="AT192" s="194" t="s">
        <v>347</v>
      </c>
      <c r="AU192" s="194" t="s">
        <v>87</v>
      </c>
      <c r="AY192" s="14" t="s">
        <v>143</v>
      </c>
      <c r="BE192" s="195">
        <f t="shared" ref="BE192:BE224" si="34">IF(N192="základní",J192,0)</f>
        <v>0</v>
      </c>
      <c r="BF192" s="195">
        <f t="shared" ref="BF192:BF224" si="35">IF(N192="snížená",J192,0)</f>
        <v>0</v>
      </c>
      <c r="BG192" s="195">
        <f t="shared" ref="BG192:BG224" si="36">IF(N192="zákl. přenesená",J192,0)</f>
        <v>0</v>
      </c>
      <c r="BH192" s="195">
        <f t="shared" ref="BH192:BH224" si="37">IF(N192="sníž. přenesená",J192,0)</f>
        <v>0</v>
      </c>
      <c r="BI192" s="195">
        <f t="shared" ref="BI192:BI224" si="38">IF(N192="nulová",J192,0)</f>
        <v>0</v>
      </c>
      <c r="BJ192" s="14" t="s">
        <v>87</v>
      </c>
      <c r="BK192" s="195">
        <f t="shared" ref="BK192:BK224" si="39">ROUND(I192*H192,2)</f>
        <v>0</v>
      </c>
      <c r="BL192" s="14" t="s">
        <v>164</v>
      </c>
      <c r="BM192" s="194" t="s">
        <v>1118</v>
      </c>
    </row>
    <row r="193" spans="1:65" s="2" customFormat="1" ht="24.2" customHeight="1">
      <c r="A193" s="31"/>
      <c r="B193" s="32"/>
      <c r="C193" s="201" t="s">
        <v>848</v>
      </c>
      <c r="D193" s="201" t="s">
        <v>347</v>
      </c>
      <c r="E193" s="202" t="s">
        <v>1119</v>
      </c>
      <c r="F193" s="203" t="s">
        <v>1120</v>
      </c>
      <c r="G193" s="204" t="s">
        <v>196</v>
      </c>
      <c r="H193" s="205">
        <v>1</v>
      </c>
      <c r="I193" s="206"/>
      <c r="J193" s="207">
        <f t="shared" si="30"/>
        <v>0</v>
      </c>
      <c r="K193" s="203" t="s">
        <v>1</v>
      </c>
      <c r="L193" s="208"/>
      <c r="M193" s="209" t="s">
        <v>1</v>
      </c>
      <c r="N193" s="210" t="s">
        <v>44</v>
      </c>
      <c r="O193" s="68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206</v>
      </c>
      <c r="AT193" s="194" t="s">
        <v>347</v>
      </c>
      <c r="AU193" s="194" t="s">
        <v>87</v>
      </c>
      <c r="AY193" s="14" t="s">
        <v>143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14" t="s">
        <v>87</v>
      </c>
      <c r="BK193" s="195">
        <f t="shared" si="39"/>
        <v>0</v>
      </c>
      <c r="BL193" s="14" t="s">
        <v>164</v>
      </c>
      <c r="BM193" s="194" t="s">
        <v>1121</v>
      </c>
    </row>
    <row r="194" spans="1:65" s="2" customFormat="1" ht="24">
      <c r="A194" s="31"/>
      <c r="B194" s="32"/>
      <c r="C194" s="201" t="s">
        <v>852</v>
      </c>
      <c r="D194" s="201" t="s">
        <v>347</v>
      </c>
      <c r="E194" s="202" t="s">
        <v>1122</v>
      </c>
      <c r="F194" s="203" t="s">
        <v>1123</v>
      </c>
      <c r="G194" s="204" t="s">
        <v>196</v>
      </c>
      <c r="H194" s="205">
        <v>1</v>
      </c>
      <c r="I194" s="206"/>
      <c r="J194" s="207">
        <f t="shared" si="30"/>
        <v>0</v>
      </c>
      <c r="K194" s="203" t="s">
        <v>1</v>
      </c>
      <c r="L194" s="208"/>
      <c r="M194" s="209" t="s">
        <v>1</v>
      </c>
      <c r="N194" s="210" t="s">
        <v>44</v>
      </c>
      <c r="O194" s="68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206</v>
      </c>
      <c r="AT194" s="194" t="s">
        <v>347</v>
      </c>
      <c r="AU194" s="194" t="s">
        <v>87</v>
      </c>
      <c r="AY194" s="14" t="s">
        <v>143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14" t="s">
        <v>87</v>
      </c>
      <c r="BK194" s="195">
        <f t="shared" si="39"/>
        <v>0</v>
      </c>
      <c r="BL194" s="14" t="s">
        <v>164</v>
      </c>
      <c r="BM194" s="194" t="s">
        <v>1124</v>
      </c>
    </row>
    <row r="195" spans="1:65" s="2" customFormat="1" ht="24.2" customHeight="1">
      <c r="A195" s="31"/>
      <c r="B195" s="32"/>
      <c r="C195" s="201" t="s">
        <v>856</v>
      </c>
      <c r="D195" s="201" t="s">
        <v>347</v>
      </c>
      <c r="E195" s="202" t="s">
        <v>1125</v>
      </c>
      <c r="F195" s="203" t="s">
        <v>1126</v>
      </c>
      <c r="G195" s="204" t="s">
        <v>196</v>
      </c>
      <c r="H195" s="205">
        <v>1</v>
      </c>
      <c r="I195" s="206"/>
      <c r="J195" s="207">
        <f t="shared" si="30"/>
        <v>0</v>
      </c>
      <c r="K195" s="203" t="s">
        <v>1</v>
      </c>
      <c r="L195" s="208"/>
      <c r="M195" s="209" t="s">
        <v>1</v>
      </c>
      <c r="N195" s="210" t="s">
        <v>44</v>
      </c>
      <c r="O195" s="68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206</v>
      </c>
      <c r="AT195" s="194" t="s">
        <v>347</v>
      </c>
      <c r="AU195" s="194" t="s">
        <v>87</v>
      </c>
      <c r="AY195" s="14" t="s">
        <v>143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14" t="s">
        <v>87</v>
      </c>
      <c r="BK195" s="195">
        <f t="shared" si="39"/>
        <v>0</v>
      </c>
      <c r="BL195" s="14" t="s">
        <v>164</v>
      </c>
      <c r="BM195" s="194" t="s">
        <v>1127</v>
      </c>
    </row>
    <row r="196" spans="1:65" s="2" customFormat="1" ht="16.5" customHeight="1">
      <c r="A196" s="31"/>
      <c r="B196" s="32"/>
      <c r="C196" s="183" t="s">
        <v>1128</v>
      </c>
      <c r="D196" s="183" t="s">
        <v>146</v>
      </c>
      <c r="E196" s="184" t="s">
        <v>996</v>
      </c>
      <c r="F196" s="185" t="s">
        <v>997</v>
      </c>
      <c r="G196" s="186" t="s">
        <v>196</v>
      </c>
      <c r="H196" s="187">
        <v>1</v>
      </c>
      <c r="I196" s="188"/>
      <c r="J196" s="189">
        <f t="shared" si="30"/>
        <v>0</v>
      </c>
      <c r="K196" s="185" t="s">
        <v>150</v>
      </c>
      <c r="L196" s="36"/>
      <c r="M196" s="190" t="s">
        <v>1</v>
      </c>
      <c r="N196" s="191" t="s">
        <v>44</v>
      </c>
      <c r="O196" s="68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236</v>
      </c>
      <c r="AT196" s="194" t="s">
        <v>146</v>
      </c>
      <c r="AU196" s="194" t="s">
        <v>87</v>
      </c>
      <c r="AY196" s="14" t="s">
        <v>143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14" t="s">
        <v>87</v>
      </c>
      <c r="BK196" s="195">
        <f t="shared" si="39"/>
        <v>0</v>
      </c>
      <c r="BL196" s="14" t="s">
        <v>236</v>
      </c>
      <c r="BM196" s="194" t="s">
        <v>1129</v>
      </c>
    </row>
    <row r="197" spans="1:65" s="2" customFormat="1" ht="16.5" customHeight="1">
      <c r="A197" s="31"/>
      <c r="B197" s="32"/>
      <c r="C197" s="201" t="s">
        <v>1130</v>
      </c>
      <c r="D197" s="201" t="s">
        <v>347</v>
      </c>
      <c r="E197" s="202" t="s">
        <v>999</v>
      </c>
      <c r="F197" s="203" t="s">
        <v>1000</v>
      </c>
      <c r="G197" s="204" t="s">
        <v>196</v>
      </c>
      <c r="H197" s="205">
        <v>1</v>
      </c>
      <c r="I197" s="206"/>
      <c r="J197" s="207">
        <f t="shared" si="30"/>
        <v>0</v>
      </c>
      <c r="K197" s="203" t="s">
        <v>150</v>
      </c>
      <c r="L197" s="208"/>
      <c r="M197" s="209" t="s">
        <v>1</v>
      </c>
      <c r="N197" s="210" t="s">
        <v>44</v>
      </c>
      <c r="O197" s="68"/>
      <c r="P197" s="192">
        <f t="shared" si="31"/>
        <v>0</v>
      </c>
      <c r="Q197" s="192">
        <v>2.3000000000000001E-4</v>
      </c>
      <c r="R197" s="192">
        <f t="shared" si="32"/>
        <v>2.3000000000000001E-4</v>
      </c>
      <c r="S197" s="192">
        <v>0</v>
      </c>
      <c r="T197" s="193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206</v>
      </c>
      <c r="AT197" s="194" t="s">
        <v>347</v>
      </c>
      <c r="AU197" s="194" t="s">
        <v>87</v>
      </c>
      <c r="AY197" s="14" t="s">
        <v>143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14" t="s">
        <v>87</v>
      </c>
      <c r="BK197" s="195">
        <f t="shared" si="39"/>
        <v>0</v>
      </c>
      <c r="BL197" s="14" t="s">
        <v>164</v>
      </c>
      <c r="BM197" s="194" t="s">
        <v>1131</v>
      </c>
    </row>
    <row r="198" spans="1:65" s="2" customFormat="1" ht="16.5" customHeight="1">
      <c r="A198" s="31"/>
      <c r="B198" s="32"/>
      <c r="C198" s="183" t="s">
        <v>1132</v>
      </c>
      <c r="D198" s="183" t="s">
        <v>146</v>
      </c>
      <c r="E198" s="184" t="s">
        <v>1002</v>
      </c>
      <c r="F198" s="185" t="s">
        <v>1003</v>
      </c>
      <c r="G198" s="186" t="s">
        <v>196</v>
      </c>
      <c r="H198" s="187">
        <v>1</v>
      </c>
      <c r="I198" s="188"/>
      <c r="J198" s="189">
        <f t="shared" si="30"/>
        <v>0</v>
      </c>
      <c r="K198" s="185" t="s">
        <v>150</v>
      </c>
      <c r="L198" s="36"/>
      <c r="M198" s="190" t="s">
        <v>1</v>
      </c>
      <c r="N198" s="191" t="s">
        <v>44</v>
      </c>
      <c r="O198" s="68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236</v>
      </c>
      <c r="AT198" s="194" t="s">
        <v>146</v>
      </c>
      <c r="AU198" s="194" t="s">
        <v>87</v>
      </c>
      <c r="AY198" s="14" t="s">
        <v>143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14" t="s">
        <v>87</v>
      </c>
      <c r="BK198" s="195">
        <f t="shared" si="39"/>
        <v>0</v>
      </c>
      <c r="BL198" s="14" t="s">
        <v>236</v>
      </c>
      <c r="BM198" s="194" t="s">
        <v>1133</v>
      </c>
    </row>
    <row r="199" spans="1:65" s="2" customFormat="1" ht="16.5" customHeight="1">
      <c r="A199" s="31"/>
      <c r="B199" s="32"/>
      <c r="C199" s="201" t="s">
        <v>1134</v>
      </c>
      <c r="D199" s="201" t="s">
        <v>347</v>
      </c>
      <c r="E199" s="202" t="s">
        <v>1067</v>
      </c>
      <c r="F199" s="203" t="s">
        <v>1068</v>
      </c>
      <c r="G199" s="204" t="s">
        <v>196</v>
      </c>
      <c r="H199" s="205">
        <v>1</v>
      </c>
      <c r="I199" s="206"/>
      <c r="J199" s="207">
        <f t="shared" si="30"/>
        <v>0</v>
      </c>
      <c r="K199" s="203" t="s">
        <v>150</v>
      </c>
      <c r="L199" s="208"/>
      <c r="M199" s="209" t="s">
        <v>1</v>
      </c>
      <c r="N199" s="210" t="s">
        <v>44</v>
      </c>
      <c r="O199" s="68"/>
      <c r="P199" s="192">
        <f t="shared" si="31"/>
        <v>0</v>
      </c>
      <c r="Q199" s="192">
        <v>5.4000000000000001E-4</v>
      </c>
      <c r="R199" s="192">
        <f t="shared" si="32"/>
        <v>5.4000000000000001E-4</v>
      </c>
      <c r="S199" s="192">
        <v>0</v>
      </c>
      <c r="T199" s="193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350</v>
      </c>
      <c r="AT199" s="194" t="s">
        <v>347</v>
      </c>
      <c r="AU199" s="194" t="s">
        <v>87</v>
      </c>
      <c r="AY199" s="14" t="s">
        <v>143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14" t="s">
        <v>87</v>
      </c>
      <c r="BK199" s="195">
        <f t="shared" si="39"/>
        <v>0</v>
      </c>
      <c r="BL199" s="14" t="s">
        <v>236</v>
      </c>
      <c r="BM199" s="194" t="s">
        <v>1135</v>
      </c>
    </row>
    <row r="200" spans="1:65" s="2" customFormat="1" ht="16.5" customHeight="1">
      <c r="A200" s="31"/>
      <c r="B200" s="32"/>
      <c r="C200" s="183" t="s">
        <v>1136</v>
      </c>
      <c r="D200" s="183" t="s">
        <v>146</v>
      </c>
      <c r="E200" s="184" t="s">
        <v>1002</v>
      </c>
      <c r="F200" s="185" t="s">
        <v>1003</v>
      </c>
      <c r="G200" s="186" t="s">
        <v>196</v>
      </c>
      <c r="H200" s="187">
        <v>1</v>
      </c>
      <c r="I200" s="188"/>
      <c r="J200" s="189">
        <f t="shared" si="30"/>
        <v>0</v>
      </c>
      <c r="K200" s="185" t="s">
        <v>150</v>
      </c>
      <c r="L200" s="36"/>
      <c r="M200" s="190" t="s">
        <v>1</v>
      </c>
      <c r="N200" s="191" t="s">
        <v>44</v>
      </c>
      <c r="O200" s="68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4" t="s">
        <v>236</v>
      </c>
      <c r="AT200" s="194" t="s">
        <v>146</v>
      </c>
      <c r="AU200" s="194" t="s">
        <v>87</v>
      </c>
      <c r="AY200" s="14" t="s">
        <v>143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14" t="s">
        <v>87</v>
      </c>
      <c r="BK200" s="195">
        <f t="shared" si="39"/>
        <v>0</v>
      </c>
      <c r="BL200" s="14" t="s">
        <v>236</v>
      </c>
      <c r="BM200" s="194" t="s">
        <v>1137</v>
      </c>
    </row>
    <row r="201" spans="1:65" s="2" customFormat="1" ht="21.75" customHeight="1">
      <c r="A201" s="31"/>
      <c r="B201" s="32"/>
      <c r="C201" s="183" t="s">
        <v>909</v>
      </c>
      <c r="D201" s="183" t="s">
        <v>146</v>
      </c>
      <c r="E201" s="184" t="s">
        <v>1138</v>
      </c>
      <c r="F201" s="185" t="s">
        <v>1139</v>
      </c>
      <c r="G201" s="186" t="s">
        <v>189</v>
      </c>
      <c r="H201" s="187">
        <v>50</v>
      </c>
      <c r="I201" s="188"/>
      <c r="J201" s="189">
        <f t="shared" si="30"/>
        <v>0</v>
      </c>
      <c r="K201" s="185" t="s">
        <v>150</v>
      </c>
      <c r="L201" s="36"/>
      <c r="M201" s="190" t="s">
        <v>1</v>
      </c>
      <c r="N201" s="191" t="s">
        <v>44</v>
      </c>
      <c r="O201" s="68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236</v>
      </c>
      <c r="AT201" s="194" t="s">
        <v>146</v>
      </c>
      <c r="AU201" s="194" t="s">
        <v>87</v>
      </c>
      <c r="AY201" s="14" t="s">
        <v>143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14" t="s">
        <v>87</v>
      </c>
      <c r="BK201" s="195">
        <f t="shared" si="39"/>
        <v>0</v>
      </c>
      <c r="BL201" s="14" t="s">
        <v>236</v>
      </c>
      <c r="BM201" s="194" t="s">
        <v>1140</v>
      </c>
    </row>
    <row r="202" spans="1:65" s="2" customFormat="1" ht="24">
      <c r="A202" s="31"/>
      <c r="B202" s="32"/>
      <c r="C202" s="201" t="s">
        <v>1141</v>
      </c>
      <c r="D202" s="201" t="s">
        <v>347</v>
      </c>
      <c r="E202" s="202" t="s">
        <v>1142</v>
      </c>
      <c r="F202" s="203" t="s">
        <v>1143</v>
      </c>
      <c r="G202" s="204" t="s">
        <v>189</v>
      </c>
      <c r="H202" s="205">
        <v>20</v>
      </c>
      <c r="I202" s="206"/>
      <c r="J202" s="207">
        <f t="shared" si="30"/>
        <v>0</v>
      </c>
      <c r="K202" s="203" t="s">
        <v>150</v>
      </c>
      <c r="L202" s="208"/>
      <c r="M202" s="209" t="s">
        <v>1</v>
      </c>
      <c r="N202" s="210" t="s">
        <v>44</v>
      </c>
      <c r="O202" s="68"/>
      <c r="P202" s="192">
        <f t="shared" si="31"/>
        <v>0</v>
      </c>
      <c r="Q202" s="192">
        <v>3.0000000000000001E-5</v>
      </c>
      <c r="R202" s="192">
        <f t="shared" si="32"/>
        <v>6.0000000000000006E-4</v>
      </c>
      <c r="S202" s="192">
        <v>0</v>
      </c>
      <c r="T202" s="193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1144</v>
      </c>
      <c r="AT202" s="194" t="s">
        <v>347</v>
      </c>
      <c r="AU202" s="194" t="s">
        <v>87</v>
      </c>
      <c r="AY202" s="14" t="s">
        <v>143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14" t="s">
        <v>87</v>
      </c>
      <c r="BK202" s="195">
        <f t="shared" si="39"/>
        <v>0</v>
      </c>
      <c r="BL202" s="14" t="s">
        <v>1144</v>
      </c>
      <c r="BM202" s="194" t="s">
        <v>1145</v>
      </c>
    </row>
    <row r="203" spans="1:65" s="2" customFormat="1" ht="16.5" customHeight="1">
      <c r="A203" s="31"/>
      <c r="B203" s="32"/>
      <c r="C203" s="183" t="s">
        <v>1146</v>
      </c>
      <c r="D203" s="183" t="s">
        <v>146</v>
      </c>
      <c r="E203" s="184" t="s">
        <v>986</v>
      </c>
      <c r="F203" s="185" t="s">
        <v>987</v>
      </c>
      <c r="G203" s="186" t="s">
        <v>189</v>
      </c>
      <c r="H203" s="187">
        <v>20</v>
      </c>
      <c r="I203" s="188"/>
      <c r="J203" s="189">
        <f t="shared" si="30"/>
        <v>0</v>
      </c>
      <c r="K203" s="185" t="s">
        <v>150</v>
      </c>
      <c r="L203" s="36"/>
      <c r="M203" s="190" t="s">
        <v>1</v>
      </c>
      <c r="N203" s="191" t="s">
        <v>44</v>
      </c>
      <c r="O203" s="68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236</v>
      </c>
      <c r="AT203" s="194" t="s">
        <v>146</v>
      </c>
      <c r="AU203" s="194" t="s">
        <v>87</v>
      </c>
      <c r="AY203" s="14" t="s">
        <v>143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14" t="s">
        <v>87</v>
      </c>
      <c r="BK203" s="195">
        <f t="shared" si="39"/>
        <v>0</v>
      </c>
      <c r="BL203" s="14" t="s">
        <v>236</v>
      </c>
      <c r="BM203" s="194" t="s">
        <v>1147</v>
      </c>
    </row>
    <row r="204" spans="1:65" s="2" customFormat="1" ht="16.5" customHeight="1">
      <c r="A204" s="31"/>
      <c r="B204" s="32"/>
      <c r="C204" s="201" t="s">
        <v>1148</v>
      </c>
      <c r="D204" s="201" t="s">
        <v>347</v>
      </c>
      <c r="E204" s="202" t="s">
        <v>1149</v>
      </c>
      <c r="F204" s="203" t="s">
        <v>1150</v>
      </c>
      <c r="G204" s="204" t="s">
        <v>189</v>
      </c>
      <c r="H204" s="205">
        <v>20</v>
      </c>
      <c r="I204" s="206"/>
      <c r="J204" s="207">
        <f t="shared" si="30"/>
        <v>0</v>
      </c>
      <c r="K204" s="203" t="s">
        <v>150</v>
      </c>
      <c r="L204" s="208"/>
      <c r="M204" s="209" t="s">
        <v>1</v>
      </c>
      <c r="N204" s="210" t="s">
        <v>44</v>
      </c>
      <c r="O204" s="68"/>
      <c r="P204" s="192">
        <f t="shared" si="31"/>
        <v>0</v>
      </c>
      <c r="Q204" s="192">
        <v>1E-4</v>
      </c>
      <c r="R204" s="192">
        <f t="shared" si="32"/>
        <v>2E-3</v>
      </c>
      <c r="S204" s="192">
        <v>0</v>
      </c>
      <c r="T204" s="193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4" t="s">
        <v>350</v>
      </c>
      <c r="AT204" s="194" t="s">
        <v>347</v>
      </c>
      <c r="AU204" s="194" t="s">
        <v>87</v>
      </c>
      <c r="AY204" s="14" t="s">
        <v>143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14" t="s">
        <v>87</v>
      </c>
      <c r="BK204" s="195">
        <f t="shared" si="39"/>
        <v>0</v>
      </c>
      <c r="BL204" s="14" t="s">
        <v>236</v>
      </c>
      <c r="BM204" s="194" t="s">
        <v>1151</v>
      </c>
    </row>
    <row r="205" spans="1:65" s="2" customFormat="1" ht="16.5" customHeight="1">
      <c r="A205" s="31"/>
      <c r="B205" s="32"/>
      <c r="C205" s="183" t="s">
        <v>1152</v>
      </c>
      <c r="D205" s="183" t="s">
        <v>146</v>
      </c>
      <c r="E205" s="184" t="s">
        <v>986</v>
      </c>
      <c r="F205" s="185" t="s">
        <v>987</v>
      </c>
      <c r="G205" s="186" t="s">
        <v>189</v>
      </c>
      <c r="H205" s="187">
        <v>20</v>
      </c>
      <c r="I205" s="188"/>
      <c r="J205" s="189">
        <f t="shared" si="30"/>
        <v>0</v>
      </c>
      <c r="K205" s="185" t="s">
        <v>150</v>
      </c>
      <c r="L205" s="36"/>
      <c r="M205" s="190" t="s">
        <v>1</v>
      </c>
      <c r="N205" s="191" t="s">
        <v>44</v>
      </c>
      <c r="O205" s="68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236</v>
      </c>
      <c r="AT205" s="194" t="s">
        <v>146</v>
      </c>
      <c r="AU205" s="194" t="s">
        <v>87</v>
      </c>
      <c r="AY205" s="14" t="s">
        <v>143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14" t="s">
        <v>87</v>
      </c>
      <c r="BK205" s="195">
        <f t="shared" si="39"/>
        <v>0</v>
      </c>
      <c r="BL205" s="14" t="s">
        <v>236</v>
      </c>
      <c r="BM205" s="194" t="s">
        <v>1153</v>
      </c>
    </row>
    <row r="206" spans="1:65" s="2" customFormat="1" ht="16.5" customHeight="1">
      <c r="A206" s="31"/>
      <c r="B206" s="32"/>
      <c r="C206" s="201" t="s">
        <v>1154</v>
      </c>
      <c r="D206" s="201" t="s">
        <v>347</v>
      </c>
      <c r="E206" s="202" t="s">
        <v>989</v>
      </c>
      <c r="F206" s="203" t="s">
        <v>990</v>
      </c>
      <c r="G206" s="204" t="s">
        <v>189</v>
      </c>
      <c r="H206" s="205">
        <v>50</v>
      </c>
      <c r="I206" s="206"/>
      <c r="J206" s="207">
        <f t="shared" si="30"/>
        <v>0</v>
      </c>
      <c r="K206" s="203" t="s">
        <v>150</v>
      </c>
      <c r="L206" s="208"/>
      <c r="M206" s="209" t="s">
        <v>1</v>
      </c>
      <c r="N206" s="210" t="s">
        <v>44</v>
      </c>
      <c r="O206" s="68"/>
      <c r="P206" s="192">
        <f t="shared" si="31"/>
        <v>0</v>
      </c>
      <c r="Q206" s="192">
        <v>1.2E-4</v>
      </c>
      <c r="R206" s="192">
        <f t="shared" si="32"/>
        <v>6.0000000000000001E-3</v>
      </c>
      <c r="S206" s="192">
        <v>0</v>
      </c>
      <c r="T206" s="193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4" t="s">
        <v>350</v>
      </c>
      <c r="AT206" s="194" t="s">
        <v>347</v>
      </c>
      <c r="AU206" s="194" t="s">
        <v>87</v>
      </c>
      <c r="AY206" s="14" t="s">
        <v>143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14" t="s">
        <v>87</v>
      </c>
      <c r="BK206" s="195">
        <f t="shared" si="39"/>
        <v>0</v>
      </c>
      <c r="BL206" s="14" t="s">
        <v>236</v>
      </c>
      <c r="BM206" s="194" t="s">
        <v>1155</v>
      </c>
    </row>
    <row r="207" spans="1:65" s="2" customFormat="1" ht="16.5" customHeight="1">
      <c r="A207" s="31"/>
      <c r="B207" s="32"/>
      <c r="C207" s="183" t="s">
        <v>1156</v>
      </c>
      <c r="D207" s="183" t="s">
        <v>146</v>
      </c>
      <c r="E207" s="184" t="s">
        <v>986</v>
      </c>
      <c r="F207" s="185" t="s">
        <v>987</v>
      </c>
      <c r="G207" s="186" t="s">
        <v>189</v>
      </c>
      <c r="H207" s="187">
        <v>50</v>
      </c>
      <c r="I207" s="188"/>
      <c r="J207" s="189">
        <f t="shared" si="30"/>
        <v>0</v>
      </c>
      <c r="K207" s="185" t="s">
        <v>150</v>
      </c>
      <c r="L207" s="36"/>
      <c r="M207" s="190" t="s">
        <v>1</v>
      </c>
      <c r="N207" s="191" t="s">
        <v>44</v>
      </c>
      <c r="O207" s="68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236</v>
      </c>
      <c r="AT207" s="194" t="s">
        <v>146</v>
      </c>
      <c r="AU207" s="194" t="s">
        <v>87</v>
      </c>
      <c r="AY207" s="14" t="s">
        <v>143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14" t="s">
        <v>87</v>
      </c>
      <c r="BK207" s="195">
        <f t="shared" si="39"/>
        <v>0</v>
      </c>
      <c r="BL207" s="14" t="s">
        <v>236</v>
      </c>
      <c r="BM207" s="194" t="s">
        <v>1157</v>
      </c>
    </row>
    <row r="208" spans="1:65" s="2" customFormat="1" ht="16.5" customHeight="1">
      <c r="A208" s="31"/>
      <c r="B208" s="32"/>
      <c r="C208" s="201" t="s">
        <v>1158</v>
      </c>
      <c r="D208" s="201" t="s">
        <v>347</v>
      </c>
      <c r="E208" s="202" t="s">
        <v>993</v>
      </c>
      <c r="F208" s="203" t="s">
        <v>994</v>
      </c>
      <c r="G208" s="204" t="s">
        <v>196</v>
      </c>
      <c r="H208" s="205">
        <v>1</v>
      </c>
      <c r="I208" s="206"/>
      <c r="J208" s="207">
        <f t="shared" si="30"/>
        <v>0</v>
      </c>
      <c r="K208" s="203" t="s">
        <v>150</v>
      </c>
      <c r="L208" s="208"/>
      <c r="M208" s="209" t="s">
        <v>1</v>
      </c>
      <c r="N208" s="210" t="s">
        <v>44</v>
      </c>
      <c r="O208" s="68"/>
      <c r="P208" s="192">
        <f t="shared" si="31"/>
        <v>0</v>
      </c>
      <c r="Q208" s="192">
        <v>5.0000000000000002E-5</v>
      </c>
      <c r="R208" s="192">
        <f t="shared" si="32"/>
        <v>5.0000000000000002E-5</v>
      </c>
      <c r="S208" s="192">
        <v>0</v>
      </c>
      <c r="T208" s="193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206</v>
      </c>
      <c r="AT208" s="194" t="s">
        <v>347</v>
      </c>
      <c r="AU208" s="194" t="s">
        <v>87</v>
      </c>
      <c r="AY208" s="14" t="s">
        <v>143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14" t="s">
        <v>87</v>
      </c>
      <c r="BK208" s="195">
        <f t="shared" si="39"/>
        <v>0</v>
      </c>
      <c r="BL208" s="14" t="s">
        <v>164</v>
      </c>
      <c r="BM208" s="194" t="s">
        <v>1159</v>
      </c>
    </row>
    <row r="209" spans="1:65" s="2" customFormat="1" ht="16.5" customHeight="1">
      <c r="A209" s="31"/>
      <c r="B209" s="32"/>
      <c r="C209" s="183" t="s">
        <v>901</v>
      </c>
      <c r="D209" s="183" t="s">
        <v>146</v>
      </c>
      <c r="E209" s="184" t="s">
        <v>980</v>
      </c>
      <c r="F209" s="185" t="s">
        <v>981</v>
      </c>
      <c r="G209" s="186" t="s">
        <v>189</v>
      </c>
      <c r="H209" s="187">
        <v>80</v>
      </c>
      <c r="I209" s="188"/>
      <c r="J209" s="189">
        <f t="shared" si="30"/>
        <v>0</v>
      </c>
      <c r="K209" s="185" t="s">
        <v>150</v>
      </c>
      <c r="L209" s="36"/>
      <c r="M209" s="190" t="s">
        <v>1</v>
      </c>
      <c r="N209" s="191" t="s">
        <v>44</v>
      </c>
      <c r="O209" s="68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236</v>
      </c>
      <c r="AT209" s="194" t="s">
        <v>146</v>
      </c>
      <c r="AU209" s="194" t="s">
        <v>87</v>
      </c>
      <c r="AY209" s="14" t="s">
        <v>143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14" t="s">
        <v>87</v>
      </c>
      <c r="BK209" s="195">
        <f t="shared" si="39"/>
        <v>0</v>
      </c>
      <c r="BL209" s="14" t="s">
        <v>236</v>
      </c>
      <c r="BM209" s="194" t="s">
        <v>1160</v>
      </c>
    </row>
    <row r="210" spans="1:65" s="2" customFormat="1" ht="21.75" customHeight="1">
      <c r="A210" s="31"/>
      <c r="B210" s="32"/>
      <c r="C210" s="201" t="s">
        <v>905</v>
      </c>
      <c r="D210" s="201" t="s">
        <v>347</v>
      </c>
      <c r="E210" s="202" t="s">
        <v>1161</v>
      </c>
      <c r="F210" s="203" t="s">
        <v>1162</v>
      </c>
      <c r="G210" s="204" t="s">
        <v>189</v>
      </c>
      <c r="H210" s="205">
        <v>50</v>
      </c>
      <c r="I210" s="206"/>
      <c r="J210" s="207">
        <f t="shared" si="30"/>
        <v>0</v>
      </c>
      <c r="K210" s="203" t="s">
        <v>150</v>
      </c>
      <c r="L210" s="208"/>
      <c r="M210" s="209" t="s">
        <v>1</v>
      </c>
      <c r="N210" s="210" t="s">
        <v>44</v>
      </c>
      <c r="O210" s="68"/>
      <c r="P210" s="192">
        <f t="shared" si="31"/>
        <v>0</v>
      </c>
      <c r="Q210" s="192">
        <v>8.0000000000000004E-4</v>
      </c>
      <c r="R210" s="192">
        <f t="shared" si="32"/>
        <v>0.04</v>
      </c>
      <c r="S210" s="192">
        <v>0</v>
      </c>
      <c r="T210" s="193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1144</v>
      </c>
      <c r="AT210" s="194" t="s">
        <v>347</v>
      </c>
      <c r="AU210" s="194" t="s">
        <v>87</v>
      </c>
      <c r="AY210" s="14" t="s">
        <v>143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14" t="s">
        <v>87</v>
      </c>
      <c r="BK210" s="195">
        <f t="shared" si="39"/>
        <v>0</v>
      </c>
      <c r="BL210" s="14" t="s">
        <v>1144</v>
      </c>
      <c r="BM210" s="194" t="s">
        <v>1163</v>
      </c>
    </row>
    <row r="211" spans="1:65" s="2" customFormat="1" ht="16.5" customHeight="1">
      <c r="A211" s="31"/>
      <c r="B211" s="32"/>
      <c r="C211" s="183" t="s">
        <v>1164</v>
      </c>
      <c r="D211" s="183" t="s">
        <v>146</v>
      </c>
      <c r="E211" s="184" t="s">
        <v>980</v>
      </c>
      <c r="F211" s="185" t="s">
        <v>981</v>
      </c>
      <c r="G211" s="186" t="s">
        <v>189</v>
      </c>
      <c r="H211" s="187">
        <v>20</v>
      </c>
      <c r="I211" s="188"/>
      <c r="J211" s="189">
        <f t="shared" si="30"/>
        <v>0</v>
      </c>
      <c r="K211" s="185" t="s">
        <v>150</v>
      </c>
      <c r="L211" s="36"/>
      <c r="M211" s="190" t="s">
        <v>1</v>
      </c>
      <c r="N211" s="191" t="s">
        <v>44</v>
      </c>
      <c r="O211" s="68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236</v>
      </c>
      <c r="AT211" s="194" t="s">
        <v>146</v>
      </c>
      <c r="AU211" s="194" t="s">
        <v>87</v>
      </c>
      <c r="AY211" s="14" t="s">
        <v>143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14" t="s">
        <v>87</v>
      </c>
      <c r="BK211" s="195">
        <f t="shared" si="39"/>
        <v>0</v>
      </c>
      <c r="BL211" s="14" t="s">
        <v>236</v>
      </c>
      <c r="BM211" s="194" t="s">
        <v>1165</v>
      </c>
    </row>
    <row r="212" spans="1:65" s="2" customFormat="1" ht="24">
      <c r="A212" s="31"/>
      <c r="B212" s="32"/>
      <c r="C212" s="201" t="s">
        <v>1166</v>
      </c>
      <c r="D212" s="201" t="s">
        <v>347</v>
      </c>
      <c r="E212" s="202" t="s">
        <v>1167</v>
      </c>
      <c r="F212" s="203" t="s">
        <v>1168</v>
      </c>
      <c r="G212" s="204" t="s">
        <v>189</v>
      </c>
      <c r="H212" s="205">
        <v>20</v>
      </c>
      <c r="I212" s="206"/>
      <c r="J212" s="207">
        <f t="shared" si="30"/>
        <v>0</v>
      </c>
      <c r="K212" s="203" t="s">
        <v>150</v>
      </c>
      <c r="L212" s="208"/>
      <c r="M212" s="209" t="s">
        <v>1</v>
      </c>
      <c r="N212" s="210" t="s">
        <v>44</v>
      </c>
      <c r="O212" s="68"/>
      <c r="P212" s="192">
        <f t="shared" si="31"/>
        <v>0</v>
      </c>
      <c r="Q212" s="192">
        <v>4.0000000000000003E-5</v>
      </c>
      <c r="R212" s="192">
        <f t="shared" si="32"/>
        <v>8.0000000000000004E-4</v>
      </c>
      <c r="S212" s="192">
        <v>0</v>
      </c>
      <c r="T212" s="193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1144</v>
      </c>
      <c r="AT212" s="194" t="s">
        <v>347</v>
      </c>
      <c r="AU212" s="194" t="s">
        <v>87</v>
      </c>
      <c r="AY212" s="14" t="s">
        <v>143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14" t="s">
        <v>87</v>
      </c>
      <c r="BK212" s="195">
        <f t="shared" si="39"/>
        <v>0</v>
      </c>
      <c r="BL212" s="14" t="s">
        <v>1144</v>
      </c>
      <c r="BM212" s="194" t="s">
        <v>1169</v>
      </c>
    </row>
    <row r="213" spans="1:65" s="2" customFormat="1" ht="16.5" customHeight="1">
      <c r="A213" s="31"/>
      <c r="B213" s="32"/>
      <c r="C213" s="183" t="s">
        <v>1170</v>
      </c>
      <c r="D213" s="183" t="s">
        <v>146</v>
      </c>
      <c r="E213" s="184" t="s">
        <v>980</v>
      </c>
      <c r="F213" s="185" t="s">
        <v>981</v>
      </c>
      <c r="G213" s="186" t="s">
        <v>189</v>
      </c>
      <c r="H213" s="187">
        <v>20</v>
      </c>
      <c r="I213" s="188"/>
      <c r="J213" s="189">
        <f t="shared" si="30"/>
        <v>0</v>
      </c>
      <c r="K213" s="185" t="s">
        <v>150</v>
      </c>
      <c r="L213" s="36"/>
      <c r="M213" s="190" t="s">
        <v>1</v>
      </c>
      <c r="N213" s="191" t="s">
        <v>44</v>
      </c>
      <c r="O213" s="68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236</v>
      </c>
      <c r="AT213" s="194" t="s">
        <v>146</v>
      </c>
      <c r="AU213" s="194" t="s">
        <v>87</v>
      </c>
      <c r="AY213" s="14" t="s">
        <v>143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14" t="s">
        <v>87</v>
      </c>
      <c r="BK213" s="195">
        <f t="shared" si="39"/>
        <v>0</v>
      </c>
      <c r="BL213" s="14" t="s">
        <v>236</v>
      </c>
      <c r="BM213" s="194" t="s">
        <v>1171</v>
      </c>
    </row>
    <row r="214" spans="1:65" s="2" customFormat="1" ht="16.5" customHeight="1">
      <c r="A214" s="31"/>
      <c r="B214" s="32"/>
      <c r="C214" s="201" t="s">
        <v>1172</v>
      </c>
      <c r="D214" s="201" t="s">
        <v>347</v>
      </c>
      <c r="E214" s="202" t="s">
        <v>1078</v>
      </c>
      <c r="F214" s="203" t="s">
        <v>1079</v>
      </c>
      <c r="G214" s="204" t="s">
        <v>189</v>
      </c>
      <c r="H214" s="205">
        <v>20</v>
      </c>
      <c r="I214" s="206"/>
      <c r="J214" s="207">
        <f t="shared" si="30"/>
        <v>0</v>
      </c>
      <c r="K214" s="203" t="s">
        <v>150</v>
      </c>
      <c r="L214" s="208"/>
      <c r="M214" s="209" t="s">
        <v>1</v>
      </c>
      <c r="N214" s="210" t="s">
        <v>44</v>
      </c>
      <c r="O214" s="68"/>
      <c r="P214" s="192">
        <f t="shared" si="31"/>
        <v>0</v>
      </c>
      <c r="Q214" s="192">
        <v>4.0000000000000003E-5</v>
      </c>
      <c r="R214" s="192">
        <f t="shared" si="32"/>
        <v>8.0000000000000004E-4</v>
      </c>
      <c r="S214" s="192">
        <v>0</v>
      </c>
      <c r="T214" s="193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350</v>
      </c>
      <c r="AT214" s="194" t="s">
        <v>347</v>
      </c>
      <c r="AU214" s="194" t="s">
        <v>87</v>
      </c>
      <c r="AY214" s="14" t="s">
        <v>143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14" t="s">
        <v>87</v>
      </c>
      <c r="BK214" s="195">
        <f t="shared" si="39"/>
        <v>0</v>
      </c>
      <c r="BL214" s="14" t="s">
        <v>236</v>
      </c>
      <c r="BM214" s="194" t="s">
        <v>1173</v>
      </c>
    </row>
    <row r="215" spans="1:65" s="2" customFormat="1" ht="16.5" customHeight="1">
      <c r="A215" s="31"/>
      <c r="B215" s="32"/>
      <c r="C215" s="183" t="s">
        <v>860</v>
      </c>
      <c r="D215" s="183" t="s">
        <v>146</v>
      </c>
      <c r="E215" s="184" t="s">
        <v>1174</v>
      </c>
      <c r="F215" s="185" t="s">
        <v>1175</v>
      </c>
      <c r="G215" s="186" t="s">
        <v>196</v>
      </c>
      <c r="H215" s="187">
        <v>1</v>
      </c>
      <c r="I215" s="188"/>
      <c r="J215" s="189">
        <f t="shared" si="30"/>
        <v>0</v>
      </c>
      <c r="K215" s="185" t="s">
        <v>150</v>
      </c>
      <c r="L215" s="36"/>
      <c r="M215" s="190" t="s">
        <v>1</v>
      </c>
      <c r="N215" s="191" t="s">
        <v>44</v>
      </c>
      <c r="O215" s="68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4" t="s">
        <v>236</v>
      </c>
      <c r="AT215" s="194" t="s">
        <v>146</v>
      </c>
      <c r="AU215" s="194" t="s">
        <v>87</v>
      </c>
      <c r="AY215" s="14" t="s">
        <v>143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14" t="s">
        <v>87</v>
      </c>
      <c r="BK215" s="195">
        <f t="shared" si="39"/>
        <v>0</v>
      </c>
      <c r="BL215" s="14" t="s">
        <v>236</v>
      </c>
      <c r="BM215" s="194" t="s">
        <v>1176</v>
      </c>
    </row>
    <row r="216" spans="1:65" s="2" customFormat="1" ht="16.5" customHeight="1">
      <c r="A216" s="31"/>
      <c r="B216" s="32"/>
      <c r="C216" s="183" t="s">
        <v>864</v>
      </c>
      <c r="D216" s="183" t="s">
        <v>146</v>
      </c>
      <c r="E216" s="184" t="s">
        <v>1177</v>
      </c>
      <c r="F216" s="185" t="s">
        <v>1178</v>
      </c>
      <c r="G216" s="186" t="s">
        <v>196</v>
      </c>
      <c r="H216" s="187">
        <v>1</v>
      </c>
      <c r="I216" s="188"/>
      <c r="J216" s="189">
        <f t="shared" si="30"/>
        <v>0</v>
      </c>
      <c r="K216" s="185" t="s">
        <v>150</v>
      </c>
      <c r="L216" s="36"/>
      <c r="M216" s="190" t="s">
        <v>1</v>
      </c>
      <c r="N216" s="191" t="s">
        <v>44</v>
      </c>
      <c r="O216" s="68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236</v>
      </c>
      <c r="AT216" s="194" t="s">
        <v>146</v>
      </c>
      <c r="AU216" s="194" t="s">
        <v>87</v>
      </c>
      <c r="AY216" s="14" t="s">
        <v>143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4" t="s">
        <v>87</v>
      </c>
      <c r="BK216" s="195">
        <f t="shared" si="39"/>
        <v>0</v>
      </c>
      <c r="BL216" s="14" t="s">
        <v>236</v>
      </c>
      <c r="BM216" s="194" t="s">
        <v>1179</v>
      </c>
    </row>
    <row r="217" spans="1:65" s="2" customFormat="1" ht="16.5" customHeight="1">
      <c r="A217" s="31"/>
      <c r="B217" s="32"/>
      <c r="C217" s="183" t="s">
        <v>868</v>
      </c>
      <c r="D217" s="183" t="s">
        <v>146</v>
      </c>
      <c r="E217" s="184" t="s">
        <v>1180</v>
      </c>
      <c r="F217" s="185" t="s">
        <v>1181</v>
      </c>
      <c r="G217" s="186" t="s">
        <v>196</v>
      </c>
      <c r="H217" s="187">
        <v>1</v>
      </c>
      <c r="I217" s="188"/>
      <c r="J217" s="189">
        <f t="shared" si="30"/>
        <v>0</v>
      </c>
      <c r="K217" s="185" t="s">
        <v>150</v>
      </c>
      <c r="L217" s="36"/>
      <c r="M217" s="190" t="s">
        <v>1</v>
      </c>
      <c r="N217" s="191" t="s">
        <v>44</v>
      </c>
      <c r="O217" s="68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4" t="s">
        <v>236</v>
      </c>
      <c r="AT217" s="194" t="s">
        <v>146</v>
      </c>
      <c r="AU217" s="194" t="s">
        <v>87</v>
      </c>
      <c r="AY217" s="14" t="s">
        <v>143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4" t="s">
        <v>87</v>
      </c>
      <c r="BK217" s="195">
        <f t="shared" si="39"/>
        <v>0</v>
      </c>
      <c r="BL217" s="14" t="s">
        <v>236</v>
      </c>
      <c r="BM217" s="194" t="s">
        <v>1182</v>
      </c>
    </row>
    <row r="218" spans="1:65" s="2" customFormat="1" ht="16.5" customHeight="1">
      <c r="A218" s="31"/>
      <c r="B218" s="32"/>
      <c r="C218" s="183" t="s">
        <v>872</v>
      </c>
      <c r="D218" s="183" t="s">
        <v>146</v>
      </c>
      <c r="E218" s="184" t="s">
        <v>1183</v>
      </c>
      <c r="F218" s="185" t="s">
        <v>1184</v>
      </c>
      <c r="G218" s="186" t="s">
        <v>196</v>
      </c>
      <c r="H218" s="187">
        <v>1</v>
      </c>
      <c r="I218" s="188"/>
      <c r="J218" s="189">
        <f t="shared" si="30"/>
        <v>0</v>
      </c>
      <c r="K218" s="185" t="s">
        <v>150</v>
      </c>
      <c r="L218" s="36"/>
      <c r="M218" s="190" t="s">
        <v>1</v>
      </c>
      <c r="N218" s="191" t="s">
        <v>44</v>
      </c>
      <c r="O218" s="68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236</v>
      </c>
      <c r="AT218" s="194" t="s">
        <v>146</v>
      </c>
      <c r="AU218" s="194" t="s">
        <v>87</v>
      </c>
      <c r="AY218" s="14" t="s">
        <v>143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4" t="s">
        <v>87</v>
      </c>
      <c r="BK218" s="195">
        <f t="shared" si="39"/>
        <v>0</v>
      </c>
      <c r="BL218" s="14" t="s">
        <v>236</v>
      </c>
      <c r="BM218" s="194" t="s">
        <v>1185</v>
      </c>
    </row>
    <row r="219" spans="1:65" s="2" customFormat="1" ht="16.5" customHeight="1">
      <c r="A219" s="31"/>
      <c r="B219" s="32"/>
      <c r="C219" s="183" t="s">
        <v>876</v>
      </c>
      <c r="D219" s="183" t="s">
        <v>146</v>
      </c>
      <c r="E219" s="184" t="s">
        <v>1186</v>
      </c>
      <c r="F219" s="185" t="s">
        <v>1187</v>
      </c>
      <c r="G219" s="186" t="s">
        <v>196</v>
      </c>
      <c r="H219" s="187">
        <v>2</v>
      </c>
      <c r="I219" s="188"/>
      <c r="J219" s="189">
        <f t="shared" si="30"/>
        <v>0</v>
      </c>
      <c r="K219" s="185" t="s">
        <v>150</v>
      </c>
      <c r="L219" s="36"/>
      <c r="M219" s="190" t="s">
        <v>1</v>
      </c>
      <c r="N219" s="191" t="s">
        <v>44</v>
      </c>
      <c r="O219" s="68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4" t="s">
        <v>236</v>
      </c>
      <c r="AT219" s="194" t="s">
        <v>146</v>
      </c>
      <c r="AU219" s="194" t="s">
        <v>87</v>
      </c>
      <c r="AY219" s="14" t="s">
        <v>143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4" t="s">
        <v>87</v>
      </c>
      <c r="BK219" s="195">
        <f t="shared" si="39"/>
        <v>0</v>
      </c>
      <c r="BL219" s="14" t="s">
        <v>236</v>
      </c>
      <c r="BM219" s="194" t="s">
        <v>1188</v>
      </c>
    </row>
    <row r="220" spans="1:65" s="2" customFormat="1" ht="16.5" customHeight="1">
      <c r="A220" s="31"/>
      <c r="B220" s="32"/>
      <c r="C220" s="183" t="s">
        <v>880</v>
      </c>
      <c r="D220" s="183" t="s">
        <v>146</v>
      </c>
      <c r="E220" s="184" t="s">
        <v>1189</v>
      </c>
      <c r="F220" s="185" t="s">
        <v>1190</v>
      </c>
      <c r="G220" s="186" t="s">
        <v>196</v>
      </c>
      <c r="H220" s="187">
        <v>1</v>
      </c>
      <c r="I220" s="188"/>
      <c r="J220" s="189">
        <f t="shared" si="30"/>
        <v>0</v>
      </c>
      <c r="K220" s="185" t="s">
        <v>150</v>
      </c>
      <c r="L220" s="36"/>
      <c r="M220" s="190" t="s">
        <v>1</v>
      </c>
      <c r="N220" s="191" t="s">
        <v>44</v>
      </c>
      <c r="O220" s="68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236</v>
      </c>
      <c r="AT220" s="194" t="s">
        <v>146</v>
      </c>
      <c r="AU220" s="194" t="s">
        <v>87</v>
      </c>
      <c r="AY220" s="14" t="s">
        <v>143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4" t="s">
        <v>87</v>
      </c>
      <c r="BK220" s="195">
        <f t="shared" si="39"/>
        <v>0</v>
      </c>
      <c r="BL220" s="14" t="s">
        <v>236</v>
      </c>
      <c r="BM220" s="194" t="s">
        <v>1191</v>
      </c>
    </row>
    <row r="221" spans="1:65" s="2" customFormat="1" ht="16.5" customHeight="1">
      <c r="A221" s="31"/>
      <c r="B221" s="32"/>
      <c r="C221" s="183" t="s">
        <v>884</v>
      </c>
      <c r="D221" s="183" t="s">
        <v>146</v>
      </c>
      <c r="E221" s="184" t="s">
        <v>1192</v>
      </c>
      <c r="F221" s="185" t="s">
        <v>1193</v>
      </c>
      <c r="G221" s="186" t="s">
        <v>196</v>
      </c>
      <c r="H221" s="187">
        <v>2</v>
      </c>
      <c r="I221" s="188"/>
      <c r="J221" s="189">
        <f t="shared" si="30"/>
        <v>0</v>
      </c>
      <c r="K221" s="185" t="s">
        <v>150</v>
      </c>
      <c r="L221" s="36"/>
      <c r="M221" s="190" t="s">
        <v>1</v>
      </c>
      <c r="N221" s="191" t="s">
        <v>44</v>
      </c>
      <c r="O221" s="68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236</v>
      </c>
      <c r="AT221" s="194" t="s">
        <v>146</v>
      </c>
      <c r="AU221" s="194" t="s">
        <v>87</v>
      </c>
      <c r="AY221" s="14" t="s">
        <v>143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4" t="s">
        <v>87</v>
      </c>
      <c r="BK221" s="195">
        <f t="shared" si="39"/>
        <v>0</v>
      </c>
      <c r="BL221" s="14" t="s">
        <v>236</v>
      </c>
      <c r="BM221" s="194" t="s">
        <v>1194</v>
      </c>
    </row>
    <row r="222" spans="1:65" s="2" customFormat="1" ht="16.5" customHeight="1">
      <c r="A222" s="31"/>
      <c r="B222" s="32"/>
      <c r="C222" s="183" t="s">
        <v>888</v>
      </c>
      <c r="D222" s="183" t="s">
        <v>146</v>
      </c>
      <c r="E222" s="184" t="s">
        <v>1195</v>
      </c>
      <c r="F222" s="185" t="s">
        <v>1196</v>
      </c>
      <c r="G222" s="186" t="s">
        <v>196</v>
      </c>
      <c r="H222" s="187">
        <v>2</v>
      </c>
      <c r="I222" s="188"/>
      <c r="J222" s="189">
        <f t="shared" si="30"/>
        <v>0</v>
      </c>
      <c r="K222" s="185" t="s">
        <v>150</v>
      </c>
      <c r="L222" s="36"/>
      <c r="M222" s="190" t="s">
        <v>1</v>
      </c>
      <c r="N222" s="191" t="s">
        <v>44</v>
      </c>
      <c r="O222" s="68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236</v>
      </c>
      <c r="AT222" s="194" t="s">
        <v>146</v>
      </c>
      <c r="AU222" s="194" t="s">
        <v>87</v>
      </c>
      <c r="AY222" s="14" t="s">
        <v>143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4" t="s">
        <v>87</v>
      </c>
      <c r="BK222" s="195">
        <f t="shared" si="39"/>
        <v>0</v>
      </c>
      <c r="BL222" s="14" t="s">
        <v>236</v>
      </c>
      <c r="BM222" s="194" t="s">
        <v>1197</v>
      </c>
    </row>
    <row r="223" spans="1:65" s="2" customFormat="1" ht="16.5" customHeight="1">
      <c r="A223" s="31"/>
      <c r="B223" s="32"/>
      <c r="C223" s="183" t="s">
        <v>893</v>
      </c>
      <c r="D223" s="183" t="s">
        <v>146</v>
      </c>
      <c r="E223" s="184" t="s">
        <v>1198</v>
      </c>
      <c r="F223" s="185" t="s">
        <v>1199</v>
      </c>
      <c r="G223" s="186" t="s">
        <v>196</v>
      </c>
      <c r="H223" s="187">
        <v>1</v>
      </c>
      <c r="I223" s="188"/>
      <c r="J223" s="189">
        <f t="shared" si="30"/>
        <v>0</v>
      </c>
      <c r="K223" s="185" t="s">
        <v>150</v>
      </c>
      <c r="L223" s="36"/>
      <c r="M223" s="190" t="s">
        <v>1</v>
      </c>
      <c r="N223" s="191" t="s">
        <v>44</v>
      </c>
      <c r="O223" s="68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236</v>
      </c>
      <c r="AT223" s="194" t="s">
        <v>146</v>
      </c>
      <c r="AU223" s="194" t="s">
        <v>87</v>
      </c>
      <c r="AY223" s="14" t="s">
        <v>143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4" t="s">
        <v>87</v>
      </c>
      <c r="BK223" s="195">
        <f t="shared" si="39"/>
        <v>0</v>
      </c>
      <c r="BL223" s="14" t="s">
        <v>236</v>
      </c>
      <c r="BM223" s="194" t="s">
        <v>1200</v>
      </c>
    </row>
    <row r="224" spans="1:65" s="2" customFormat="1" ht="16.5" customHeight="1">
      <c r="A224" s="31"/>
      <c r="B224" s="32"/>
      <c r="C224" s="201" t="s">
        <v>897</v>
      </c>
      <c r="D224" s="201" t="s">
        <v>347</v>
      </c>
      <c r="E224" s="202" t="s">
        <v>1201</v>
      </c>
      <c r="F224" s="203" t="s">
        <v>1202</v>
      </c>
      <c r="G224" s="204" t="s">
        <v>189</v>
      </c>
      <c r="H224" s="205">
        <v>80</v>
      </c>
      <c r="I224" s="206"/>
      <c r="J224" s="207">
        <f t="shared" si="30"/>
        <v>0</v>
      </c>
      <c r="K224" s="203" t="s">
        <v>150</v>
      </c>
      <c r="L224" s="208"/>
      <c r="M224" s="209" t="s">
        <v>1</v>
      </c>
      <c r="N224" s="210" t="s">
        <v>44</v>
      </c>
      <c r="O224" s="68"/>
      <c r="P224" s="192">
        <f t="shared" si="31"/>
        <v>0</v>
      </c>
      <c r="Q224" s="192">
        <v>4.0000000000000003E-5</v>
      </c>
      <c r="R224" s="192">
        <f t="shared" si="32"/>
        <v>3.2000000000000002E-3</v>
      </c>
      <c r="S224" s="192">
        <v>0</v>
      </c>
      <c r="T224" s="193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206</v>
      </c>
      <c r="AT224" s="194" t="s">
        <v>347</v>
      </c>
      <c r="AU224" s="194" t="s">
        <v>87</v>
      </c>
      <c r="AY224" s="14" t="s">
        <v>143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4" t="s">
        <v>87</v>
      </c>
      <c r="BK224" s="195">
        <f t="shared" si="39"/>
        <v>0</v>
      </c>
      <c r="BL224" s="14" t="s">
        <v>164</v>
      </c>
      <c r="BM224" s="194" t="s">
        <v>1203</v>
      </c>
    </row>
    <row r="225" spans="1:65" s="12" customFormat="1" ht="25.9" customHeight="1">
      <c r="B225" s="167"/>
      <c r="C225" s="168"/>
      <c r="D225" s="169" t="s">
        <v>78</v>
      </c>
      <c r="E225" s="170" t="s">
        <v>1204</v>
      </c>
      <c r="F225" s="170" t="s">
        <v>1205</v>
      </c>
      <c r="G225" s="168"/>
      <c r="H225" s="168"/>
      <c r="I225" s="171"/>
      <c r="J225" s="172">
        <f>BK225</f>
        <v>0</v>
      </c>
      <c r="K225" s="168"/>
      <c r="L225" s="173"/>
      <c r="M225" s="174"/>
      <c r="N225" s="175"/>
      <c r="O225" s="175"/>
      <c r="P225" s="176">
        <f>SUM(P226:P244)</f>
        <v>0</v>
      </c>
      <c r="Q225" s="175"/>
      <c r="R225" s="176">
        <f>SUM(R226:R244)</f>
        <v>3.0000000000000001E-3</v>
      </c>
      <c r="S225" s="175"/>
      <c r="T225" s="177">
        <f>SUM(T226:T244)</f>
        <v>0.84299999999999997</v>
      </c>
      <c r="AR225" s="178" t="s">
        <v>87</v>
      </c>
      <c r="AT225" s="179" t="s">
        <v>78</v>
      </c>
      <c r="AU225" s="179" t="s">
        <v>79</v>
      </c>
      <c r="AY225" s="178" t="s">
        <v>143</v>
      </c>
      <c r="BK225" s="180">
        <f>SUM(BK226:BK244)</f>
        <v>0</v>
      </c>
    </row>
    <row r="226" spans="1:65" s="2" customFormat="1" ht="16.5" customHeight="1">
      <c r="A226" s="31"/>
      <c r="B226" s="32"/>
      <c r="C226" s="183" t="s">
        <v>1206</v>
      </c>
      <c r="D226" s="183" t="s">
        <v>146</v>
      </c>
      <c r="E226" s="184" t="s">
        <v>1207</v>
      </c>
      <c r="F226" s="185" t="s">
        <v>148</v>
      </c>
      <c r="G226" s="186" t="s">
        <v>1208</v>
      </c>
      <c r="H226" s="187">
        <v>40</v>
      </c>
      <c r="I226" s="188"/>
      <c r="J226" s="189">
        <f t="shared" ref="J226:J244" si="40">ROUND(I226*H226,2)</f>
        <v>0</v>
      </c>
      <c r="K226" s="185" t="s">
        <v>150</v>
      </c>
      <c r="L226" s="36"/>
      <c r="M226" s="190" t="s">
        <v>1</v>
      </c>
      <c r="N226" s="191" t="s">
        <v>44</v>
      </c>
      <c r="O226" s="68"/>
      <c r="P226" s="192">
        <f t="shared" ref="P226:P244" si="41">O226*H226</f>
        <v>0</v>
      </c>
      <c r="Q226" s="192">
        <v>0</v>
      </c>
      <c r="R226" s="192">
        <f t="shared" ref="R226:R244" si="42">Q226*H226</f>
        <v>0</v>
      </c>
      <c r="S226" s="192">
        <v>0</v>
      </c>
      <c r="T226" s="193">
        <f t="shared" ref="T226:T244" si="4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151</v>
      </c>
      <c r="AT226" s="194" t="s">
        <v>146</v>
      </c>
      <c r="AU226" s="194" t="s">
        <v>87</v>
      </c>
      <c r="AY226" s="14" t="s">
        <v>143</v>
      </c>
      <c r="BE226" s="195">
        <f t="shared" ref="BE226:BE244" si="44">IF(N226="základní",J226,0)</f>
        <v>0</v>
      </c>
      <c r="BF226" s="195">
        <f t="shared" ref="BF226:BF244" si="45">IF(N226="snížená",J226,0)</f>
        <v>0</v>
      </c>
      <c r="BG226" s="195">
        <f t="shared" ref="BG226:BG244" si="46">IF(N226="zákl. přenesená",J226,0)</f>
        <v>0</v>
      </c>
      <c r="BH226" s="195">
        <f t="shared" ref="BH226:BH244" si="47">IF(N226="sníž. přenesená",J226,0)</f>
        <v>0</v>
      </c>
      <c r="BI226" s="195">
        <f t="shared" ref="BI226:BI244" si="48">IF(N226="nulová",J226,0)</f>
        <v>0</v>
      </c>
      <c r="BJ226" s="14" t="s">
        <v>87</v>
      </c>
      <c r="BK226" s="195">
        <f t="shared" ref="BK226:BK244" si="49">ROUND(I226*H226,2)</f>
        <v>0</v>
      </c>
      <c r="BL226" s="14" t="s">
        <v>151</v>
      </c>
      <c r="BM226" s="194" t="s">
        <v>1209</v>
      </c>
    </row>
    <row r="227" spans="1:65" s="2" customFormat="1" ht="16.5" customHeight="1">
      <c r="A227" s="31"/>
      <c r="B227" s="32"/>
      <c r="C227" s="183" t="s">
        <v>1210</v>
      </c>
      <c r="D227" s="183" t="s">
        <v>146</v>
      </c>
      <c r="E227" s="184" t="s">
        <v>1211</v>
      </c>
      <c r="F227" s="185" t="s">
        <v>1212</v>
      </c>
      <c r="G227" s="186" t="s">
        <v>1208</v>
      </c>
      <c r="H227" s="187">
        <v>24</v>
      </c>
      <c r="I227" s="188"/>
      <c r="J227" s="189">
        <f t="shared" si="40"/>
        <v>0</v>
      </c>
      <c r="K227" s="185" t="s">
        <v>150</v>
      </c>
      <c r="L227" s="36"/>
      <c r="M227" s="190" t="s">
        <v>1</v>
      </c>
      <c r="N227" s="191" t="s">
        <v>44</v>
      </c>
      <c r="O227" s="68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151</v>
      </c>
      <c r="AT227" s="194" t="s">
        <v>146</v>
      </c>
      <c r="AU227" s="194" t="s">
        <v>87</v>
      </c>
      <c r="AY227" s="14" t="s">
        <v>143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14" t="s">
        <v>87</v>
      </c>
      <c r="BK227" s="195">
        <f t="shared" si="49"/>
        <v>0</v>
      </c>
      <c r="BL227" s="14" t="s">
        <v>151</v>
      </c>
      <c r="BM227" s="194" t="s">
        <v>1213</v>
      </c>
    </row>
    <row r="228" spans="1:65" s="2" customFormat="1" ht="16.5" customHeight="1">
      <c r="A228" s="31"/>
      <c r="B228" s="32"/>
      <c r="C228" s="183" t="s">
        <v>1214</v>
      </c>
      <c r="D228" s="183" t="s">
        <v>146</v>
      </c>
      <c r="E228" s="184" t="s">
        <v>1215</v>
      </c>
      <c r="F228" s="185" t="s">
        <v>1216</v>
      </c>
      <c r="G228" s="186" t="s">
        <v>1208</v>
      </c>
      <c r="H228" s="187">
        <v>40</v>
      </c>
      <c r="I228" s="188"/>
      <c r="J228" s="189">
        <f t="shared" si="40"/>
        <v>0</v>
      </c>
      <c r="K228" s="185" t="s">
        <v>150</v>
      </c>
      <c r="L228" s="36"/>
      <c r="M228" s="190" t="s">
        <v>1</v>
      </c>
      <c r="N228" s="191" t="s">
        <v>44</v>
      </c>
      <c r="O228" s="68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151</v>
      </c>
      <c r="AT228" s="194" t="s">
        <v>146</v>
      </c>
      <c r="AU228" s="194" t="s">
        <v>87</v>
      </c>
      <c r="AY228" s="14" t="s">
        <v>143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14" t="s">
        <v>87</v>
      </c>
      <c r="BK228" s="195">
        <f t="shared" si="49"/>
        <v>0</v>
      </c>
      <c r="BL228" s="14" t="s">
        <v>151</v>
      </c>
      <c r="BM228" s="194" t="s">
        <v>1217</v>
      </c>
    </row>
    <row r="229" spans="1:65" s="2" customFormat="1" ht="16.5" customHeight="1">
      <c r="A229" s="31"/>
      <c r="B229" s="32"/>
      <c r="C229" s="183" t="s">
        <v>1218</v>
      </c>
      <c r="D229" s="183" t="s">
        <v>146</v>
      </c>
      <c r="E229" s="184" t="s">
        <v>1219</v>
      </c>
      <c r="F229" s="185" t="s">
        <v>1220</v>
      </c>
      <c r="G229" s="186" t="s">
        <v>1208</v>
      </c>
      <c r="H229" s="187">
        <v>24</v>
      </c>
      <c r="I229" s="188"/>
      <c r="J229" s="189">
        <f t="shared" si="40"/>
        <v>0</v>
      </c>
      <c r="K229" s="185" t="s">
        <v>150</v>
      </c>
      <c r="L229" s="36"/>
      <c r="M229" s="190" t="s">
        <v>1</v>
      </c>
      <c r="N229" s="191" t="s">
        <v>44</v>
      </c>
      <c r="O229" s="68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151</v>
      </c>
      <c r="AT229" s="194" t="s">
        <v>146</v>
      </c>
      <c r="AU229" s="194" t="s">
        <v>87</v>
      </c>
      <c r="AY229" s="14" t="s">
        <v>143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14" t="s">
        <v>87</v>
      </c>
      <c r="BK229" s="195">
        <f t="shared" si="49"/>
        <v>0</v>
      </c>
      <c r="BL229" s="14" t="s">
        <v>151</v>
      </c>
      <c r="BM229" s="194" t="s">
        <v>1221</v>
      </c>
    </row>
    <row r="230" spans="1:65" s="2" customFormat="1" ht="21.75" customHeight="1">
      <c r="A230" s="31"/>
      <c r="B230" s="32"/>
      <c r="C230" s="183" t="s">
        <v>1222</v>
      </c>
      <c r="D230" s="183" t="s">
        <v>146</v>
      </c>
      <c r="E230" s="184" t="s">
        <v>1223</v>
      </c>
      <c r="F230" s="185" t="s">
        <v>1224</v>
      </c>
      <c r="G230" s="186" t="s">
        <v>196</v>
      </c>
      <c r="H230" s="187">
        <v>5</v>
      </c>
      <c r="I230" s="188"/>
      <c r="J230" s="189">
        <f t="shared" si="40"/>
        <v>0</v>
      </c>
      <c r="K230" s="185" t="s">
        <v>150</v>
      </c>
      <c r="L230" s="36"/>
      <c r="M230" s="190" t="s">
        <v>1</v>
      </c>
      <c r="N230" s="191" t="s">
        <v>44</v>
      </c>
      <c r="O230" s="68"/>
      <c r="P230" s="192">
        <f t="shared" si="41"/>
        <v>0</v>
      </c>
      <c r="Q230" s="192">
        <v>0</v>
      </c>
      <c r="R230" s="192">
        <f t="shared" si="42"/>
        <v>0</v>
      </c>
      <c r="S230" s="192">
        <v>8.0000000000000002E-3</v>
      </c>
      <c r="T230" s="193">
        <f t="shared" si="43"/>
        <v>0.04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236</v>
      </c>
      <c r="AT230" s="194" t="s">
        <v>146</v>
      </c>
      <c r="AU230" s="194" t="s">
        <v>87</v>
      </c>
      <c r="AY230" s="14" t="s">
        <v>143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14" t="s">
        <v>87</v>
      </c>
      <c r="BK230" s="195">
        <f t="shared" si="49"/>
        <v>0</v>
      </c>
      <c r="BL230" s="14" t="s">
        <v>236</v>
      </c>
      <c r="BM230" s="194" t="s">
        <v>1225</v>
      </c>
    </row>
    <row r="231" spans="1:65" s="2" customFormat="1" ht="21.75" customHeight="1">
      <c r="A231" s="31"/>
      <c r="B231" s="32"/>
      <c r="C231" s="183" t="s">
        <v>1226</v>
      </c>
      <c r="D231" s="183" t="s">
        <v>146</v>
      </c>
      <c r="E231" s="184" t="s">
        <v>1227</v>
      </c>
      <c r="F231" s="185" t="s">
        <v>1228</v>
      </c>
      <c r="G231" s="186" t="s">
        <v>196</v>
      </c>
      <c r="H231" s="187">
        <v>5</v>
      </c>
      <c r="I231" s="188"/>
      <c r="J231" s="189">
        <f t="shared" si="40"/>
        <v>0</v>
      </c>
      <c r="K231" s="185" t="s">
        <v>150</v>
      </c>
      <c r="L231" s="36"/>
      <c r="M231" s="190" t="s">
        <v>1</v>
      </c>
      <c r="N231" s="191" t="s">
        <v>44</v>
      </c>
      <c r="O231" s="68"/>
      <c r="P231" s="192">
        <f t="shared" si="41"/>
        <v>0</v>
      </c>
      <c r="Q231" s="192">
        <v>0</v>
      </c>
      <c r="R231" s="192">
        <f t="shared" si="42"/>
        <v>0</v>
      </c>
      <c r="S231" s="192">
        <v>2.1000000000000001E-2</v>
      </c>
      <c r="T231" s="193">
        <f t="shared" si="43"/>
        <v>0.10500000000000001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236</v>
      </c>
      <c r="AT231" s="194" t="s">
        <v>146</v>
      </c>
      <c r="AU231" s="194" t="s">
        <v>87</v>
      </c>
      <c r="AY231" s="14" t="s">
        <v>143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14" t="s">
        <v>87</v>
      </c>
      <c r="BK231" s="195">
        <f t="shared" si="49"/>
        <v>0</v>
      </c>
      <c r="BL231" s="14" t="s">
        <v>236</v>
      </c>
      <c r="BM231" s="194" t="s">
        <v>1229</v>
      </c>
    </row>
    <row r="232" spans="1:65" s="2" customFormat="1" ht="16.5" customHeight="1">
      <c r="A232" s="31"/>
      <c r="B232" s="32"/>
      <c r="C232" s="183" t="s">
        <v>1230</v>
      </c>
      <c r="D232" s="183" t="s">
        <v>146</v>
      </c>
      <c r="E232" s="184" t="s">
        <v>1231</v>
      </c>
      <c r="F232" s="185" t="s">
        <v>1232</v>
      </c>
      <c r="G232" s="186" t="s">
        <v>196</v>
      </c>
      <c r="H232" s="187">
        <v>2</v>
      </c>
      <c r="I232" s="188"/>
      <c r="J232" s="189">
        <f t="shared" si="40"/>
        <v>0</v>
      </c>
      <c r="K232" s="185" t="s">
        <v>150</v>
      </c>
      <c r="L232" s="36"/>
      <c r="M232" s="190" t="s">
        <v>1</v>
      </c>
      <c r="N232" s="191" t="s">
        <v>44</v>
      </c>
      <c r="O232" s="68"/>
      <c r="P232" s="192">
        <f t="shared" si="41"/>
        <v>0</v>
      </c>
      <c r="Q232" s="192">
        <v>0</v>
      </c>
      <c r="R232" s="192">
        <f t="shared" si="42"/>
        <v>0</v>
      </c>
      <c r="S232" s="192">
        <v>0.124</v>
      </c>
      <c r="T232" s="193">
        <f t="shared" si="43"/>
        <v>0.248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832</v>
      </c>
      <c r="AT232" s="194" t="s">
        <v>146</v>
      </c>
      <c r="AU232" s="194" t="s">
        <v>87</v>
      </c>
      <c r="AY232" s="14" t="s">
        <v>143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14" t="s">
        <v>87</v>
      </c>
      <c r="BK232" s="195">
        <f t="shared" si="49"/>
        <v>0</v>
      </c>
      <c r="BL232" s="14" t="s">
        <v>832</v>
      </c>
      <c r="BM232" s="194" t="s">
        <v>1233</v>
      </c>
    </row>
    <row r="233" spans="1:65" s="2" customFormat="1" ht="16.5" customHeight="1">
      <c r="A233" s="31"/>
      <c r="B233" s="32"/>
      <c r="C233" s="183" t="s">
        <v>1234</v>
      </c>
      <c r="D233" s="183" t="s">
        <v>146</v>
      </c>
      <c r="E233" s="184" t="s">
        <v>1235</v>
      </c>
      <c r="F233" s="185" t="s">
        <v>1236</v>
      </c>
      <c r="G233" s="186" t="s">
        <v>189</v>
      </c>
      <c r="H233" s="187">
        <v>50</v>
      </c>
      <c r="I233" s="188"/>
      <c r="J233" s="189">
        <f t="shared" si="40"/>
        <v>0</v>
      </c>
      <c r="K233" s="185" t="s">
        <v>150</v>
      </c>
      <c r="L233" s="36"/>
      <c r="M233" s="190" t="s">
        <v>1</v>
      </c>
      <c r="N233" s="191" t="s">
        <v>44</v>
      </c>
      <c r="O233" s="68"/>
      <c r="P233" s="192">
        <f t="shared" si="41"/>
        <v>0</v>
      </c>
      <c r="Q233" s="192">
        <v>1.0000000000000001E-5</v>
      </c>
      <c r="R233" s="192">
        <f t="shared" si="42"/>
        <v>5.0000000000000001E-4</v>
      </c>
      <c r="S233" s="192">
        <v>2E-3</v>
      </c>
      <c r="T233" s="193">
        <f t="shared" si="43"/>
        <v>0.1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832</v>
      </c>
      <c r="AT233" s="194" t="s">
        <v>146</v>
      </c>
      <c r="AU233" s="194" t="s">
        <v>87</v>
      </c>
      <c r="AY233" s="14" t="s">
        <v>143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14" t="s">
        <v>87</v>
      </c>
      <c r="BK233" s="195">
        <f t="shared" si="49"/>
        <v>0</v>
      </c>
      <c r="BL233" s="14" t="s">
        <v>832</v>
      </c>
      <c r="BM233" s="194" t="s">
        <v>1237</v>
      </c>
    </row>
    <row r="234" spans="1:65" s="2" customFormat="1" ht="16.5" customHeight="1">
      <c r="A234" s="31"/>
      <c r="B234" s="32"/>
      <c r="C234" s="183" t="s">
        <v>1238</v>
      </c>
      <c r="D234" s="183" t="s">
        <v>146</v>
      </c>
      <c r="E234" s="184" t="s">
        <v>1239</v>
      </c>
      <c r="F234" s="185" t="s">
        <v>1240</v>
      </c>
      <c r="G234" s="186" t="s">
        <v>189</v>
      </c>
      <c r="H234" s="187">
        <v>50</v>
      </c>
      <c r="I234" s="188"/>
      <c r="J234" s="189">
        <f t="shared" si="40"/>
        <v>0</v>
      </c>
      <c r="K234" s="185" t="s">
        <v>150</v>
      </c>
      <c r="L234" s="36"/>
      <c r="M234" s="190" t="s">
        <v>1</v>
      </c>
      <c r="N234" s="191" t="s">
        <v>44</v>
      </c>
      <c r="O234" s="68"/>
      <c r="P234" s="192">
        <f t="shared" si="41"/>
        <v>0</v>
      </c>
      <c r="Q234" s="192">
        <v>2.0000000000000002E-5</v>
      </c>
      <c r="R234" s="192">
        <f t="shared" si="42"/>
        <v>1E-3</v>
      </c>
      <c r="S234" s="192">
        <v>3.0000000000000001E-3</v>
      </c>
      <c r="T234" s="193">
        <f t="shared" si="43"/>
        <v>0.15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832</v>
      </c>
      <c r="AT234" s="194" t="s">
        <v>146</v>
      </c>
      <c r="AU234" s="194" t="s">
        <v>87</v>
      </c>
      <c r="AY234" s="14" t="s">
        <v>143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14" t="s">
        <v>87</v>
      </c>
      <c r="BK234" s="195">
        <f t="shared" si="49"/>
        <v>0</v>
      </c>
      <c r="BL234" s="14" t="s">
        <v>832</v>
      </c>
      <c r="BM234" s="194" t="s">
        <v>1241</v>
      </c>
    </row>
    <row r="235" spans="1:65" s="2" customFormat="1" ht="16.5" customHeight="1">
      <c r="A235" s="31"/>
      <c r="B235" s="32"/>
      <c r="C235" s="183" t="s">
        <v>1242</v>
      </c>
      <c r="D235" s="183" t="s">
        <v>146</v>
      </c>
      <c r="E235" s="184" t="s">
        <v>1243</v>
      </c>
      <c r="F235" s="185" t="s">
        <v>1244</v>
      </c>
      <c r="G235" s="186" t="s">
        <v>189</v>
      </c>
      <c r="H235" s="187">
        <v>50</v>
      </c>
      <c r="I235" s="188"/>
      <c r="J235" s="189">
        <f t="shared" si="40"/>
        <v>0</v>
      </c>
      <c r="K235" s="185" t="s">
        <v>150</v>
      </c>
      <c r="L235" s="36"/>
      <c r="M235" s="190" t="s">
        <v>1</v>
      </c>
      <c r="N235" s="191" t="s">
        <v>44</v>
      </c>
      <c r="O235" s="68"/>
      <c r="P235" s="192">
        <f t="shared" si="41"/>
        <v>0</v>
      </c>
      <c r="Q235" s="192">
        <v>1.0000000000000001E-5</v>
      </c>
      <c r="R235" s="192">
        <f t="shared" si="42"/>
        <v>5.0000000000000001E-4</v>
      </c>
      <c r="S235" s="192">
        <v>2E-3</v>
      </c>
      <c r="T235" s="193">
        <f t="shared" si="43"/>
        <v>0.1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832</v>
      </c>
      <c r="AT235" s="194" t="s">
        <v>146</v>
      </c>
      <c r="AU235" s="194" t="s">
        <v>87</v>
      </c>
      <c r="AY235" s="14" t="s">
        <v>143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14" t="s">
        <v>87</v>
      </c>
      <c r="BK235" s="195">
        <f t="shared" si="49"/>
        <v>0</v>
      </c>
      <c r="BL235" s="14" t="s">
        <v>832</v>
      </c>
      <c r="BM235" s="194" t="s">
        <v>1245</v>
      </c>
    </row>
    <row r="236" spans="1:65" s="2" customFormat="1" ht="16.5" customHeight="1">
      <c r="A236" s="31"/>
      <c r="B236" s="32"/>
      <c r="C236" s="183" t="s">
        <v>1246</v>
      </c>
      <c r="D236" s="183" t="s">
        <v>146</v>
      </c>
      <c r="E236" s="184" t="s">
        <v>1247</v>
      </c>
      <c r="F236" s="185" t="s">
        <v>1248</v>
      </c>
      <c r="G236" s="186" t="s">
        <v>189</v>
      </c>
      <c r="H236" s="187">
        <v>20</v>
      </c>
      <c r="I236" s="188"/>
      <c r="J236" s="189">
        <f t="shared" si="40"/>
        <v>0</v>
      </c>
      <c r="K236" s="185" t="s">
        <v>150</v>
      </c>
      <c r="L236" s="36"/>
      <c r="M236" s="190" t="s">
        <v>1</v>
      </c>
      <c r="N236" s="191" t="s">
        <v>44</v>
      </c>
      <c r="O236" s="68"/>
      <c r="P236" s="192">
        <f t="shared" si="41"/>
        <v>0</v>
      </c>
      <c r="Q236" s="192">
        <v>5.0000000000000002E-5</v>
      </c>
      <c r="R236" s="192">
        <f t="shared" si="42"/>
        <v>1E-3</v>
      </c>
      <c r="S236" s="192">
        <v>5.0000000000000001E-3</v>
      </c>
      <c r="T236" s="193">
        <f t="shared" si="43"/>
        <v>0.1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832</v>
      </c>
      <c r="AT236" s="194" t="s">
        <v>146</v>
      </c>
      <c r="AU236" s="194" t="s">
        <v>87</v>
      </c>
      <c r="AY236" s="14" t="s">
        <v>143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14" t="s">
        <v>87</v>
      </c>
      <c r="BK236" s="195">
        <f t="shared" si="49"/>
        <v>0</v>
      </c>
      <c r="BL236" s="14" t="s">
        <v>832</v>
      </c>
      <c r="BM236" s="194" t="s">
        <v>1249</v>
      </c>
    </row>
    <row r="237" spans="1:65" s="2" customFormat="1" ht="16.5" customHeight="1">
      <c r="A237" s="31"/>
      <c r="B237" s="32"/>
      <c r="C237" s="183" t="s">
        <v>1250</v>
      </c>
      <c r="D237" s="183" t="s">
        <v>146</v>
      </c>
      <c r="E237" s="184" t="s">
        <v>1251</v>
      </c>
      <c r="F237" s="185" t="s">
        <v>1252</v>
      </c>
      <c r="G237" s="186" t="s">
        <v>196</v>
      </c>
      <c r="H237" s="187">
        <v>100</v>
      </c>
      <c r="I237" s="188"/>
      <c r="J237" s="189">
        <f t="shared" si="40"/>
        <v>0</v>
      </c>
      <c r="K237" s="185" t="s">
        <v>150</v>
      </c>
      <c r="L237" s="36"/>
      <c r="M237" s="190" t="s">
        <v>1</v>
      </c>
      <c r="N237" s="191" t="s">
        <v>44</v>
      </c>
      <c r="O237" s="68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832</v>
      </c>
      <c r="AT237" s="194" t="s">
        <v>146</v>
      </c>
      <c r="AU237" s="194" t="s">
        <v>87</v>
      </c>
      <c r="AY237" s="14" t="s">
        <v>143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14" t="s">
        <v>87</v>
      </c>
      <c r="BK237" s="195">
        <f t="shared" si="49"/>
        <v>0</v>
      </c>
      <c r="BL237" s="14" t="s">
        <v>832</v>
      </c>
      <c r="BM237" s="194" t="s">
        <v>1253</v>
      </c>
    </row>
    <row r="238" spans="1:65" s="2" customFormat="1" ht="16.5" customHeight="1">
      <c r="A238" s="31"/>
      <c r="B238" s="32"/>
      <c r="C238" s="183" t="s">
        <v>1254</v>
      </c>
      <c r="D238" s="183" t="s">
        <v>146</v>
      </c>
      <c r="E238" s="184" t="s">
        <v>1255</v>
      </c>
      <c r="F238" s="185" t="s">
        <v>1256</v>
      </c>
      <c r="G238" s="186" t="s">
        <v>196</v>
      </c>
      <c r="H238" s="187">
        <v>1</v>
      </c>
      <c r="I238" s="188"/>
      <c r="J238" s="189">
        <f t="shared" si="40"/>
        <v>0</v>
      </c>
      <c r="K238" s="185" t="s">
        <v>150</v>
      </c>
      <c r="L238" s="36"/>
      <c r="M238" s="190" t="s">
        <v>1</v>
      </c>
      <c r="N238" s="191" t="s">
        <v>44</v>
      </c>
      <c r="O238" s="68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236</v>
      </c>
      <c r="AT238" s="194" t="s">
        <v>146</v>
      </c>
      <c r="AU238" s="194" t="s">
        <v>87</v>
      </c>
      <c r="AY238" s="14" t="s">
        <v>143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14" t="s">
        <v>87</v>
      </c>
      <c r="BK238" s="195">
        <f t="shared" si="49"/>
        <v>0</v>
      </c>
      <c r="BL238" s="14" t="s">
        <v>236</v>
      </c>
      <c r="BM238" s="194" t="s">
        <v>1257</v>
      </c>
    </row>
    <row r="239" spans="1:65" s="2" customFormat="1" ht="16.5" customHeight="1">
      <c r="A239" s="31"/>
      <c r="B239" s="32"/>
      <c r="C239" s="183" t="s">
        <v>1258</v>
      </c>
      <c r="D239" s="183" t="s">
        <v>146</v>
      </c>
      <c r="E239" s="184" t="s">
        <v>1259</v>
      </c>
      <c r="F239" s="185" t="s">
        <v>1260</v>
      </c>
      <c r="G239" s="186" t="s">
        <v>1208</v>
      </c>
      <c r="H239" s="187">
        <v>40</v>
      </c>
      <c r="I239" s="188"/>
      <c r="J239" s="189">
        <f t="shared" si="40"/>
        <v>0</v>
      </c>
      <c r="K239" s="185" t="s">
        <v>1</v>
      </c>
      <c r="L239" s="36"/>
      <c r="M239" s="190" t="s">
        <v>1</v>
      </c>
      <c r="N239" s="191" t="s">
        <v>44</v>
      </c>
      <c r="O239" s="68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164</v>
      </c>
      <c r="AT239" s="194" t="s">
        <v>146</v>
      </c>
      <c r="AU239" s="194" t="s">
        <v>87</v>
      </c>
      <c r="AY239" s="14" t="s">
        <v>143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14" t="s">
        <v>87</v>
      </c>
      <c r="BK239" s="195">
        <f t="shared" si="49"/>
        <v>0</v>
      </c>
      <c r="BL239" s="14" t="s">
        <v>164</v>
      </c>
      <c r="BM239" s="194" t="s">
        <v>1261</v>
      </c>
    </row>
    <row r="240" spans="1:65" s="2" customFormat="1" ht="16.5" customHeight="1">
      <c r="A240" s="31"/>
      <c r="B240" s="32"/>
      <c r="C240" s="183" t="s">
        <v>1262</v>
      </c>
      <c r="D240" s="183" t="s">
        <v>146</v>
      </c>
      <c r="E240" s="184" t="s">
        <v>1263</v>
      </c>
      <c r="F240" s="185" t="s">
        <v>1264</v>
      </c>
      <c r="G240" s="186" t="s">
        <v>1208</v>
      </c>
      <c r="H240" s="187">
        <v>40</v>
      </c>
      <c r="I240" s="188"/>
      <c r="J240" s="189">
        <f t="shared" si="40"/>
        <v>0</v>
      </c>
      <c r="K240" s="185" t="s">
        <v>1</v>
      </c>
      <c r="L240" s="36"/>
      <c r="M240" s="190" t="s">
        <v>1</v>
      </c>
      <c r="N240" s="191" t="s">
        <v>44</v>
      </c>
      <c r="O240" s="68"/>
      <c r="P240" s="192">
        <f t="shared" si="41"/>
        <v>0</v>
      </c>
      <c r="Q240" s="192">
        <v>0</v>
      </c>
      <c r="R240" s="192">
        <f t="shared" si="42"/>
        <v>0</v>
      </c>
      <c r="S240" s="192">
        <v>0</v>
      </c>
      <c r="T240" s="193">
        <f t="shared" si="4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164</v>
      </c>
      <c r="AT240" s="194" t="s">
        <v>146</v>
      </c>
      <c r="AU240" s="194" t="s">
        <v>87</v>
      </c>
      <c r="AY240" s="14" t="s">
        <v>143</v>
      </c>
      <c r="BE240" s="195">
        <f t="shared" si="44"/>
        <v>0</v>
      </c>
      <c r="BF240" s="195">
        <f t="shared" si="45"/>
        <v>0</v>
      </c>
      <c r="BG240" s="195">
        <f t="shared" si="46"/>
        <v>0</v>
      </c>
      <c r="BH240" s="195">
        <f t="shared" si="47"/>
        <v>0</v>
      </c>
      <c r="BI240" s="195">
        <f t="shared" si="48"/>
        <v>0</v>
      </c>
      <c r="BJ240" s="14" t="s">
        <v>87</v>
      </c>
      <c r="BK240" s="195">
        <f t="shared" si="49"/>
        <v>0</v>
      </c>
      <c r="BL240" s="14" t="s">
        <v>164</v>
      </c>
      <c r="BM240" s="194" t="s">
        <v>1265</v>
      </c>
    </row>
    <row r="241" spans="1:65" s="2" customFormat="1" ht="16.5" customHeight="1">
      <c r="A241" s="31"/>
      <c r="B241" s="32"/>
      <c r="C241" s="183" t="s">
        <v>1266</v>
      </c>
      <c r="D241" s="183" t="s">
        <v>146</v>
      </c>
      <c r="E241" s="184" t="s">
        <v>1267</v>
      </c>
      <c r="F241" s="185" t="s">
        <v>1268</v>
      </c>
      <c r="G241" s="186" t="s">
        <v>1208</v>
      </c>
      <c r="H241" s="187">
        <v>40</v>
      </c>
      <c r="I241" s="188"/>
      <c r="J241" s="189">
        <f t="shared" si="40"/>
        <v>0</v>
      </c>
      <c r="K241" s="185" t="s">
        <v>1</v>
      </c>
      <c r="L241" s="36"/>
      <c r="M241" s="190" t="s">
        <v>1</v>
      </c>
      <c r="N241" s="191" t="s">
        <v>44</v>
      </c>
      <c r="O241" s="68"/>
      <c r="P241" s="192">
        <f t="shared" si="41"/>
        <v>0</v>
      </c>
      <c r="Q241" s="192">
        <v>0</v>
      </c>
      <c r="R241" s="192">
        <f t="shared" si="42"/>
        <v>0</v>
      </c>
      <c r="S241" s="192">
        <v>0</v>
      </c>
      <c r="T241" s="193">
        <f t="shared" si="4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164</v>
      </c>
      <c r="AT241" s="194" t="s">
        <v>146</v>
      </c>
      <c r="AU241" s="194" t="s">
        <v>87</v>
      </c>
      <c r="AY241" s="14" t="s">
        <v>143</v>
      </c>
      <c r="BE241" s="195">
        <f t="shared" si="44"/>
        <v>0</v>
      </c>
      <c r="BF241" s="195">
        <f t="shared" si="45"/>
        <v>0</v>
      </c>
      <c r="BG241" s="195">
        <f t="shared" si="46"/>
        <v>0</v>
      </c>
      <c r="BH241" s="195">
        <f t="shared" si="47"/>
        <v>0</v>
      </c>
      <c r="BI241" s="195">
        <f t="shared" si="48"/>
        <v>0</v>
      </c>
      <c r="BJ241" s="14" t="s">
        <v>87</v>
      </c>
      <c r="BK241" s="195">
        <f t="shared" si="49"/>
        <v>0</v>
      </c>
      <c r="BL241" s="14" t="s">
        <v>164</v>
      </c>
      <c r="BM241" s="194" t="s">
        <v>1269</v>
      </c>
    </row>
    <row r="242" spans="1:65" s="2" customFormat="1" ht="16.5" customHeight="1">
      <c r="A242" s="31"/>
      <c r="B242" s="32"/>
      <c r="C242" s="183" t="s">
        <v>1270</v>
      </c>
      <c r="D242" s="183" t="s">
        <v>146</v>
      </c>
      <c r="E242" s="184" t="s">
        <v>1271</v>
      </c>
      <c r="F242" s="185" t="s">
        <v>1272</v>
      </c>
      <c r="G242" s="186" t="s">
        <v>249</v>
      </c>
      <c r="H242" s="187">
        <v>0.5</v>
      </c>
      <c r="I242" s="188"/>
      <c r="J242" s="189">
        <f t="shared" si="40"/>
        <v>0</v>
      </c>
      <c r="K242" s="185" t="s">
        <v>150</v>
      </c>
      <c r="L242" s="36"/>
      <c r="M242" s="190" t="s">
        <v>1</v>
      </c>
      <c r="N242" s="191" t="s">
        <v>44</v>
      </c>
      <c r="O242" s="68"/>
      <c r="P242" s="192">
        <f t="shared" si="41"/>
        <v>0</v>
      </c>
      <c r="Q242" s="192">
        <v>0</v>
      </c>
      <c r="R242" s="192">
        <f t="shared" si="42"/>
        <v>0</v>
      </c>
      <c r="S242" s="192">
        <v>0</v>
      </c>
      <c r="T242" s="193">
        <f t="shared" si="4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832</v>
      </c>
      <c r="AT242" s="194" t="s">
        <v>146</v>
      </c>
      <c r="AU242" s="194" t="s">
        <v>87</v>
      </c>
      <c r="AY242" s="14" t="s">
        <v>143</v>
      </c>
      <c r="BE242" s="195">
        <f t="shared" si="44"/>
        <v>0</v>
      </c>
      <c r="BF242" s="195">
        <f t="shared" si="45"/>
        <v>0</v>
      </c>
      <c r="BG242" s="195">
        <f t="shared" si="46"/>
        <v>0</v>
      </c>
      <c r="BH242" s="195">
        <f t="shared" si="47"/>
        <v>0</v>
      </c>
      <c r="BI242" s="195">
        <f t="shared" si="48"/>
        <v>0</v>
      </c>
      <c r="BJ242" s="14" t="s">
        <v>87</v>
      </c>
      <c r="BK242" s="195">
        <f t="shared" si="49"/>
        <v>0</v>
      </c>
      <c r="BL242" s="14" t="s">
        <v>832</v>
      </c>
      <c r="BM242" s="194" t="s">
        <v>1273</v>
      </c>
    </row>
    <row r="243" spans="1:65" s="2" customFormat="1" ht="16.5" customHeight="1">
      <c r="A243" s="31"/>
      <c r="B243" s="32"/>
      <c r="C243" s="183" t="s">
        <v>1274</v>
      </c>
      <c r="D243" s="183" t="s">
        <v>146</v>
      </c>
      <c r="E243" s="184" t="s">
        <v>1275</v>
      </c>
      <c r="F243" s="185" t="s">
        <v>1276</v>
      </c>
      <c r="G243" s="186" t="s">
        <v>1208</v>
      </c>
      <c r="H243" s="187">
        <v>80</v>
      </c>
      <c r="I243" s="188"/>
      <c r="J243" s="189">
        <f t="shared" si="40"/>
        <v>0</v>
      </c>
      <c r="K243" s="185" t="s">
        <v>150</v>
      </c>
      <c r="L243" s="36"/>
      <c r="M243" s="190" t="s">
        <v>1</v>
      </c>
      <c r="N243" s="191" t="s">
        <v>44</v>
      </c>
      <c r="O243" s="68"/>
      <c r="P243" s="192">
        <f t="shared" si="41"/>
        <v>0</v>
      </c>
      <c r="Q243" s="192">
        <v>0</v>
      </c>
      <c r="R243" s="192">
        <f t="shared" si="42"/>
        <v>0</v>
      </c>
      <c r="S243" s="192">
        <v>0</v>
      </c>
      <c r="T243" s="193">
        <f t="shared" si="4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1046</v>
      </c>
      <c r="AT243" s="194" t="s">
        <v>146</v>
      </c>
      <c r="AU243" s="194" t="s">
        <v>87</v>
      </c>
      <c r="AY243" s="14" t="s">
        <v>143</v>
      </c>
      <c r="BE243" s="195">
        <f t="shared" si="44"/>
        <v>0</v>
      </c>
      <c r="BF243" s="195">
        <f t="shared" si="45"/>
        <v>0</v>
      </c>
      <c r="BG243" s="195">
        <f t="shared" si="46"/>
        <v>0</v>
      </c>
      <c r="BH243" s="195">
        <f t="shared" si="47"/>
        <v>0</v>
      </c>
      <c r="BI243" s="195">
        <f t="shared" si="48"/>
        <v>0</v>
      </c>
      <c r="BJ243" s="14" t="s">
        <v>87</v>
      </c>
      <c r="BK243" s="195">
        <f t="shared" si="49"/>
        <v>0</v>
      </c>
      <c r="BL243" s="14" t="s">
        <v>1046</v>
      </c>
      <c r="BM243" s="194" t="s">
        <v>1277</v>
      </c>
    </row>
    <row r="244" spans="1:65" s="2" customFormat="1" ht="16.5" customHeight="1">
      <c r="A244" s="31"/>
      <c r="B244" s="32"/>
      <c r="C244" s="183" t="s">
        <v>1278</v>
      </c>
      <c r="D244" s="183" t="s">
        <v>146</v>
      </c>
      <c r="E244" s="184" t="s">
        <v>1279</v>
      </c>
      <c r="F244" s="185" t="s">
        <v>1280</v>
      </c>
      <c r="G244" s="186" t="s">
        <v>1208</v>
      </c>
      <c r="H244" s="187">
        <v>40</v>
      </c>
      <c r="I244" s="188"/>
      <c r="J244" s="189">
        <f t="shared" si="40"/>
        <v>0</v>
      </c>
      <c r="K244" s="185" t="s">
        <v>150</v>
      </c>
      <c r="L244" s="36"/>
      <c r="M244" s="196" t="s">
        <v>1</v>
      </c>
      <c r="N244" s="197" t="s">
        <v>44</v>
      </c>
      <c r="O244" s="198"/>
      <c r="P244" s="199">
        <f t="shared" si="41"/>
        <v>0</v>
      </c>
      <c r="Q244" s="199">
        <v>0</v>
      </c>
      <c r="R244" s="199">
        <f t="shared" si="42"/>
        <v>0</v>
      </c>
      <c r="S244" s="199">
        <v>0</v>
      </c>
      <c r="T244" s="200">
        <f t="shared" si="4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832</v>
      </c>
      <c r="AT244" s="194" t="s">
        <v>146</v>
      </c>
      <c r="AU244" s="194" t="s">
        <v>87</v>
      </c>
      <c r="AY244" s="14" t="s">
        <v>143</v>
      </c>
      <c r="BE244" s="195">
        <f t="shared" si="44"/>
        <v>0</v>
      </c>
      <c r="BF244" s="195">
        <f t="shared" si="45"/>
        <v>0</v>
      </c>
      <c r="BG244" s="195">
        <f t="shared" si="46"/>
        <v>0</v>
      </c>
      <c r="BH244" s="195">
        <f t="shared" si="47"/>
        <v>0</v>
      </c>
      <c r="BI244" s="195">
        <f t="shared" si="48"/>
        <v>0</v>
      </c>
      <c r="BJ244" s="14" t="s">
        <v>87</v>
      </c>
      <c r="BK244" s="195">
        <f t="shared" si="49"/>
        <v>0</v>
      </c>
      <c r="BL244" s="14" t="s">
        <v>832</v>
      </c>
      <c r="BM244" s="194" t="s">
        <v>1281</v>
      </c>
    </row>
    <row r="245" spans="1:65" s="2" customFormat="1" ht="6.95" customHeight="1">
      <c r="A245" s="31"/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36"/>
      <c r="M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</sheetData>
  <sheetProtection algorithmName="SHA-512" hashValue="bawUafP1r5QkIzbvvwjeD6IQuxb4sF8pUegQA+8sdEON4KsyN++r3gobPE3ljBdCSZ1y/6f9ksv1WQTuFGNGJQ==" saltValue="/6M1JNB7XiBnA6oLuW/Zh5ucMktoG4DUaajqv92QTrL+rrudd286Bx4mbdMqNy/adK/uFKim9y5/gcI7RN+qTw==" spinCount="100000" sheet="1" objects="1" scenarios="1" formatColumns="0" formatRows="0" autoFilter="0"/>
  <autoFilter ref="C120:K244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75"/>
  <sheetViews>
    <sheetView showGridLines="0" view="pageBreakPreview" zoomScaleNormal="100" zoomScaleSheetLayoutView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664062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113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MALÁ GALERIE S INFOCENTREM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1282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19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24. 11. 2021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>Vladimír Mrázek</v>
      </c>
      <c r="F24" s="31"/>
      <c r="G24" s="31"/>
      <c r="H24" s="31"/>
      <c r="I24" s="109" t="s">
        <v>29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ROUND((SUM(BE120:BE174)),  2)</f>
        <v>0</v>
      </c>
      <c r="G33" s="31"/>
      <c r="H33" s="31"/>
      <c r="I33" s="121">
        <v>0.21</v>
      </c>
      <c r="J33" s="120">
        <f>ROUND(((SUM(BE120:BE174))*I33),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ROUND((SUM(BF120:BF174)),  2)</f>
        <v>0</v>
      </c>
      <c r="G34" s="31"/>
      <c r="H34" s="31"/>
      <c r="I34" s="121">
        <v>0.15</v>
      </c>
      <c r="J34" s="120">
        <f>ROUND(((SUM(BF120:BF174))*I34),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ROUND((SUM(BG120:BG174)),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ROUND((SUM(BH120:BH174)),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ROUND((SUM(BI120:BI174)),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4" t="str">
        <f>E7</f>
        <v>MALÁ GALERIE S INFOCENTREM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2" t="str">
        <f>E9</f>
        <v>09 - AVT - AUDIO VIDEO TECHNIKA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nám. 14. října č. 4, 150 22 Praha 5</v>
      </c>
      <c r="G89" s="33"/>
      <c r="H89" s="33"/>
      <c r="I89" s="26" t="s">
        <v>24</v>
      </c>
      <c r="J89" s="63" t="str">
        <f>IF(J12="","",J12)</f>
        <v>24. 11. 2021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Městská část Praha 5</v>
      </c>
      <c r="G91" s="33"/>
      <c r="H91" s="33"/>
      <c r="I91" s="26" t="s">
        <v>32</v>
      </c>
      <c r="J91" s="29" t="str">
        <f>E21</f>
        <v>EHL &amp; KOUMAR ARCHITEKTI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>Vladimír Mrázek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1283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9" customFormat="1" ht="24.95" customHeight="1">
      <c r="B98" s="144"/>
      <c r="C98" s="145"/>
      <c r="D98" s="146" t="s">
        <v>1284</v>
      </c>
      <c r="E98" s="147"/>
      <c r="F98" s="147"/>
      <c r="G98" s="147"/>
      <c r="H98" s="147"/>
      <c r="I98" s="147"/>
      <c r="J98" s="148">
        <f>J139</f>
        <v>0</v>
      </c>
      <c r="K98" s="145"/>
      <c r="L98" s="149"/>
    </row>
    <row r="99" spans="1:31" s="9" customFormat="1" ht="24.95" customHeight="1">
      <c r="B99" s="144"/>
      <c r="C99" s="145"/>
      <c r="D99" s="146" t="s">
        <v>1285</v>
      </c>
      <c r="E99" s="147"/>
      <c r="F99" s="147"/>
      <c r="G99" s="147"/>
      <c r="H99" s="147"/>
      <c r="I99" s="147"/>
      <c r="J99" s="148">
        <f>J147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1286</v>
      </c>
      <c r="E100" s="147"/>
      <c r="F100" s="147"/>
      <c r="G100" s="147"/>
      <c r="H100" s="147"/>
      <c r="I100" s="147"/>
      <c r="J100" s="148">
        <f>J161</f>
        <v>0</v>
      </c>
      <c r="K100" s="145"/>
      <c r="L100" s="149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127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4" t="str">
        <f>E7</f>
        <v>MALÁ GALERIE S INFOCENTREM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115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2" t="str">
        <f>E9</f>
        <v>09 - AVT - AUDIO VIDEO TECHNIKA</v>
      </c>
      <c r="F112" s="253"/>
      <c r="G112" s="253"/>
      <c r="H112" s="25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22</v>
      </c>
      <c r="D114" s="33"/>
      <c r="E114" s="33"/>
      <c r="F114" s="24" t="str">
        <f>F12</f>
        <v>nám. 14. října č. 4, 150 22 Praha 5</v>
      </c>
      <c r="G114" s="33"/>
      <c r="H114" s="33"/>
      <c r="I114" s="26" t="s">
        <v>24</v>
      </c>
      <c r="J114" s="63" t="str">
        <f>IF(J12="","",J12)</f>
        <v>24. 11. 2021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6" t="s">
        <v>26</v>
      </c>
      <c r="D116" s="33"/>
      <c r="E116" s="33"/>
      <c r="F116" s="24" t="str">
        <f>E15</f>
        <v>Městská část Praha 5</v>
      </c>
      <c r="G116" s="33"/>
      <c r="H116" s="33"/>
      <c r="I116" s="26" t="s">
        <v>32</v>
      </c>
      <c r="J116" s="29" t="str">
        <f>E21</f>
        <v>EHL &amp; KOUMAR ARCHITEKTI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30</v>
      </c>
      <c r="D117" s="33"/>
      <c r="E117" s="33"/>
      <c r="F117" s="24" t="str">
        <f>IF(E18="","",E18)</f>
        <v>Vyplň údaj</v>
      </c>
      <c r="G117" s="33"/>
      <c r="H117" s="33"/>
      <c r="I117" s="26" t="s">
        <v>35</v>
      </c>
      <c r="J117" s="29" t="str">
        <f>E24</f>
        <v>Vladimír Mrázek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128</v>
      </c>
      <c r="D119" s="159" t="s">
        <v>64</v>
      </c>
      <c r="E119" s="159" t="s">
        <v>60</v>
      </c>
      <c r="F119" s="159" t="s">
        <v>61</v>
      </c>
      <c r="G119" s="159" t="s">
        <v>129</v>
      </c>
      <c r="H119" s="159" t="s">
        <v>130</v>
      </c>
      <c r="I119" s="159" t="s">
        <v>131</v>
      </c>
      <c r="J119" s="159" t="s">
        <v>119</v>
      </c>
      <c r="K119" s="160" t="s">
        <v>132</v>
      </c>
      <c r="L119" s="161"/>
      <c r="M119" s="72" t="s">
        <v>1</v>
      </c>
      <c r="N119" s="73" t="s">
        <v>43</v>
      </c>
      <c r="O119" s="73" t="s">
        <v>133</v>
      </c>
      <c r="P119" s="73" t="s">
        <v>134</v>
      </c>
      <c r="Q119" s="73" t="s">
        <v>135</v>
      </c>
      <c r="R119" s="73" t="s">
        <v>136</v>
      </c>
      <c r="S119" s="73" t="s">
        <v>137</v>
      </c>
      <c r="T119" s="74" t="s">
        <v>138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139</v>
      </c>
      <c r="D120" s="33"/>
      <c r="E120" s="33"/>
      <c r="F120" s="33"/>
      <c r="G120" s="33"/>
      <c r="H120" s="33"/>
      <c r="I120" s="33"/>
      <c r="J120" s="162">
        <f>BK120</f>
        <v>0</v>
      </c>
      <c r="K120" s="33"/>
      <c r="L120" s="36"/>
      <c r="M120" s="75"/>
      <c r="N120" s="163"/>
      <c r="O120" s="76"/>
      <c r="P120" s="164">
        <f>P121+P139+P147+P161</f>
        <v>0</v>
      </c>
      <c r="Q120" s="76"/>
      <c r="R120" s="164">
        <f>R121+R139+R147+R161</f>
        <v>2.0650000000000002E-2</v>
      </c>
      <c r="S120" s="76"/>
      <c r="T120" s="165">
        <f>T121+T139+T147+T161</f>
        <v>3.2000000000000001E-2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78</v>
      </c>
      <c r="AU120" s="14" t="s">
        <v>121</v>
      </c>
      <c r="BK120" s="166">
        <f>BK121+BK139+BK147+BK161</f>
        <v>0</v>
      </c>
    </row>
    <row r="121" spans="1:65" s="12" customFormat="1" ht="25.9" customHeight="1">
      <c r="B121" s="167"/>
      <c r="C121" s="168"/>
      <c r="D121" s="169" t="s">
        <v>78</v>
      </c>
      <c r="E121" s="170" t="s">
        <v>918</v>
      </c>
      <c r="F121" s="170" t="s">
        <v>1287</v>
      </c>
      <c r="G121" s="168"/>
      <c r="H121" s="168"/>
      <c r="I121" s="171"/>
      <c r="J121" s="172">
        <f>BK121</f>
        <v>0</v>
      </c>
      <c r="K121" s="168"/>
      <c r="L121" s="173"/>
      <c r="M121" s="174"/>
      <c r="N121" s="175"/>
      <c r="O121" s="175"/>
      <c r="P121" s="176">
        <f>SUM(P122:P138)</f>
        <v>0</v>
      </c>
      <c r="Q121" s="175"/>
      <c r="R121" s="176">
        <f>SUM(R122:R138)</f>
        <v>0</v>
      </c>
      <c r="S121" s="175"/>
      <c r="T121" s="177">
        <f>SUM(T122:T138)</f>
        <v>0</v>
      </c>
      <c r="AR121" s="178" t="s">
        <v>87</v>
      </c>
      <c r="AT121" s="179" t="s">
        <v>78</v>
      </c>
      <c r="AU121" s="179" t="s">
        <v>79</v>
      </c>
      <c r="AY121" s="178" t="s">
        <v>143</v>
      </c>
      <c r="BK121" s="180">
        <f>SUM(BK122:BK138)</f>
        <v>0</v>
      </c>
    </row>
    <row r="122" spans="1:65" s="2" customFormat="1" ht="24">
      <c r="A122" s="31"/>
      <c r="B122" s="32"/>
      <c r="C122" s="201" t="s">
        <v>87</v>
      </c>
      <c r="D122" s="201" t="s">
        <v>347</v>
      </c>
      <c r="E122" s="202" t="s">
        <v>1288</v>
      </c>
      <c r="F122" s="203" t="s">
        <v>1289</v>
      </c>
      <c r="G122" s="204" t="s">
        <v>196</v>
      </c>
      <c r="H122" s="205">
        <v>4</v>
      </c>
      <c r="I122" s="206"/>
      <c r="J122" s="207">
        <f t="shared" ref="J122:J138" si="0">ROUND(I122*H122,2)</f>
        <v>0</v>
      </c>
      <c r="K122" s="203" t="s">
        <v>1</v>
      </c>
      <c r="L122" s="208"/>
      <c r="M122" s="209" t="s">
        <v>1</v>
      </c>
      <c r="N122" s="210" t="s">
        <v>44</v>
      </c>
      <c r="O122" s="68"/>
      <c r="P122" s="192">
        <f t="shared" ref="P122:P138" si="1">O122*H122</f>
        <v>0</v>
      </c>
      <c r="Q122" s="192">
        <v>0</v>
      </c>
      <c r="R122" s="192">
        <f t="shared" ref="R122:R138" si="2">Q122*H122</f>
        <v>0</v>
      </c>
      <c r="S122" s="192">
        <v>0</v>
      </c>
      <c r="T122" s="193">
        <f t="shared" ref="T122:T138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4" t="s">
        <v>206</v>
      </c>
      <c r="AT122" s="194" t="s">
        <v>347</v>
      </c>
      <c r="AU122" s="194" t="s">
        <v>87</v>
      </c>
      <c r="AY122" s="14" t="s">
        <v>143</v>
      </c>
      <c r="BE122" s="195">
        <f t="shared" ref="BE122:BE138" si="4">IF(N122="základní",J122,0)</f>
        <v>0</v>
      </c>
      <c r="BF122" s="195">
        <f t="shared" ref="BF122:BF138" si="5">IF(N122="snížená",J122,0)</f>
        <v>0</v>
      </c>
      <c r="BG122" s="195">
        <f t="shared" ref="BG122:BG138" si="6">IF(N122="zákl. přenesená",J122,0)</f>
        <v>0</v>
      </c>
      <c r="BH122" s="195">
        <f t="shared" ref="BH122:BH138" si="7">IF(N122="sníž. přenesená",J122,0)</f>
        <v>0</v>
      </c>
      <c r="BI122" s="195">
        <f t="shared" ref="BI122:BI138" si="8">IF(N122="nulová",J122,0)</f>
        <v>0</v>
      </c>
      <c r="BJ122" s="14" t="s">
        <v>87</v>
      </c>
      <c r="BK122" s="195">
        <f t="shared" ref="BK122:BK138" si="9">ROUND(I122*H122,2)</f>
        <v>0</v>
      </c>
      <c r="BL122" s="14" t="s">
        <v>164</v>
      </c>
      <c r="BM122" s="194" t="s">
        <v>1290</v>
      </c>
    </row>
    <row r="123" spans="1:65" s="2" customFormat="1" ht="21.75" customHeight="1">
      <c r="A123" s="31"/>
      <c r="B123" s="32"/>
      <c r="C123" s="201" t="s">
        <v>89</v>
      </c>
      <c r="D123" s="201" t="s">
        <v>347</v>
      </c>
      <c r="E123" s="202" t="s">
        <v>1291</v>
      </c>
      <c r="F123" s="203" t="s">
        <v>1292</v>
      </c>
      <c r="G123" s="204" t="s">
        <v>196</v>
      </c>
      <c r="H123" s="205">
        <v>1</v>
      </c>
      <c r="I123" s="206"/>
      <c r="J123" s="207">
        <f t="shared" si="0"/>
        <v>0</v>
      </c>
      <c r="K123" s="203" t="s">
        <v>1</v>
      </c>
      <c r="L123" s="208"/>
      <c r="M123" s="209" t="s">
        <v>1</v>
      </c>
      <c r="N123" s="210" t="s">
        <v>44</v>
      </c>
      <c r="O123" s="68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206</v>
      </c>
      <c r="AT123" s="194" t="s">
        <v>347</v>
      </c>
      <c r="AU123" s="194" t="s">
        <v>87</v>
      </c>
      <c r="AY123" s="14" t="s">
        <v>143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4" t="s">
        <v>87</v>
      </c>
      <c r="BK123" s="195">
        <f t="shared" si="9"/>
        <v>0</v>
      </c>
      <c r="BL123" s="14" t="s">
        <v>164</v>
      </c>
      <c r="BM123" s="194" t="s">
        <v>1293</v>
      </c>
    </row>
    <row r="124" spans="1:65" s="2" customFormat="1" ht="16.5" customHeight="1">
      <c r="A124" s="31"/>
      <c r="B124" s="32"/>
      <c r="C124" s="201" t="s">
        <v>159</v>
      </c>
      <c r="D124" s="201" t="s">
        <v>347</v>
      </c>
      <c r="E124" s="202" t="s">
        <v>1294</v>
      </c>
      <c r="F124" s="203" t="s">
        <v>1295</v>
      </c>
      <c r="G124" s="204" t="s">
        <v>196</v>
      </c>
      <c r="H124" s="205">
        <v>1</v>
      </c>
      <c r="I124" s="206"/>
      <c r="J124" s="207">
        <f t="shared" si="0"/>
        <v>0</v>
      </c>
      <c r="K124" s="203" t="s">
        <v>1</v>
      </c>
      <c r="L124" s="208"/>
      <c r="M124" s="209" t="s">
        <v>1</v>
      </c>
      <c r="N124" s="210" t="s">
        <v>44</v>
      </c>
      <c r="O124" s="68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206</v>
      </c>
      <c r="AT124" s="194" t="s">
        <v>347</v>
      </c>
      <c r="AU124" s="194" t="s">
        <v>87</v>
      </c>
      <c r="AY124" s="14" t="s">
        <v>143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4" t="s">
        <v>87</v>
      </c>
      <c r="BK124" s="195">
        <f t="shared" si="9"/>
        <v>0</v>
      </c>
      <c r="BL124" s="14" t="s">
        <v>164</v>
      </c>
      <c r="BM124" s="194" t="s">
        <v>1296</v>
      </c>
    </row>
    <row r="125" spans="1:65" s="2" customFormat="1" ht="24">
      <c r="A125" s="31"/>
      <c r="B125" s="32"/>
      <c r="C125" s="201" t="s">
        <v>164</v>
      </c>
      <c r="D125" s="201" t="s">
        <v>347</v>
      </c>
      <c r="E125" s="202" t="s">
        <v>1297</v>
      </c>
      <c r="F125" s="203" t="s">
        <v>1298</v>
      </c>
      <c r="G125" s="204" t="s">
        <v>196</v>
      </c>
      <c r="H125" s="205">
        <v>1</v>
      </c>
      <c r="I125" s="206"/>
      <c r="J125" s="207">
        <f t="shared" si="0"/>
        <v>0</v>
      </c>
      <c r="K125" s="203" t="s">
        <v>1</v>
      </c>
      <c r="L125" s="208"/>
      <c r="M125" s="209" t="s">
        <v>1</v>
      </c>
      <c r="N125" s="210" t="s">
        <v>44</v>
      </c>
      <c r="O125" s="68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206</v>
      </c>
      <c r="AT125" s="194" t="s">
        <v>347</v>
      </c>
      <c r="AU125" s="194" t="s">
        <v>87</v>
      </c>
      <c r="AY125" s="14" t="s">
        <v>143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4" t="s">
        <v>87</v>
      </c>
      <c r="BK125" s="195">
        <f t="shared" si="9"/>
        <v>0</v>
      </c>
      <c r="BL125" s="14" t="s">
        <v>164</v>
      </c>
      <c r="BM125" s="194" t="s">
        <v>1299</v>
      </c>
    </row>
    <row r="126" spans="1:65" s="2" customFormat="1" ht="21.75" customHeight="1">
      <c r="A126" s="31"/>
      <c r="B126" s="32"/>
      <c r="C126" s="201" t="s">
        <v>142</v>
      </c>
      <c r="D126" s="201" t="s">
        <v>347</v>
      </c>
      <c r="E126" s="202" t="s">
        <v>1300</v>
      </c>
      <c r="F126" s="203" t="s">
        <v>1301</v>
      </c>
      <c r="G126" s="204" t="s">
        <v>196</v>
      </c>
      <c r="H126" s="205">
        <v>1</v>
      </c>
      <c r="I126" s="206"/>
      <c r="J126" s="207">
        <f t="shared" si="0"/>
        <v>0</v>
      </c>
      <c r="K126" s="203" t="s">
        <v>1</v>
      </c>
      <c r="L126" s="208"/>
      <c r="M126" s="209" t="s">
        <v>1</v>
      </c>
      <c r="N126" s="210" t="s">
        <v>44</v>
      </c>
      <c r="O126" s="68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206</v>
      </c>
      <c r="AT126" s="194" t="s">
        <v>347</v>
      </c>
      <c r="AU126" s="194" t="s">
        <v>87</v>
      </c>
      <c r="AY126" s="14" t="s">
        <v>143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4" t="s">
        <v>87</v>
      </c>
      <c r="BK126" s="195">
        <f t="shared" si="9"/>
        <v>0</v>
      </c>
      <c r="BL126" s="14" t="s">
        <v>164</v>
      </c>
      <c r="BM126" s="194" t="s">
        <v>1302</v>
      </c>
    </row>
    <row r="127" spans="1:65" s="2" customFormat="1" ht="24">
      <c r="A127" s="31"/>
      <c r="B127" s="32"/>
      <c r="C127" s="201" t="s">
        <v>198</v>
      </c>
      <c r="D127" s="201" t="s">
        <v>347</v>
      </c>
      <c r="E127" s="202" t="s">
        <v>1303</v>
      </c>
      <c r="F127" s="203" t="s">
        <v>1304</v>
      </c>
      <c r="G127" s="204" t="s">
        <v>196</v>
      </c>
      <c r="H127" s="205">
        <v>3</v>
      </c>
      <c r="I127" s="206"/>
      <c r="J127" s="207">
        <f t="shared" si="0"/>
        <v>0</v>
      </c>
      <c r="K127" s="203" t="s">
        <v>1</v>
      </c>
      <c r="L127" s="208"/>
      <c r="M127" s="209" t="s">
        <v>1</v>
      </c>
      <c r="N127" s="210" t="s">
        <v>44</v>
      </c>
      <c r="O127" s="68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206</v>
      </c>
      <c r="AT127" s="194" t="s">
        <v>347</v>
      </c>
      <c r="AU127" s="194" t="s">
        <v>87</v>
      </c>
      <c r="AY127" s="14" t="s">
        <v>143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4" t="s">
        <v>87</v>
      </c>
      <c r="BK127" s="195">
        <f t="shared" si="9"/>
        <v>0</v>
      </c>
      <c r="BL127" s="14" t="s">
        <v>164</v>
      </c>
      <c r="BM127" s="194" t="s">
        <v>1305</v>
      </c>
    </row>
    <row r="128" spans="1:65" s="2" customFormat="1" ht="16.5" customHeight="1">
      <c r="A128" s="31"/>
      <c r="B128" s="32"/>
      <c r="C128" s="201" t="s">
        <v>202</v>
      </c>
      <c r="D128" s="201" t="s">
        <v>347</v>
      </c>
      <c r="E128" s="202" t="s">
        <v>1306</v>
      </c>
      <c r="F128" s="203" t="s">
        <v>1307</v>
      </c>
      <c r="G128" s="204" t="s">
        <v>196</v>
      </c>
      <c r="H128" s="205">
        <v>1</v>
      </c>
      <c r="I128" s="206"/>
      <c r="J128" s="207">
        <f t="shared" si="0"/>
        <v>0</v>
      </c>
      <c r="K128" s="203" t="s">
        <v>1</v>
      </c>
      <c r="L128" s="208"/>
      <c r="M128" s="209" t="s">
        <v>1</v>
      </c>
      <c r="N128" s="210" t="s">
        <v>44</v>
      </c>
      <c r="O128" s="68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206</v>
      </c>
      <c r="AT128" s="194" t="s">
        <v>347</v>
      </c>
      <c r="AU128" s="194" t="s">
        <v>87</v>
      </c>
      <c r="AY128" s="14" t="s">
        <v>143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4" t="s">
        <v>87</v>
      </c>
      <c r="BK128" s="195">
        <f t="shared" si="9"/>
        <v>0</v>
      </c>
      <c r="BL128" s="14" t="s">
        <v>164</v>
      </c>
      <c r="BM128" s="194" t="s">
        <v>1308</v>
      </c>
    </row>
    <row r="129" spans="1:65" s="2" customFormat="1" ht="24">
      <c r="A129" s="31"/>
      <c r="B129" s="32"/>
      <c r="C129" s="201" t="s">
        <v>206</v>
      </c>
      <c r="D129" s="201" t="s">
        <v>347</v>
      </c>
      <c r="E129" s="202" t="s">
        <v>1309</v>
      </c>
      <c r="F129" s="203" t="s">
        <v>1310</v>
      </c>
      <c r="G129" s="204" t="s">
        <v>196</v>
      </c>
      <c r="H129" s="205">
        <v>3</v>
      </c>
      <c r="I129" s="206"/>
      <c r="J129" s="207">
        <f t="shared" si="0"/>
        <v>0</v>
      </c>
      <c r="K129" s="203" t="s">
        <v>1</v>
      </c>
      <c r="L129" s="208"/>
      <c r="M129" s="209" t="s">
        <v>1</v>
      </c>
      <c r="N129" s="210" t="s">
        <v>44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206</v>
      </c>
      <c r="AT129" s="194" t="s">
        <v>347</v>
      </c>
      <c r="AU129" s="194" t="s">
        <v>87</v>
      </c>
      <c r="AY129" s="14" t="s">
        <v>143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87</v>
      </c>
      <c r="BK129" s="195">
        <f t="shared" si="9"/>
        <v>0</v>
      </c>
      <c r="BL129" s="14" t="s">
        <v>164</v>
      </c>
      <c r="BM129" s="194" t="s">
        <v>1311</v>
      </c>
    </row>
    <row r="130" spans="1:65" s="2" customFormat="1" ht="16.5" customHeight="1">
      <c r="A130" s="31"/>
      <c r="B130" s="32"/>
      <c r="C130" s="201" t="s">
        <v>177</v>
      </c>
      <c r="D130" s="201" t="s">
        <v>347</v>
      </c>
      <c r="E130" s="202" t="s">
        <v>1312</v>
      </c>
      <c r="F130" s="203" t="s">
        <v>1313</v>
      </c>
      <c r="G130" s="204" t="s">
        <v>196</v>
      </c>
      <c r="H130" s="205">
        <v>1</v>
      </c>
      <c r="I130" s="206"/>
      <c r="J130" s="207">
        <f t="shared" si="0"/>
        <v>0</v>
      </c>
      <c r="K130" s="203" t="s">
        <v>1</v>
      </c>
      <c r="L130" s="208"/>
      <c r="M130" s="209" t="s">
        <v>1</v>
      </c>
      <c r="N130" s="210" t="s">
        <v>44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206</v>
      </c>
      <c r="AT130" s="194" t="s">
        <v>347</v>
      </c>
      <c r="AU130" s="194" t="s">
        <v>87</v>
      </c>
      <c r="AY130" s="14" t="s">
        <v>143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87</v>
      </c>
      <c r="BK130" s="195">
        <f t="shared" si="9"/>
        <v>0</v>
      </c>
      <c r="BL130" s="14" t="s">
        <v>164</v>
      </c>
      <c r="BM130" s="194" t="s">
        <v>1314</v>
      </c>
    </row>
    <row r="131" spans="1:65" s="2" customFormat="1" ht="24">
      <c r="A131" s="31"/>
      <c r="B131" s="32"/>
      <c r="C131" s="201" t="s">
        <v>213</v>
      </c>
      <c r="D131" s="201" t="s">
        <v>347</v>
      </c>
      <c r="E131" s="202" t="s">
        <v>1315</v>
      </c>
      <c r="F131" s="203" t="s">
        <v>1316</v>
      </c>
      <c r="G131" s="204" t="s">
        <v>196</v>
      </c>
      <c r="H131" s="205">
        <v>1</v>
      </c>
      <c r="I131" s="206"/>
      <c r="J131" s="207">
        <f t="shared" si="0"/>
        <v>0</v>
      </c>
      <c r="K131" s="203" t="s">
        <v>1</v>
      </c>
      <c r="L131" s="208"/>
      <c r="M131" s="209" t="s">
        <v>1</v>
      </c>
      <c r="N131" s="210" t="s">
        <v>44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206</v>
      </c>
      <c r="AT131" s="194" t="s">
        <v>347</v>
      </c>
      <c r="AU131" s="194" t="s">
        <v>87</v>
      </c>
      <c r="AY131" s="14" t="s">
        <v>143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87</v>
      </c>
      <c r="BK131" s="195">
        <f t="shared" si="9"/>
        <v>0</v>
      </c>
      <c r="BL131" s="14" t="s">
        <v>164</v>
      </c>
      <c r="BM131" s="194" t="s">
        <v>1317</v>
      </c>
    </row>
    <row r="132" spans="1:65" s="2" customFormat="1" ht="16.5" customHeight="1">
      <c r="A132" s="31"/>
      <c r="B132" s="32"/>
      <c r="C132" s="201" t="s">
        <v>217</v>
      </c>
      <c r="D132" s="201" t="s">
        <v>347</v>
      </c>
      <c r="E132" s="202" t="s">
        <v>1318</v>
      </c>
      <c r="F132" s="203" t="s">
        <v>1319</v>
      </c>
      <c r="G132" s="204" t="s">
        <v>196</v>
      </c>
      <c r="H132" s="205">
        <v>1</v>
      </c>
      <c r="I132" s="206"/>
      <c r="J132" s="207">
        <f t="shared" si="0"/>
        <v>0</v>
      </c>
      <c r="K132" s="203" t="s">
        <v>1</v>
      </c>
      <c r="L132" s="208"/>
      <c r="M132" s="209" t="s">
        <v>1</v>
      </c>
      <c r="N132" s="210" t="s">
        <v>44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206</v>
      </c>
      <c r="AT132" s="194" t="s">
        <v>347</v>
      </c>
      <c r="AU132" s="194" t="s">
        <v>87</v>
      </c>
      <c r="AY132" s="14" t="s">
        <v>143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87</v>
      </c>
      <c r="BK132" s="195">
        <f t="shared" si="9"/>
        <v>0</v>
      </c>
      <c r="BL132" s="14" t="s">
        <v>164</v>
      </c>
      <c r="BM132" s="194" t="s">
        <v>1320</v>
      </c>
    </row>
    <row r="133" spans="1:65" s="2" customFormat="1" ht="24">
      <c r="A133" s="31"/>
      <c r="B133" s="32"/>
      <c r="C133" s="201" t="s">
        <v>221</v>
      </c>
      <c r="D133" s="201" t="s">
        <v>347</v>
      </c>
      <c r="E133" s="202" t="s">
        <v>1321</v>
      </c>
      <c r="F133" s="203" t="s">
        <v>1322</v>
      </c>
      <c r="G133" s="204" t="s">
        <v>196</v>
      </c>
      <c r="H133" s="205">
        <v>3</v>
      </c>
      <c r="I133" s="206"/>
      <c r="J133" s="207">
        <f t="shared" si="0"/>
        <v>0</v>
      </c>
      <c r="K133" s="203" t="s">
        <v>1</v>
      </c>
      <c r="L133" s="208"/>
      <c r="M133" s="209" t="s">
        <v>1</v>
      </c>
      <c r="N133" s="210" t="s">
        <v>44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206</v>
      </c>
      <c r="AT133" s="194" t="s">
        <v>347</v>
      </c>
      <c r="AU133" s="194" t="s">
        <v>87</v>
      </c>
      <c r="AY133" s="14" t="s">
        <v>143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87</v>
      </c>
      <c r="BK133" s="195">
        <f t="shared" si="9"/>
        <v>0</v>
      </c>
      <c r="BL133" s="14" t="s">
        <v>164</v>
      </c>
      <c r="BM133" s="194" t="s">
        <v>1323</v>
      </c>
    </row>
    <row r="134" spans="1:65" s="2" customFormat="1" ht="16.5" customHeight="1">
      <c r="A134" s="31"/>
      <c r="B134" s="32"/>
      <c r="C134" s="201" t="s">
        <v>225</v>
      </c>
      <c r="D134" s="201" t="s">
        <v>347</v>
      </c>
      <c r="E134" s="202" t="s">
        <v>1324</v>
      </c>
      <c r="F134" s="203" t="s">
        <v>1325</v>
      </c>
      <c r="G134" s="204" t="s">
        <v>196</v>
      </c>
      <c r="H134" s="205">
        <v>1</v>
      </c>
      <c r="I134" s="206"/>
      <c r="J134" s="207">
        <f t="shared" si="0"/>
        <v>0</v>
      </c>
      <c r="K134" s="203" t="s">
        <v>1</v>
      </c>
      <c r="L134" s="208"/>
      <c r="M134" s="209" t="s">
        <v>1</v>
      </c>
      <c r="N134" s="210" t="s">
        <v>44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206</v>
      </c>
      <c r="AT134" s="194" t="s">
        <v>347</v>
      </c>
      <c r="AU134" s="194" t="s">
        <v>87</v>
      </c>
      <c r="AY134" s="14" t="s">
        <v>143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87</v>
      </c>
      <c r="BK134" s="195">
        <f t="shared" si="9"/>
        <v>0</v>
      </c>
      <c r="BL134" s="14" t="s">
        <v>164</v>
      </c>
      <c r="BM134" s="194" t="s">
        <v>1326</v>
      </c>
    </row>
    <row r="135" spans="1:65" s="2" customFormat="1" ht="16.5" customHeight="1">
      <c r="A135" s="31"/>
      <c r="B135" s="32"/>
      <c r="C135" s="201" t="s">
        <v>229</v>
      </c>
      <c r="D135" s="201" t="s">
        <v>347</v>
      </c>
      <c r="E135" s="202" t="s">
        <v>1327</v>
      </c>
      <c r="F135" s="203" t="s">
        <v>1328</v>
      </c>
      <c r="G135" s="204" t="s">
        <v>1329</v>
      </c>
      <c r="H135" s="205">
        <v>1</v>
      </c>
      <c r="I135" s="206"/>
      <c r="J135" s="207">
        <f t="shared" si="0"/>
        <v>0</v>
      </c>
      <c r="K135" s="203" t="s">
        <v>1</v>
      </c>
      <c r="L135" s="208"/>
      <c r="M135" s="209" t="s">
        <v>1</v>
      </c>
      <c r="N135" s="210" t="s">
        <v>44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206</v>
      </c>
      <c r="AT135" s="194" t="s">
        <v>347</v>
      </c>
      <c r="AU135" s="194" t="s">
        <v>87</v>
      </c>
      <c r="AY135" s="14" t="s">
        <v>143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87</v>
      </c>
      <c r="BK135" s="195">
        <f t="shared" si="9"/>
        <v>0</v>
      </c>
      <c r="BL135" s="14" t="s">
        <v>164</v>
      </c>
      <c r="BM135" s="194" t="s">
        <v>1330</v>
      </c>
    </row>
    <row r="136" spans="1:65" s="2" customFormat="1" ht="16.5" customHeight="1">
      <c r="A136" s="31"/>
      <c r="B136" s="32"/>
      <c r="C136" s="201" t="s">
        <v>8</v>
      </c>
      <c r="D136" s="201" t="s">
        <v>347</v>
      </c>
      <c r="E136" s="202" t="s">
        <v>1331</v>
      </c>
      <c r="F136" s="203" t="s">
        <v>1332</v>
      </c>
      <c r="G136" s="204" t="s">
        <v>1329</v>
      </c>
      <c r="H136" s="205">
        <v>1</v>
      </c>
      <c r="I136" s="206"/>
      <c r="J136" s="207">
        <f t="shared" si="0"/>
        <v>0</v>
      </c>
      <c r="K136" s="203" t="s">
        <v>1</v>
      </c>
      <c r="L136" s="208"/>
      <c r="M136" s="209" t="s">
        <v>1</v>
      </c>
      <c r="N136" s="210" t="s">
        <v>44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206</v>
      </c>
      <c r="AT136" s="194" t="s">
        <v>347</v>
      </c>
      <c r="AU136" s="194" t="s">
        <v>87</v>
      </c>
      <c r="AY136" s="14" t="s">
        <v>143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87</v>
      </c>
      <c r="BK136" s="195">
        <f t="shared" si="9"/>
        <v>0</v>
      </c>
      <c r="BL136" s="14" t="s">
        <v>164</v>
      </c>
      <c r="BM136" s="194" t="s">
        <v>1333</v>
      </c>
    </row>
    <row r="137" spans="1:65" s="2" customFormat="1" ht="33" customHeight="1">
      <c r="A137" s="31"/>
      <c r="B137" s="32"/>
      <c r="C137" s="201" t="s">
        <v>236</v>
      </c>
      <c r="D137" s="201" t="s">
        <v>347</v>
      </c>
      <c r="E137" s="202" t="s">
        <v>1334</v>
      </c>
      <c r="F137" s="203" t="s">
        <v>1335</v>
      </c>
      <c r="G137" s="204" t="s">
        <v>1329</v>
      </c>
      <c r="H137" s="205">
        <v>1</v>
      </c>
      <c r="I137" s="206"/>
      <c r="J137" s="207">
        <f t="shared" si="0"/>
        <v>0</v>
      </c>
      <c r="K137" s="203" t="s">
        <v>1</v>
      </c>
      <c r="L137" s="208"/>
      <c r="M137" s="209" t="s">
        <v>1</v>
      </c>
      <c r="N137" s="210" t="s">
        <v>44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206</v>
      </c>
      <c r="AT137" s="194" t="s">
        <v>347</v>
      </c>
      <c r="AU137" s="194" t="s">
        <v>87</v>
      </c>
      <c r="AY137" s="14" t="s">
        <v>143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87</v>
      </c>
      <c r="BK137" s="195">
        <f t="shared" si="9"/>
        <v>0</v>
      </c>
      <c r="BL137" s="14" t="s">
        <v>164</v>
      </c>
      <c r="BM137" s="194" t="s">
        <v>1336</v>
      </c>
    </row>
    <row r="138" spans="1:65" s="2" customFormat="1" ht="21.75" customHeight="1">
      <c r="A138" s="31"/>
      <c r="B138" s="32"/>
      <c r="C138" s="201" t="s">
        <v>240</v>
      </c>
      <c r="D138" s="201" t="s">
        <v>347</v>
      </c>
      <c r="E138" s="202" t="s">
        <v>1337</v>
      </c>
      <c r="F138" s="203" t="s">
        <v>1338</v>
      </c>
      <c r="G138" s="204" t="s">
        <v>1329</v>
      </c>
      <c r="H138" s="205">
        <v>2</v>
      </c>
      <c r="I138" s="206"/>
      <c r="J138" s="207">
        <f t="shared" si="0"/>
        <v>0</v>
      </c>
      <c r="K138" s="203" t="s">
        <v>1</v>
      </c>
      <c r="L138" s="208"/>
      <c r="M138" s="209" t="s">
        <v>1</v>
      </c>
      <c r="N138" s="210" t="s">
        <v>44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206</v>
      </c>
      <c r="AT138" s="194" t="s">
        <v>347</v>
      </c>
      <c r="AU138" s="194" t="s">
        <v>87</v>
      </c>
      <c r="AY138" s="14" t="s">
        <v>143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87</v>
      </c>
      <c r="BK138" s="195">
        <f t="shared" si="9"/>
        <v>0</v>
      </c>
      <c r="BL138" s="14" t="s">
        <v>164</v>
      </c>
      <c r="BM138" s="194" t="s">
        <v>1339</v>
      </c>
    </row>
    <row r="139" spans="1:65" s="12" customFormat="1" ht="25.9" customHeight="1">
      <c r="B139" s="167"/>
      <c r="C139" s="168"/>
      <c r="D139" s="169" t="s">
        <v>78</v>
      </c>
      <c r="E139" s="170" t="s">
        <v>1005</v>
      </c>
      <c r="F139" s="170" t="s">
        <v>1340</v>
      </c>
      <c r="G139" s="168"/>
      <c r="H139" s="168"/>
      <c r="I139" s="171"/>
      <c r="J139" s="172">
        <f>BK139</f>
        <v>0</v>
      </c>
      <c r="K139" s="168"/>
      <c r="L139" s="173"/>
      <c r="M139" s="174"/>
      <c r="N139" s="175"/>
      <c r="O139" s="175"/>
      <c r="P139" s="176">
        <f>SUM(P140:P146)</f>
        <v>0</v>
      </c>
      <c r="Q139" s="175"/>
      <c r="R139" s="176">
        <f>SUM(R140:R146)</f>
        <v>0</v>
      </c>
      <c r="S139" s="175"/>
      <c r="T139" s="177">
        <f>SUM(T140:T146)</f>
        <v>0</v>
      </c>
      <c r="AR139" s="178" t="s">
        <v>87</v>
      </c>
      <c r="AT139" s="179" t="s">
        <v>78</v>
      </c>
      <c r="AU139" s="179" t="s">
        <v>79</v>
      </c>
      <c r="AY139" s="178" t="s">
        <v>143</v>
      </c>
      <c r="BK139" s="180">
        <f>SUM(BK140:BK146)</f>
        <v>0</v>
      </c>
    </row>
    <row r="140" spans="1:65" s="2" customFormat="1" ht="16.5" customHeight="1">
      <c r="A140" s="31"/>
      <c r="B140" s="32"/>
      <c r="C140" s="183" t="s">
        <v>246</v>
      </c>
      <c r="D140" s="183" t="s">
        <v>146</v>
      </c>
      <c r="E140" s="184" t="s">
        <v>1341</v>
      </c>
      <c r="F140" s="185" t="s">
        <v>1342</v>
      </c>
      <c r="G140" s="186" t="s">
        <v>196</v>
      </c>
      <c r="H140" s="187">
        <v>1</v>
      </c>
      <c r="I140" s="188"/>
      <c r="J140" s="189">
        <f t="shared" ref="J140:J146" si="10">ROUND(I140*H140,2)</f>
        <v>0</v>
      </c>
      <c r="K140" s="185" t="s">
        <v>150</v>
      </c>
      <c r="L140" s="36"/>
      <c r="M140" s="190" t="s">
        <v>1</v>
      </c>
      <c r="N140" s="191" t="s">
        <v>44</v>
      </c>
      <c r="O140" s="68"/>
      <c r="P140" s="192">
        <f t="shared" ref="P140:P146" si="11">O140*H140</f>
        <v>0</v>
      </c>
      <c r="Q140" s="192">
        <v>0</v>
      </c>
      <c r="R140" s="192">
        <f t="shared" ref="R140:R146" si="12">Q140*H140</f>
        <v>0</v>
      </c>
      <c r="S140" s="192">
        <v>0</v>
      </c>
      <c r="T140" s="193">
        <f t="shared" ref="T140:T146" si="1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236</v>
      </c>
      <c r="AT140" s="194" t="s">
        <v>146</v>
      </c>
      <c r="AU140" s="194" t="s">
        <v>87</v>
      </c>
      <c r="AY140" s="14" t="s">
        <v>143</v>
      </c>
      <c r="BE140" s="195">
        <f t="shared" ref="BE140:BE146" si="14">IF(N140="základní",J140,0)</f>
        <v>0</v>
      </c>
      <c r="BF140" s="195">
        <f t="shared" ref="BF140:BF146" si="15">IF(N140="snížená",J140,0)</f>
        <v>0</v>
      </c>
      <c r="BG140" s="195">
        <f t="shared" ref="BG140:BG146" si="16">IF(N140="zákl. přenesená",J140,0)</f>
        <v>0</v>
      </c>
      <c r="BH140" s="195">
        <f t="shared" ref="BH140:BH146" si="17">IF(N140="sníž. přenesená",J140,0)</f>
        <v>0</v>
      </c>
      <c r="BI140" s="195">
        <f t="shared" ref="BI140:BI146" si="18">IF(N140="nulová",J140,0)</f>
        <v>0</v>
      </c>
      <c r="BJ140" s="14" t="s">
        <v>87</v>
      </c>
      <c r="BK140" s="195">
        <f t="shared" ref="BK140:BK146" si="19">ROUND(I140*H140,2)</f>
        <v>0</v>
      </c>
      <c r="BL140" s="14" t="s">
        <v>236</v>
      </c>
      <c r="BM140" s="194" t="s">
        <v>1343</v>
      </c>
    </row>
    <row r="141" spans="1:65" s="2" customFormat="1" ht="16.5" customHeight="1">
      <c r="A141" s="31"/>
      <c r="B141" s="32"/>
      <c r="C141" s="183" t="s">
        <v>251</v>
      </c>
      <c r="D141" s="183" t="s">
        <v>146</v>
      </c>
      <c r="E141" s="184" t="s">
        <v>1344</v>
      </c>
      <c r="F141" s="185" t="s">
        <v>1345</v>
      </c>
      <c r="G141" s="186" t="s">
        <v>196</v>
      </c>
      <c r="H141" s="187">
        <v>3</v>
      </c>
      <c r="I141" s="188"/>
      <c r="J141" s="189">
        <f t="shared" si="10"/>
        <v>0</v>
      </c>
      <c r="K141" s="185" t="s">
        <v>150</v>
      </c>
      <c r="L141" s="36"/>
      <c r="M141" s="190" t="s">
        <v>1</v>
      </c>
      <c r="N141" s="191" t="s">
        <v>44</v>
      </c>
      <c r="O141" s="68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236</v>
      </c>
      <c r="AT141" s="194" t="s">
        <v>146</v>
      </c>
      <c r="AU141" s="194" t="s">
        <v>87</v>
      </c>
      <c r="AY141" s="14" t="s">
        <v>143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4" t="s">
        <v>87</v>
      </c>
      <c r="BK141" s="195">
        <f t="shared" si="19"/>
        <v>0</v>
      </c>
      <c r="BL141" s="14" t="s">
        <v>236</v>
      </c>
      <c r="BM141" s="194" t="s">
        <v>1346</v>
      </c>
    </row>
    <row r="142" spans="1:65" s="2" customFormat="1" ht="16.5" customHeight="1">
      <c r="A142" s="31"/>
      <c r="B142" s="32"/>
      <c r="C142" s="183" t="s">
        <v>255</v>
      </c>
      <c r="D142" s="183" t="s">
        <v>146</v>
      </c>
      <c r="E142" s="184" t="s">
        <v>1347</v>
      </c>
      <c r="F142" s="185" t="s">
        <v>1348</v>
      </c>
      <c r="G142" s="186" t="s">
        <v>196</v>
      </c>
      <c r="H142" s="187">
        <v>4</v>
      </c>
      <c r="I142" s="188"/>
      <c r="J142" s="189">
        <f t="shared" si="10"/>
        <v>0</v>
      </c>
      <c r="K142" s="185" t="s">
        <v>150</v>
      </c>
      <c r="L142" s="36"/>
      <c r="M142" s="190" t="s">
        <v>1</v>
      </c>
      <c r="N142" s="191" t="s">
        <v>44</v>
      </c>
      <c r="O142" s="68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236</v>
      </c>
      <c r="AT142" s="194" t="s">
        <v>146</v>
      </c>
      <c r="AU142" s="194" t="s">
        <v>87</v>
      </c>
      <c r="AY142" s="14" t="s">
        <v>143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4" t="s">
        <v>87</v>
      </c>
      <c r="BK142" s="195">
        <f t="shared" si="19"/>
        <v>0</v>
      </c>
      <c r="BL142" s="14" t="s">
        <v>236</v>
      </c>
      <c r="BM142" s="194" t="s">
        <v>1349</v>
      </c>
    </row>
    <row r="143" spans="1:65" s="2" customFormat="1" ht="16.5" customHeight="1">
      <c r="A143" s="31"/>
      <c r="B143" s="32"/>
      <c r="C143" s="183" t="s">
        <v>7</v>
      </c>
      <c r="D143" s="183" t="s">
        <v>146</v>
      </c>
      <c r="E143" s="184" t="s">
        <v>1350</v>
      </c>
      <c r="F143" s="185" t="s">
        <v>1351</v>
      </c>
      <c r="G143" s="186" t="s">
        <v>196</v>
      </c>
      <c r="H143" s="187">
        <v>4</v>
      </c>
      <c r="I143" s="188"/>
      <c r="J143" s="189">
        <f t="shared" si="10"/>
        <v>0</v>
      </c>
      <c r="K143" s="185" t="s">
        <v>150</v>
      </c>
      <c r="L143" s="36"/>
      <c r="M143" s="190" t="s">
        <v>1</v>
      </c>
      <c r="N143" s="191" t="s">
        <v>44</v>
      </c>
      <c r="O143" s="68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236</v>
      </c>
      <c r="AT143" s="194" t="s">
        <v>146</v>
      </c>
      <c r="AU143" s="194" t="s">
        <v>87</v>
      </c>
      <c r="AY143" s="14" t="s">
        <v>143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4" t="s">
        <v>87</v>
      </c>
      <c r="BK143" s="195">
        <f t="shared" si="19"/>
        <v>0</v>
      </c>
      <c r="BL143" s="14" t="s">
        <v>236</v>
      </c>
      <c r="BM143" s="194" t="s">
        <v>1352</v>
      </c>
    </row>
    <row r="144" spans="1:65" s="2" customFormat="1" ht="16.5" customHeight="1">
      <c r="A144" s="31"/>
      <c r="B144" s="32"/>
      <c r="C144" s="183" t="s">
        <v>266</v>
      </c>
      <c r="D144" s="183" t="s">
        <v>146</v>
      </c>
      <c r="E144" s="184" t="s">
        <v>1353</v>
      </c>
      <c r="F144" s="185" t="s">
        <v>1354</v>
      </c>
      <c r="G144" s="186" t="s">
        <v>196</v>
      </c>
      <c r="H144" s="187">
        <v>60</v>
      </c>
      <c r="I144" s="188"/>
      <c r="J144" s="189">
        <f t="shared" si="10"/>
        <v>0</v>
      </c>
      <c r="K144" s="185" t="s">
        <v>150</v>
      </c>
      <c r="L144" s="36"/>
      <c r="M144" s="190" t="s">
        <v>1</v>
      </c>
      <c r="N144" s="191" t="s">
        <v>44</v>
      </c>
      <c r="O144" s="68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236</v>
      </c>
      <c r="AT144" s="194" t="s">
        <v>146</v>
      </c>
      <c r="AU144" s="194" t="s">
        <v>87</v>
      </c>
      <c r="AY144" s="14" t="s">
        <v>143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14" t="s">
        <v>87</v>
      </c>
      <c r="BK144" s="195">
        <f t="shared" si="19"/>
        <v>0</v>
      </c>
      <c r="BL144" s="14" t="s">
        <v>236</v>
      </c>
      <c r="BM144" s="194" t="s">
        <v>1355</v>
      </c>
    </row>
    <row r="145" spans="1:65" s="2" customFormat="1" ht="16.5" customHeight="1">
      <c r="A145" s="31"/>
      <c r="B145" s="32"/>
      <c r="C145" s="183" t="s">
        <v>270</v>
      </c>
      <c r="D145" s="183" t="s">
        <v>146</v>
      </c>
      <c r="E145" s="184" t="s">
        <v>1356</v>
      </c>
      <c r="F145" s="185" t="s">
        <v>1357</v>
      </c>
      <c r="G145" s="186" t="s">
        <v>196</v>
      </c>
      <c r="H145" s="187">
        <v>10</v>
      </c>
      <c r="I145" s="188"/>
      <c r="J145" s="189">
        <f t="shared" si="10"/>
        <v>0</v>
      </c>
      <c r="K145" s="185" t="s">
        <v>150</v>
      </c>
      <c r="L145" s="36"/>
      <c r="M145" s="190" t="s">
        <v>1</v>
      </c>
      <c r="N145" s="191" t="s">
        <v>44</v>
      </c>
      <c r="O145" s="68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236</v>
      </c>
      <c r="AT145" s="194" t="s">
        <v>146</v>
      </c>
      <c r="AU145" s="194" t="s">
        <v>87</v>
      </c>
      <c r="AY145" s="14" t="s">
        <v>143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4" t="s">
        <v>87</v>
      </c>
      <c r="BK145" s="195">
        <f t="shared" si="19"/>
        <v>0</v>
      </c>
      <c r="BL145" s="14" t="s">
        <v>236</v>
      </c>
      <c r="BM145" s="194" t="s">
        <v>1358</v>
      </c>
    </row>
    <row r="146" spans="1:65" s="2" customFormat="1" ht="16.5" customHeight="1">
      <c r="A146" s="31"/>
      <c r="B146" s="32"/>
      <c r="C146" s="183" t="s">
        <v>274</v>
      </c>
      <c r="D146" s="183" t="s">
        <v>146</v>
      </c>
      <c r="E146" s="184" t="s">
        <v>1359</v>
      </c>
      <c r="F146" s="185" t="s">
        <v>1360</v>
      </c>
      <c r="G146" s="186" t="s">
        <v>196</v>
      </c>
      <c r="H146" s="187">
        <v>1</v>
      </c>
      <c r="I146" s="188"/>
      <c r="J146" s="189">
        <f t="shared" si="10"/>
        <v>0</v>
      </c>
      <c r="K146" s="185" t="s">
        <v>1</v>
      </c>
      <c r="L146" s="36"/>
      <c r="M146" s="190" t="s">
        <v>1</v>
      </c>
      <c r="N146" s="191" t="s">
        <v>44</v>
      </c>
      <c r="O146" s="68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236</v>
      </c>
      <c r="AT146" s="194" t="s">
        <v>146</v>
      </c>
      <c r="AU146" s="194" t="s">
        <v>87</v>
      </c>
      <c r="AY146" s="14" t="s">
        <v>143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4" t="s">
        <v>87</v>
      </c>
      <c r="BK146" s="195">
        <f t="shared" si="19"/>
        <v>0</v>
      </c>
      <c r="BL146" s="14" t="s">
        <v>236</v>
      </c>
      <c r="BM146" s="194" t="s">
        <v>1361</v>
      </c>
    </row>
    <row r="147" spans="1:65" s="12" customFormat="1" ht="25.9" customHeight="1">
      <c r="B147" s="167"/>
      <c r="C147" s="168"/>
      <c r="D147" s="169" t="s">
        <v>78</v>
      </c>
      <c r="E147" s="170" t="s">
        <v>1060</v>
      </c>
      <c r="F147" s="170" t="s">
        <v>1362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SUM(P148:P160)</f>
        <v>0</v>
      </c>
      <c r="Q147" s="175"/>
      <c r="R147" s="176">
        <f>SUM(R148:R160)</f>
        <v>2.0650000000000002E-2</v>
      </c>
      <c r="S147" s="175"/>
      <c r="T147" s="177">
        <f>SUM(T148:T160)</f>
        <v>0</v>
      </c>
      <c r="AR147" s="178" t="s">
        <v>87</v>
      </c>
      <c r="AT147" s="179" t="s">
        <v>78</v>
      </c>
      <c r="AU147" s="179" t="s">
        <v>79</v>
      </c>
      <c r="AY147" s="178" t="s">
        <v>143</v>
      </c>
      <c r="BK147" s="180">
        <f>SUM(BK148:BK160)</f>
        <v>0</v>
      </c>
    </row>
    <row r="148" spans="1:65" s="2" customFormat="1" ht="16.5" customHeight="1">
      <c r="A148" s="31"/>
      <c r="B148" s="32"/>
      <c r="C148" s="201" t="s">
        <v>280</v>
      </c>
      <c r="D148" s="201" t="s">
        <v>347</v>
      </c>
      <c r="E148" s="202" t="s">
        <v>1359</v>
      </c>
      <c r="F148" s="203" t="s">
        <v>1363</v>
      </c>
      <c r="G148" s="204" t="s">
        <v>196</v>
      </c>
      <c r="H148" s="205">
        <v>1</v>
      </c>
      <c r="I148" s="206"/>
      <c r="J148" s="207">
        <f t="shared" ref="J148:J160" si="20">ROUND(I148*H148,2)</f>
        <v>0</v>
      </c>
      <c r="K148" s="203" t="s">
        <v>1</v>
      </c>
      <c r="L148" s="208"/>
      <c r="M148" s="209" t="s">
        <v>1</v>
      </c>
      <c r="N148" s="210" t="s">
        <v>44</v>
      </c>
      <c r="O148" s="68"/>
      <c r="P148" s="192">
        <f t="shared" ref="P148:P160" si="21">O148*H148</f>
        <v>0</v>
      </c>
      <c r="Q148" s="192">
        <v>0</v>
      </c>
      <c r="R148" s="192">
        <f t="shared" ref="R148:R160" si="22">Q148*H148</f>
        <v>0</v>
      </c>
      <c r="S148" s="192">
        <v>0</v>
      </c>
      <c r="T148" s="193">
        <f t="shared" ref="T148:T160" si="2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206</v>
      </c>
      <c r="AT148" s="194" t="s">
        <v>347</v>
      </c>
      <c r="AU148" s="194" t="s">
        <v>87</v>
      </c>
      <c r="AY148" s="14" t="s">
        <v>143</v>
      </c>
      <c r="BE148" s="195">
        <f t="shared" ref="BE148:BE160" si="24">IF(N148="základní",J148,0)</f>
        <v>0</v>
      </c>
      <c r="BF148" s="195">
        <f t="shared" ref="BF148:BF160" si="25">IF(N148="snížená",J148,0)</f>
        <v>0</v>
      </c>
      <c r="BG148" s="195">
        <f t="shared" ref="BG148:BG160" si="26">IF(N148="zákl. přenesená",J148,0)</f>
        <v>0</v>
      </c>
      <c r="BH148" s="195">
        <f t="shared" ref="BH148:BH160" si="27">IF(N148="sníž. přenesená",J148,0)</f>
        <v>0</v>
      </c>
      <c r="BI148" s="195">
        <f t="shared" ref="BI148:BI160" si="28">IF(N148="nulová",J148,0)</f>
        <v>0</v>
      </c>
      <c r="BJ148" s="14" t="s">
        <v>87</v>
      </c>
      <c r="BK148" s="195">
        <f t="shared" ref="BK148:BK160" si="29">ROUND(I148*H148,2)</f>
        <v>0</v>
      </c>
      <c r="BL148" s="14" t="s">
        <v>164</v>
      </c>
      <c r="BM148" s="194" t="s">
        <v>1364</v>
      </c>
    </row>
    <row r="149" spans="1:65" s="2" customFormat="1" ht="16.5" customHeight="1">
      <c r="A149" s="31"/>
      <c r="B149" s="32"/>
      <c r="C149" s="201" t="s">
        <v>376</v>
      </c>
      <c r="D149" s="201" t="s">
        <v>347</v>
      </c>
      <c r="E149" s="202" t="s">
        <v>1365</v>
      </c>
      <c r="F149" s="203" t="s">
        <v>1366</v>
      </c>
      <c r="G149" s="204" t="s">
        <v>189</v>
      </c>
      <c r="H149" s="205">
        <v>100</v>
      </c>
      <c r="I149" s="206"/>
      <c r="J149" s="207">
        <f t="shared" si="20"/>
        <v>0</v>
      </c>
      <c r="K149" s="203" t="s">
        <v>1</v>
      </c>
      <c r="L149" s="208"/>
      <c r="M149" s="209" t="s">
        <v>1</v>
      </c>
      <c r="N149" s="210" t="s">
        <v>44</v>
      </c>
      <c r="O149" s="68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206</v>
      </c>
      <c r="AT149" s="194" t="s">
        <v>347</v>
      </c>
      <c r="AU149" s="194" t="s">
        <v>87</v>
      </c>
      <c r="AY149" s="14" t="s">
        <v>143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14" t="s">
        <v>87</v>
      </c>
      <c r="BK149" s="195">
        <f t="shared" si="29"/>
        <v>0</v>
      </c>
      <c r="BL149" s="14" t="s">
        <v>164</v>
      </c>
      <c r="BM149" s="194" t="s">
        <v>1367</v>
      </c>
    </row>
    <row r="150" spans="1:65" s="2" customFormat="1" ht="16.5" customHeight="1">
      <c r="A150" s="31"/>
      <c r="B150" s="32"/>
      <c r="C150" s="183" t="s">
        <v>382</v>
      </c>
      <c r="D150" s="183" t="s">
        <v>146</v>
      </c>
      <c r="E150" s="184" t="s">
        <v>980</v>
      </c>
      <c r="F150" s="185" t="s">
        <v>981</v>
      </c>
      <c r="G150" s="186" t="s">
        <v>189</v>
      </c>
      <c r="H150" s="187">
        <v>100</v>
      </c>
      <c r="I150" s="188"/>
      <c r="J150" s="189">
        <f t="shared" si="20"/>
        <v>0</v>
      </c>
      <c r="K150" s="185" t="s">
        <v>150</v>
      </c>
      <c r="L150" s="36"/>
      <c r="M150" s="190" t="s">
        <v>1</v>
      </c>
      <c r="N150" s="191" t="s">
        <v>44</v>
      </c>
      <c r="O150" s="68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236</v>
      </c>
      <c r="AT150" s="194" t="s">
        <v>146</v>
      </c>
      <c r="AU150" s="194" t="s">
        <v>87</v>
      </c>
      <c r="AY150" s="14" t="s">
        <v>143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14" t="s">
        <v>87</v>
      </c>
      <c r="BK150" s="195">
        <f t="shared" si="29"/>
        <v>0</v>
      </c>
      <c r="BL150" s="14" t="s">
        <v>236</v>
      </c>
      <c r="BM150" s="194" t="s">
        <v>1368</v>
      </c>
    </row>
    <row r="151" spans="1:65" s="2" customFormat="1" ht="24.2" customHeight="1">
      <c r="A151" s="31"/>
      <c r="B151" s="32"/>
      <c r="C151" s="201" t="s">
        <v>386</v>
      </c>
      <c r="D151" s="201" t="s">
        <v>347</v>
      </c>
      <c r="E151" s="202" t="s">
        <v>1369</v>
      </c>
      <c r="F151" s="203" t="s">
        <v>1370</v>
      </c>
      <c r="G151" s="204" t="s">
        <v>189</v>
      </c>
      <c r="H151" s="205">
        <v>100</v>
      </c>
      <c r="I151" s="206"/>
      <c r="J151" s="207">
        <f t="shared" si="20"/>
        <v>0</v>
      </c>
      <c r="K151" s="203" t="s">
        <v>1</v>
      </c>
      <c r="L151" s="208"/>
      <c r="M151" s="209" t="s">
        <v>1</v>
      </c>
      <c r="N151" s="210" t="s">
        <v>44</v>
      </c>
      <c r="O151" s="68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206</v>
      </c>
      <c r="AT151" s="194" t="s">
        <v>347</v>
      </c>
      <c r="AU151" s="194" t="s">
        <v>87</v>
      </c>
      <c r="AY151" s="14" t="s">
        <v>143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14" t="s">
        <v>87</v>
      </c>
      <c r="BK151" s="195">
        <f t="shared" si="29"/>
        <v>0</v>
      </c>
      <c r="BL151" s="14" t="s">
        <v>164</v>
      </c>
      <c r="BM151" s="194" t="s">
        <v>1371</v>
      </c>
    </row>
    <row r="152" spans="1:65" s="2" customFormat="1" ht="16.5" customHeight="1">
      <c r="A152" s="31"/>
      <c r="B152" s="32"/>
      <c r="C152" s="183" t="s">
        <v>392</v>
      </c>
      <c r="D152" s="183" t="s">
        <v>146</v>
      </c>
      <c r="E152" s="184" t="s">
        <v>980</v>
      </c>
      <c r="F152" s="185" t="s">
        <v>981</v>
      </c>
      <c r="G152" s="186" t="s">
        <v>189</v>
      </c>
      <c r="H152" s="187">
        <v>100</v>
      </c>
      <c r="I152" s="188"/>
      <c r="J152" s="189">
        <f t="shared" si="20"/>
        <v>0</v>
      </c>
      <c r="K152" s="185" t="s">
        <v>150</v>
      </c>
      <c r="L152" s="36"/>
      <c r="M152" s="190" t="s">
        <v>1</v>
      </c>
      <c r="N152" s="191" t="s">
        <v>44</v>
      </c>
      <c r="O152" s="68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236</v>
      </c>
      <c r="AT152" s="194" t="s">
        <v>146</v>
      </c>
      <c r="AU152" s="194" t="s">
        <v>87</v>
      </c>
      <c r="AY152" s="14" t="s">
        <v>143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14" t="s">
        <v>87</v>
      </c>
      <c r="BK152" s="195">
        <f t="shared" si="29"/>
        <v>0</v>
      </c>
      <c r="BL152" s="14" t="s">
        <v>236</v>
      </c>
      <c r="BM152" s="194" t="s">
        <v>1372</v>
      </c>
    </row>
    <row r="153" spans="1:65" s="2" customFormat="1" ht="16.5" customHeight="1">
      <c r="A153" s="31"/>
      <c r="B153" s="32"/>
      <c r="C153" s="201" t="s">
        <v>396</v>
      </c>
      <c r="D153" s="201" t="s">
        <v>347</v>
      </c>
      <c r="E153" s="202" t="s">
        <v>983</v>
      </c>
      <c r="F153" s="203" t="s">
        <v>984</v>
      </c>
      <c r="G153" s="204" t="s">
        <v>189</v>
      </c>
      <c r="H153" s="205">
        <v>100</v>
      </c>
      <c r="I153" s="206"/>
      <c r="J153" s="207">
        <f t="shared" si="20"/>
        <v>0</v>
      </c>
      <c r="K153" s="203" t="s">
        <v>150</v>
      </c>
      <c r="L153" s="208"/>
      <c r="M153" s="209" t="s">
        <v>1</v>
      </c>
      <c r="N153" s="210" t="s">
        <v>44</v>
      </c>
      <c r="O153" s="68"/>
      <c r="P153" s="192">
        <f t="shared" si="21"/>
        <v>0</v>
      </c>
      <c r="Q153" s="192">
        <v>6.9999999999999994E-5</v>
      </c>
      <c r="R153" s="192">
        <f t="shared" si="22"/>
        <v>6.9999999999999993E-3</v>
      </c>
      <c r="S153" s="192">
        <v>0</v>
      </c>
      <c r="T153" s="193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350</v>
      </c>
      <c r="AT153" s="194" t="s">
        <v>347</v>
      </c>
      <c r="AU153" s="194" t="s">
        <v>87</v>
      </c>
      <c r="AY153" s="14" t="s">
        <v>143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14" t="s">
        <v>87</v>
      </c>
      <c r="BK153" s="195">
        <f t="shared" si="29"/>
        <v>0</v>
      </c>
      <c r="BL153" s="14" t="s">
        <v>236</v>
      </c>
      <c r="BM153" s="194" t="s">
        <v>1373</v>
      </c>
    </row>
    <row r="154" spans="1:65" s="2" customFormat="1" ht="16.5" customHeight="1">
      <c r="A154" s="31"/>
      <c r="B154" s="32"/>
      <c r="C154" s="183" t="s">
        <v>400</v>
      </c>
      <c r="D154" s="183" t="s">
        <v>146</v>
      </c>
      <c r="E154" s="184" t="s">
        <v>986</v>
      </c>
      <c r="F154" s="185" t="s">
        <v>987</v>
      </c>
      <c r="G154" s="186" t="s">
        <v>189</v>
      </c>
      <c r="H154" s="187">
        <v>100</v>
      </c>
      <c r="I154" s="188"/>
      <c r="J154" s="189">
        <f t="shared" si="20"/>
        <v>0</v>
      </c>
      <c r="K154" s="185" t="s">
        <v>150</v>
      </c>
      <c r="L154" s="36"/>
      <c r="M154" s="190" t="s">
        <v>1</v>
      </c>
      <c r="N154" s="191" t="s">
        <v>44</v>
      </c>
      <c r="O154" s="68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236</v>
      </c>
      <c r="AT154" s="194" t="s">
        <v>146</v>
      </c>
      <c r="AU154" s="194" t="s">
        <v>87</v>
      </c>
      <c r="AY154" s="14" t="s">
        <v>143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14" t="s">
        <v>87</v>
      </c>
      <c r="BK154" s="195">
        <f t="shared" si="29"/>
        <v>0</v>
      </c>
      <c r="BL154" s="14" t="s">
        <v>236</v>
      </c>
      <c r="BM154" s="194" t="s">
        <v>1374</v>
      </c>
    </row>
    <row r="155" spans="1:65" s="2" customFormat="1" ht="16.5" customHeight="1">
      <c r="A155" s="31"/>
      <c r="B155" s="32"/>
      <c r="C155" s="201" t="s">
        <v>350</v>
      </c>
      <c r="D155" s="201" t="s">
        <v>347</v>
      </c>
      <c r="E155" s="202" t="s">
        <v>989</v>
      </c>
      <c r="F155" s="203" t="s">
        <v>990</v>
      </c>
      <c r="G155" s="204" t="s">
        <v>189</v>
      </c>
      <c r="H155" s="205">
        <v>100</v>
      </c>
      <c r="I155" s="206"/>
      <c r="J155" s="207">
        <f t="shared" si="20"/>
        <v>0</v>
      </c>
      <c r="K155" s="203" t="s">
        <v>150</v>
      </c>
      <c r="L155" s="208"/>
      <c r="M155" s="209" t="s">
        <v>1</v>
      </c>
      <c r="N155" s="210" t="s">
        <v>44</v>
      </c>
      <c r="O155" s="68"/>
      <c r="P155" s="192">
        <f t="shared" si="21"/>
        <v>0</v>
      </c>
      <c r="Q155" s="192">
        <v>1.2E-4</v>
      </c>
      <c r="R155" s="192">
        <f t="shared" si="22"/>
        <v>1.2E-2</v>
      </c>
      <c r="S155" s="192">
        <v>0</v>
      </c>
      <c r="T155" s="193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350</v>
      </c>
      <c r="AT155" s="194" t="s">
        <v>347</v>
      </c>
      <c r="AU155" s="194" t="s">
        <v>87</v>
      </c>
      <c r="AY155" s="14" t="s">
        <v>143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14" t="s">
        <v>87</v>
      </c>
      <c r="BK155" s="195">
        <f t="shared" si="29"/>
        <v>0</v>
      </c>
      <c r="BL155" s="14" t="s">
        <v>236</v>
      </c>
      <c r="BM155" s="194" t="s">
        <v>1375</v>
      </c>
    </row>
    <row r="156" spans="1:65" s="2" customFormat="1" ht="16.5" customHeight="1">
      <c r="A156" s="31"/>
      <c r="B156" s="32"/>
      <c r="C156" s="183" t="s">
        <v>409</v>
      </c>
      <c r="D156" s="183" t="s">
        <v>146</v>
      </c>
      <c r="E156" s="184" t="s">
        <v>986</v>
      </c>
      <c r="F156" s="185" t="s">
        <v>987</v>
      </c>
      <c r="G156" s="186" t="s">
        <v>189</v>
      </c>
      <c r="H156" s="187">
        <v>100</v>
      </c>
      <c r="I156" s="188"/>
      <c r="J156" s="189">
        <f t="shared" si="20"/>
        <v>0</v>
      </c>
      <c r="K156" s="185" t="s">
        <v>150</v>
      </c>
      <c r="L156" s="36"/>
      <c r="M156" s="190" t="s">
        <v>1</v>
      </c>
      <c r="N156" s="191" t="s">
        <v>44</v>
      </c>
      <c r="O156" s="68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236</v>
      </c>
      <c r="AT156" s="194" t="s">
        <v>146</v>
      </c>
      <c r="AU156" s="194" t="s">
        <v>87</v>
      </c>
      <c r="AY156" s="14" t="s">
        <v>143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14" t="s">
        <v>87</v>
      </c>
      <c r="BK156" s="195">
        <f t="shared" si="29"/>
        <v>0</v>
      </c>
      <c r="BL156" s="14" t="s">
        <v>236</v>
      </c>
      <c r="BM156" s="194" t="s">
        <v>1376</v>
      </c>
    </row>
    <row r="157" spans="1:65" s="2" customFormat="1" ht="16.5" customHeight="1">
      <c r="A157" s="31"/>
      <c r="B157" s="32"/>
      <c r="C157" s="201" t="s">
        <v>413</v>
      </c>
      <c r="D157" s="201" t="s">
        <v>347</v>
      </c>
      <c r="E157" s="202" t="s">
        <v>993</v>
      </c>
      <c r="F157" s="203" t="s">
        <v>994</v>
      </c>
      <c r="G157" s="204" t="s">
        <v>196</v>
      </c>
      <c r="H157" s="205">
        <v>10</v>
      </c>
      <c r="I157" s="206"/>
      <c r="J157" s="207">
        <f t="shared" si="20"/>
        <v>0</v>
      </c>
      <c r="K157" s="203" t="s">
        <v>150</v>
      </c>
      <c r="L157" s="208"/>
      <c r="M157" s="209" t="s">
        <v>1</v>
      </c>
      <c r="N157" s="210" t="s">
        <v>44</v>
      </c>
      <c r="O157" s="68"/>
      <c r="P157" s="192">
        <f t="shared" si="21"/>
        <v>0</v>
      </c>
      <c r="Q157" s="192">
        <v>5.0000000000000002E-5</v>
      </c>
      <c r="R157" s="192">
        <f t="shared" si="22"/>
        <v>5.0000000000000001E-4</v>
      </c>
      <c r="S157" s="192">
        <v>0</v>
      </c>
      <c r="T157" s="193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206</v>
      </c>
      <c r="AT157" s="194" t="s">
        <v>347</v>
      </c>
      <c r="AU157" s="194" t="s">
        <v>87</v>
      </c>
      <c r="AY157" s="14" t="s">
        <v>143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14" t="s">
        <v>87</v>
      </c>
      <c r="BK157" s="195">
        <f t="shared" si="29"/>
        <v>0</v>
      </c>
      <c r="BL157" s="14" t="s">
        <v>164</v>
      </c>
      <c r="BM157" s="194" t="s">
        <v>1377</v>
      </c>
    </row>
    <row r="158" spans="1:65" s="2" customFormat="1" ht="16.5" customHeight="1">
      <c r="A158" s="31"/>
      <c r="B158" s="32"/>
      <c r="C158" s="183" t="s">
        <v>417</v>
      </c>
      <c r="D158" s="183" t="s">
        <v>146</v>
      </c>
      <c r="E158" s="184" t="s">
        <v>996</v>
      </c>
      <c r="F158" s="185" t="s">
        <v>997</v>
      </c>
      <c r="G158" s="186" t="s">
        <v>196</v>
      </c>
      <c r="H158" s="187">
        <v>10</v>
      </c>
      <c r="I158" s="188"/>
      <c r="J158" s="189">
        <f t="shared" si="20"/>
        <v>0</v>
      </c>
      <c r="K158" s="185" t="s">
        <v>150</v>
      </c>
      <c r="L158" s="36"/>
      <c r="M158" s="190" t="s">
        <v>1</v>
      </c>
      <c r="N158" s="191" t="s">
        <v>44</v>
      </c>
      <c r="O158" s="68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236</v>
      </c>
      <c r="AT158" s="194" t="s">
        <v>146</v>
      </c>
      <c r="AU158" s="194" t="s">
        <v>87</v>
      </c>
      <c r="AY158" s="14" t="s">
        <v>143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14" t="s">
        <v>87</v>
      </c>
      <c r="BK158" s="195">
        <f t="shared" si="29"/>
        <v>0</v>
      </c>
      <c r="BL158" s="14" t="s">
        <v>236</v>
      </c>
      <c r="BM158" s="194" t="s">
        <v>1378</v>
      </c>
    </row>
    <row r="159" spans="1:65" s="2" customFormat="1" ht="16.5" customHeight="1">
      <c r="A159" s="31"/>
      <c r="B159" s="32"/>
      <c r="C159" s="201" t="s">
        <v>421</v>
      </c>
      <c r="D159" s="201" t="s">
        <v>347</v>
      </c>
      <c r="E159" s="202" t="s">
        <v>999</v>
      </c>
      <c r="F159" s="203" t="s">
        <v>1000</v>
      </c>
      <c r="G159" s="204" t="s">
        <v>196</v>
      </c>
      <c r="H159" s="205">
        <v>5</v>
      </c>
      <c r="I159" s="206"/>
      <c r="J159" s="207">
        <f t="shared" si="20"/>
        <v>0</v>
      </c>
      <c r="K159" s="203" t="s">
        <v>150</v>
      </c>
      <c r="L159" s="208"/>
      <c r="M159" s="209" t="s">
        <v>1</v>
      </c>
      <c r="N159" s="210" t="s">
        <v>44</v>
      </c>
      <c r="O159" s="68"/>
      <c r="P159" s="192">
        <f t="shared" si="21"/>
        <v>0</v>
      </c>
      <c r="Q159" s="192">
        <v>2.3000000000000001E-4</v>
      </c>
      <c r="R159" s="192">
        <f t="shared" si="22"/>
        <v>1.15E-3</v>
      </c>
      <c r="S159" s="192">
        <v>0</v>
      </c>
      <c r="T159" s="193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206</v>
      </c>
      <c r="AT159" s="194" t="s">
        <v>347</v>
      </c>
      <c r="AU159" s="194" t="s">
        <v>87</v>
      </c>
      <c r="AY159" s="14" t="s">
        <v>143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4" t="s">
        <v>87</v>
      </c>
      <c r="BK159" s="195">
        <f t="shared" si="29"/>
        <v>0</v>
      </c>
      <c r="BL159" s="14" t="s">
        <v>164</v>
      </c>
      <c r="BM159" s="194" t="s">
        <v>1379</v>
      </c>
    </row>
    <row r="160" spans="1:65" s="2" customFormat="1" ht="16.5" customHeight="1">
      <c r="A160" s="31"/>
      <c r="B160" s="32"/>
      <c r="C160" s="183" t="s">
        <v>427</v>
      </c>
      <c r="D160" s="183" t="s">
        <v>146</v>
      </c>
      <c r="E160" s="184" t="s">
        <v>1002</v>
      </c>
      <c r="F160" s="185" t="s">
        <v>1003</v>
      </c>
      <c r="G160" s="186" t="s">
        <v>196</v>
      </c>
      <c r="H160" s="187">
        <v>5</v>
      </c>
      <c r="I160" s="188"/>
      <c r="J160" s="189">
        <f t="shared" si="20"/>
        <v>0</v>
      </c>
      <c r="K160" s="185" t="s">
        <v>150</v>
      </c>
      <c r="L160" s="36"/>
      <c r="M160" s="190" t="s">
        <v>1</v>
      </c>
      <c r="N160" s="191" t="s">
        <v>44</v>
      </c>
      <c r="O160" s="68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236</v>
      </c>
      <c r="AT160" s="194" t="s">
        <v>146</v>
      </c>
      <c r="AU160" s="194" t="s">
        <v>87</v>
      </c>
      <c r="AY160" s="14" t="s">
        <v>143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4" t="s">
        <v>87</v>
      </c>
      <c r="BK160" s="195">
        <f t="shared" si="29"/>
        <v>0</v>
      </c>
      <c r="BL160" s="14" t="s">
        <v>236</v>
      </c>
      <c r="BM160" s="194" t="s">
        <v>1380</v>
      </c>
    </row>
    <row r="161" spans="1:65" s="12" customFormat="1" ht="25.9" customHeight="1">
      <c r="B161" s="167"/>
      <c r="C161" s="168"/>
      <c r="D161" s="169" t="s">
        <v>78</v>
      </c>
      <c r="E161" s="170" t="s">
        <v>1114</v>
      </c>
      <c r="F161" s="170" t="s">
        <v>1381</v>
      </c>
      <c r="G161" s="168"/>
      <c r="H161" s="168"/>
      <c r="I161" s="171"/>
      <c r="J161" s="172">
        <f>BK161</f>
        <v>0</v>
      </c>
      <c r="K161" s="168"/>
      <c r="L161" s="173"/>
      <c r="M161" s="174"/>
      <c r="N161" s="175"/>
      <c r="O161" s="175"/>
      <c r="P161" s="176">
        <f>SUM(P162:P174)</f>
        <v>0</v>
      </c>
      <c r="Q161" s="175"/>
      <c r="R161" s="176">
        <f>SUM(R162:R174)</f>
        <v>0</v>
      </c>
      <c r="S161" s="175"/>
      <c r="T161" s="177">
        <f>SUM(T162:T174)</f>
        <v>3.2000000000000001E-2</v>
      </c>
      <c r="AR161" s="178" t="s">
        <v>87</v>
      </c>
      <c r="AT161" s="179" t="s">
        <v>78</v>
      </c>
      <c r="AU161" s="179" t="s">
        <v>79</v>
      </c>
      <c r="AY161" s="178" t="s">
        <v>143</v>
      </c>
      <c r="BK161" s="180">
        <f>SUM(BK162:BK174)</f>
        <v>0</v>
      </c>
    </row>
    <row r="162" spans="1:65" s="2" customFormat="1" ht="16.5" customHeight="1">
      <c r="A162" s="31"/>
      <c r="B162" s="32"/>
      <c r="C162" s="183" t="s">
        <v>431</v>
      </c>
      <c r="D162" s="183" t="s">
        <v>146</v>
      </c>
      <c r="E162" s="184" t="s">
        <v>147</v>
      </c>
      <c r="F162" s="185" t="s">
        <v>148</v>
      </c>
      <c r="G162" s="186" t="s">
        <v>1208</v>
      </c>
      <c r="H162" s="187">
        <v>24</v>
      </c>
      <c r="I162" s="188"/>
      <c r="J162" s="189">
        <f t="shared" ref="J162:J174" si="30">ROUND(I162*H162,2)</f>
        <v>0</v>
      </c>
      <c r="K162" s="185" t="s">
        <v>150</v>
      </c>
      <c r="L162" s="36"/>
      <c r="M162" s="190" t="s">
        <v>1</v>
      </c>
      <c r="N162" s="191" t="s">
        <v>44</v>
      </c>
      <c r="O162" s="68"/>
      <c r="P162" s="192">
        <f t="shared" ref="P162:P174" si="31">O162*H162</f>
        <v>0</v>
      </c>
      <c r="Q162" s="192">
        <v>0</v>
      </c>
      <c r="R162" s="192">
        <f t="shared" ref="R162:R174" si="32">Q162*H162</f>
        <v>0</v>
      </c>
      <c r="S162" s="192">
        <v>0</v>
      </c>
      <c r="T162" s="193">
        <f t="shared" ref="T162:T174" si="33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151</v>
      </c>
      <c r="AT162" s="194" t="s">
        <v>146</v>
      </c>
      <c r="AU162" s="194" t="s">
        <v>87</v>
      </c>
      <c r="AY162" s="14" t="s">
        <v>143</v>
      </c>
      <c r="BE162" s="195">
        <f t="shared" ref="BE162:BE174" si="34">IF(N162="základní",J162,0)</f>
        <v>0</v>
      </c>
      <c r="BF162" s="195">
        <f t="shared" ref="BF162:BF174" si="35">IF(N162="snížená",J162,0)</f>
        <v>0</v>
      </c>
      <c r="BG162" s="195">
        <f t="shared" ref="BG162:BG174" si="36">IF(N162="zákl. přenesená",J162,0)</f>
        <v>0</v>
      </c>
      <c r="BH162" s="195">
        <f t="shared" ref="BH162:BH174" si="37">IF(N162="sníž. přenesená",J162,0)</f>
        <v>0</v>
      </c>
      <c r="BI162" s="195">
        <f t="shared" ref="BI162:BI174" si="38">IF(N162="nulová",J162,0)</f>
        <v>0</v>
      </c>
      <c r="BJ162" s="14" t="s">
        <v>87</v>
      </c>
      <c r="BK162" s="195">
        <f t="shared" ref="BK162:BK174" si="39">ROUND(I162*H162,2)</f>
        <v>0</v>
      </c>
      <c r="BL162" s="14" t="s">
        <v>151</v>
      </c>
      <c r="BM162" s="194" t="s">
        <v>1382</v>
      </c>
    </row>
    <row r="163" spans="1:65" s="2" customFormat="1" ht="16.5" customHeight="1">
      <c r="A163" s="31"/>
      <c r="B163" s="32"/>
      <c r="C163" s="183" t="s">
        <v>435</v>
      </c>
      <c r="D163" s="183" t="s">
        <v>146</v>
      </c>
      <c r="E163" s="184" t="s">
        <v>1383</v>
      </c>
      <c r="F163" s="185" t="s">
        <v>1216</v>
      </c>
      <c r="G163" s="186" t="s">
        <v>1208</v>
      </c>
      <c r="H163" s="187">
        <v>80</v>
      </c>
      <c r="I163" s="188"/>
      <c r="J163" s="189">
        <f t="shared" si="30"/>
        <v>0</v>
      </c>
      <c r="K163" s="185" t="s">
        <v>150</v>
      </c>
      <c r="L163" s="36"/>
      <c r="M163" s="190" t="s">
        <v>1</v>
      </c>
      <c r="N163" s="191" t="s">
        <v>44</v>
      </c>
      <c r="O163" s="68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151</v>
      </c>
      <c r="AT163" s="194" t="s">
        <v>146</v>
      </c>
      <c r="AU163" s="194" t="s">
        <v>87</v>
      </c>
      <c r="AY163" s="14" t="s">
        <v>143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14" t="s">
        <v>87</v>
      </c>
      <c r="BK163" s="195">
        <f t="shared" si="39"/>
        <v>0</v>
      </c>
      <c r="BL163" s="14" t="s">
        <v>151</v>
      </c>
      <c r="BM163" s="194" t="s">
        <v>1384</v>
      </c>
    </row>
    <row r="164" spans="1:65" s="2" customFormat="1" ht="16.5" customHeight="1">
      <c r="A164" s="31"/>
      <c r="B164" s="32"/>
      <c r="C164" s="183" t="s">
        <v>441</v>
      </c>
      <c r="D164" s="183" t="s">
        <v>146</v>
      </c>
      <c r="E164" s="184" t="s">
        <v>1385</v>
      </c>
      <c r="F164" s="185" t="s">
        <v>1386</v>
      </c>
      <c r="G164" s="186" t="s">
        <v>1208</v>
      </c>
      <c r="H164" s="187">
        <v>160</v>
      </c>
      <c r="I164" s="188"/>
      <c r="J164" s="189">
        <f t="shared" si="30"/>
        <v>0</v>
      </c>
      <c r="K164" s="185" t="s">
        <v>150</v>
      </c>
      <c r="L164" s="36"/>
      <c r="M164" s="190" t="s">
        <v>1</v>
      </c>
      <c r="N164" s="191" t="s">
        <v>44</v>
      </c>
      <c r="O164" s="68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151</v>
      </c>
      <c r="AT164" s="194" t="s">
        <v>146</v>
      </c>
      <c r="AU164" s="194" t="s">
        <v>87</v>
      </c>
      <c r="AY164" s="14" t="s">
        <v>143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14" t="s">
        <v>87</v>
      </c>
      <c r="BK164" s="195">
        <f t="shared" si="39"/>
        <v>0</v>
      </c>
      <c r="BL164" s="14" t="s">
        <v>151</v>
      </c>
      <c r="BM164" s="194" t="s">
        <v>1387</v>
      </c>
    </row>
    <row r="165" spans="1:65" s="2" customFormat="1" ht="16.5" customHeight="1">
      <c r="A165" s="31"/>
      <c r="B165" s="32"/>
      <c r="C165" s="183" t="s">
        <v>445</v>
      </c>
      <c r="D165" s="183" t="s">
        <v>146</v>
      </c>
      <c r="E165" s="184" t="s">
        <v>1388</v>
      </c>
      <c r="F165" s="185" t="s">
        <v>1220</v>
      </c>
      <c r="G165" s="186" t="s">
        <v>1208</v>
      </c>
      <c r="H165" s="187">
        <v>16</v>
      </c>
      <c r="I165" s="188"/>
      <c r="J165" s="189">
        <f t="shared" si="30"/>
        <v>0</v>
      </c>
      <c r="K165" s="185" t="s">
        <v>150</v>
      </c>
      <c r="L165" s="36"/>
      <c r="M165" s="190" t="s">
        <v>1</v>
      </c>
      <c r="N165" s="191" t="s">
        <v>44</v>
      </c>
      <c r="O165" s="68"/>
      <c r="P165" s="192">
        <f t="shared" si="31"/>
        <v>0</v>
      </c>
      <c r="Q165" s="192">
        <v>0</v>
      </c>
      <c r="R165" s="192">
        <f t="shared" si="32"/>
        <v>0</v>
      </c>
      <c r="S165" s="192">
        <v>0</v>
      </c>
      <c r="T165" s="193">
        <f t="shared" si="3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151</v>
      </c>
      <c r="AT165" s="194" t="s">
        <v>146</v>
      </c>
      <c r="AU165" s="194" t="s">
        <v>87</v>
      </c>
      <c r="AY165" s="14" t="s">
        <v>143</v>
      </c>
      <c r="BE165" s="195">
        <f t="shared" si="34"/>
        <v>0</v>
      </c>
      <c r="BF165" s="195">
        <f t="shared" si="35"/>
        <v>0</v>
      </c>
      <c r="BG165" s="195">
        <f t="shared" si="36"/>
        <v>0</v>
      </c>
      <c r="BH165" s="195">
        <f t="shared" si="37"/>
        <v>0</v>
      </c>
      <c r="BI165" s="195">
        <f t="shared" si="38"/>
        <v>0</v>
      </c>
      <c r="BJ165" s="14" t="s">
        <v>87</v>
      </c>
      <c r="BK165" s="195">
        <f t="shared" si="39"/>
        <v>0</v>
      </c>
      <c r="BL165" s="14" t="s">
        <v>151</v>
      </c>
      <c r="BM165" s="194" t="s">
        <v>1389</v>
      </c>
    </row>
    <row r="166" spans="1:65" s="2" customFormat="1" ht="21.75" customHeight="1">
      <c r="A166" s="31"/>
      <c r="B166" s="32"/>
      <c r="C166" s="183" t="s">
        <v>449</v>
      </c>
      <c r="D166" s="183" t="s">
        <v>146</v>
      </c>
      <c r="E166" s="184" t="s">
        <v>1223</v>
      </c>
      <c r="F166" s="185" t="s">
        <v>1224</v>
      </c>
      <c r="G166" s="186" t="s">
        <v>196</v>
      </c>
      <c r="H166" s="187">
        <v>4</v>
      </c>
      <c r="I166" s="188"/>
      <c r="J166" s="189">
        <f t="shared" si="30"/>
        <v>0</v>
      </c>
      <c r="K166" s="185" t="s">
        <v>150</v>
      </c>
      <c r="L166" s="36"/>
      <c r="M166" s="190" t="s">
        <v>1</v>
      </c>
      <c r="N166" s="191" t="s">
        <v>44</v>
      </c>
      <c r="O166" s="68"/>
      <c r="P166" s="192">
        <f t="shared" si="31"/>
        <v>0</v>
      </c>
      <c r="Q166" s="192">
        <v>0</v>
      </c>
      <c r="R166" s="192">
        <f t="shared" si="32"/>
        <v>0</v>
      </c>
      <c r="S166" s="192">
        <v>8.0000000000000002E-3</v>
      </c>
      <c r="T166" s="193">
        <f t="shared" si="33"/>
        <v>3.2000000000000001E-2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236</v>
      </c>
      <c r="AT166" s="194" t="s">
        <v>146</v>
      </c>
      <c r="AU166" s="194" t="s">
        <v>87</v>
      </c>
      <c r="AY166" s="14" t="s">
        <v>143</v>
      </c>
      <c r="BE166" s="195">
        <f t="shared" si="34"/>
        <v>0</v>
      </c>
      <c r="BF166" s="195">
        <f t="shared" si="35"/>
        <v>0</v>
      </c>
      <c r="BG166" s="195">
        <f t="shared" si="36"/>
        <v>0</v>
      </c>
      <c r="BH166" s="195">
        <f t="shared" si="37"/>
        <v>0</v>
      </c>
      <c r="BI166" s="195">
        <f t="shared" si="38"/>
        <v>0</v>
      </c>
      <c r="BJ166" s="14" t="s">
        <v>87</v>
      </c>
      <c r="BK166" s="195">
        <f t="shared" si="39"/>
        <v>0</v>
      </c>
      <c r="BL166" s="14" t="s">
        <v>236</v>
      </c>
      <c r="BM166" s="194" t="s">
        <v>1390</v>
      </c>
    </row>
    <row r="167" spans="1:65" s="2" customFormat="1" ht="16.5" customHeight="1">
      <c r="A167" s="31"/>
      <c r="B167" s="32"/>
      <c r="C167" s="183" t="s">
        <v>453</v>
      </c>
      <c r="D167" s="183" t="s">
        <v>146</v>
      </c>
      <c r="E167" s="184" t="s">
        <v>1251</v>
      </c>
      <c r="F167" s="185" t="s">
        <v>1252</v>
      </c>
      <c r="G167" s="186" t="s">
        <v>196</v>
      </c>
      <c r="H167" s="187">
        <v>60</v>
      </c>
      <c r="I167" s="188"/>
      <c r="J167" s="189">
        <f t="shared" si="30"/>
        <v>0</v>
      </c>
      <c r="K167" s="185" t="s">
        <v>150</v>
      </c>
      <c r="L167" s="36"/>
      <c r="M167" s="190" t="s">
        <v>1</v>
      </c>
      <c r="N167" s="191" t="s">
        <v>44</v>
      </c>
      <c r="O167" s="68"/>
      <c r="P167" s="192">
        <f t="shared" si="31"/>
        <v>0</v>
      </c>
      <c r="Q167" s="192">
        <v>0</v>
      </c>
      <c r="R167" s="192">
        <f t="shared" si="32"/>
        <v>0</v>
      </c>
      <c r="S167" s="192">
        <v>0</v>
      </c>
      <c r="T167" s="193">
        <f t="shared" si="3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832</v>
      </c>
      <c r="AT167" s="194" t="s">
        <v>146</v>
      </c>
      <c r="AU167" s="194" t="s">
        <v>87</v>
      </c>
      <c r="AY167" s="14" t="s">
        <v>143</v>
      </c>
      <c r="BE167" s="195">
        <f t="shared" si="34"/>
        <v>0</v>
      </c>
      <c r="BF167" s="195">
        <f t="shared" si="35"/>
        <v>0</v>
      </c>
      <c r="BG167" s="195">
        <f t="shared" si="36"/>
        <v>0</v>
      </c>
      <c r="BH167" s="195">
        <f t="shared" si="37"/>
        <v>0</v>
      </c>
      <c r="BI167" s="195">
        <f t="shared" si="38"/>
        <v>0</v>
      </c>
      <c r="BJ167" s="14" t="s">
        <v>87</v>
      </c>
      <c r="BK167" s="195">
        <f t="shared" si="39"/>
        <v>0</v>
      </c>
      <c r="BL167" s="14" t="s">
        <v>832</v>
      </c>
      <c r="BM167" s="194" t="s">
        <v>1391</v>
      </c>
    </row>
    <row r="168" spans="1:65" s="2" customFormat="1" ht="16.5" customHeight="1">
      <c r="A168" s="31"/>
      <c r="B168" s="32"/>
      <c r="C168" s="183" t="s">
        <v>457</v>
      </c>
      <c r="D168" s="183" t="s">
        <v>146</v>
      </c>
      <c r="E168" s="184" t="s">
        <v>1259</v>
      </c>
      <c r="F168" s="185" t="s">
        <v>1260</v>
      </c>
      <c r="G168" s="186" t="s">
        <v>1208</v>
      </c>
      <c r="H168" s="187">
        <v>24</v>
      </c>
      <c r="I168" s="188"/>
      <c r="J168" s="189">
        <f t="shared" si="30"/>
        <v>0</v>
      </c>
      <c r="K168" s="185" t="s">
        <v>1</v>
      </c>
      <c r="L168" s="36"/>
      <c r="M168" s="190" t="s">
        <v>1</v>
      </c>
      <c r="N168" s="191" t="s">
        <v>44</v>
      </c>
      <c r="O168" s="68"/>
      <c r="P168" s="192">
        <f t="shared" si="31"/>
        <v>0</v>
      </c>
      <c r="Q168" s="192">
        <v>0</v>
      </c>
      <c r="R168" s="192">
        <f t="shared" si="32"/>
        <v>0</v>
      </c>
      <c r="S168" s="192">
        <v>0</v>
      </c>
      <c r="T168" s="193">
        <f t="shared" si="3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164</v>
      </c>
      <c r="AT168" s="194" t="s">
        <v>146</v>
      </c>
      <c r="AU168" s="194" t="s">
        <v>87</v>
      </c>
      <c r="AY168" s="14" t="s">
        <v>143</v>
      </c>
      <c r="BE168" s="195">
        <f t="shared" si="34"/>
        <v>0</v>
      </c>
      <c r="BF168" s="195">
        <f t="shared" si="35"/>
        <v>0</v>
      </c>
      <c r="BG168" s="195">
        <f t="shared" si="36"/>
        <v>0</v>
      </c>
      <c r="BH168" s="195">
        <f t="shared" si="37"/>
        <v>0</v>
      </c>
      <c r="BI168" s="195">
        <f t="shared" si="38"/>
        <v>0</v>
      </c>
      <c r="BJ168" s="14" t="s">
        <v>87</v>
      </c>
      <c r="BK168" s="195">
        <f t="shared" si="39"/>
        <v>0</v>
      </c>
      <c r="BL168" s="14" t="s">
        <v>164</v>
      </c>
      <c r="BM168" s="194" t="s">
        <v>1392</v>
      </c>
    </row>
    <row r="169" spans="1:65" s="2" customFormat="1" ht="16.5" customHeight="1">
      <c r="A169" s="31"/>
      <c r="B169" s="32"/>
      <c r="C169" s="183" t="s">
        <v>461</v>
      </c>
      <c r="D169" s="183" t="s">
        <v>146</v>
      </c>
      <c r="E169" s="184" t="s">
        <v>1263</v>
      </c>
      <c r="F169" s="185" t="s">
        <v>1264</v>
      </c>
      <c r="G169" s="186" t="s">
        <v>1208</v>
      </c>
      <c r="H169" s="187">
        <v>16</v>
      </c>
      <c r="I169" s="188"/>
      <c r="J169" s="189">
        <f t="shared" si="30"/>
        <v>0</v>
      </c>
      <c r="K169" s="185" t="s">
        <v>1</v>
      </c>
      <c r="L169" s="36"/>
      <c r="M169" s="190" t="s">
        <v>1</v>
      </c>
      <c r="N169" s="191" t="s">
        <v>44</v>
      </c>
      <c r="O169" s="68"/>
      <c r="P169" s="192">
        <f t="shared" si="31"/>
        <v>0</v>
      </c>
      <c r="Q169" s="192">
        <v>0</v>
      </c>
      <c r="R169" s="192">
        <f t="shared" si="32"/>
        <v>0</v>
      </c>
      <c r="S169" s="192">
        <v>0</v>
      </c>
      <c r="T169" s="193">
        <f t="shared" si="3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164</v>
      </c>
      <c r="AT169" s="194" t="s">
        <v>146</v>
      </c>
      <c r="AU169" s="194" t="s">
        <v>87</v>
      </c>
      <c r="AY169" s="14" t="s">
        <v>143</v>
      </c>
      <c r="BE169" s="195">
        <f t="shared" si="34"/>
        <v>0</v>
      </c>
      <c r="BF169" s="195">
        <f t="shared" si="35"/>
        <v>0</v>
      </c>
      <c r="BG169" s="195">
        <f t="shared" si="36"/>
        <v>0</v>
      </c>
      <c r="BH169" s="195">
        <f t="shared" si="37"/>
        <v>0</v>
      </c>
      <c r="BI169" s="195">
        <f t="shared" si="38"/>
        <v>0</v>
      </c>
      <c r="BJ169" s="14" t="s">
        <v>87</v>
      </c>
      <c r="BK169" s="195">
        <f t="shared" si="39"/>
        <v>0</v>
      </c>
      <c r="BL169" s="14" t="s">
        <v>164</v>
      </c>
      <c r="BM169" s="194" t="s">
        <v>1393</v>
      </c>
    </row>
    <row r="170" spans="1:65" s="2" customFormat="1" ht="16.5" customHeight="1">
      <c r="A170" s="31"/>
      <c r="B170" s="32"/>
      <c r="C170" s="183" t="s">
        <v>465</v>
      </c>
      <c r="D170" s="183" t="s">
        <v>146</v>
      </c>
      <c r="E170" s="184" t="s">
        <v>1267</v>
      </c>
      <c r="F170" s="185" t="s">
        <v>1268</v>
      </c>
      <c r="G170" s="186" t="s">
        <v>1208</v>
      </c>
      <c r="H170" s="187">
        <v>24</v>
      </c>
      <c r="I170" s="188"/>
      <c r="J170" s="189">
        <f t="shared" si="30"/>
        <v>0</v>
      </c>
      <c r="K170" s="185" t="s">
        <v>1</v>
      </c>
      <c r="L170" s="36"/>
      <c r="M170" s="190" t="s">
        <v>1</v>
      </c>
      <c r="N170" s="191" t="s">
        <v>44</v>
      </c>
      <c r="O170" s="68"/>
      <c r="P170" s="192">
        <f t="shared" si="31"/>
        <v>0</v>
      </c>
      <c r="Q170" s="192">
        <v>0</v>
      </c>
      <c r="R170" s="192">
        <f t="shared" si="32"/>
        <v>0</v>
      </c>
      <c r="S170" s="192">
        <v>0</v>
      </c>
      <c r="T170" s="193">
        <f t="shared" si="3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164</v>
      </c>
      <c r="AT170" s="194" t="s">
        <v>146</v>
      </c>
      <c r="AU170" s="194" t="s">
        <v>87</v>
      </c>
      <c r="AY170" s="14" t="s">
        <v>143</v>
      </c>
      <c r="BE170" s="195">
        <f t="shared" si="34"/>
        <v>0</v>
      </c>
      <c r="BF170" s="195">
        <f t="shared" si="35"/>
        <v>0</v>
      </c>
      <c r="BG170" s="195">
        <f t="shared" si="36"/>
        <v>0</v>
      </c>
      <c r="BH170" s="195">
        <f t="shared" si="37"/>
        <v>0</v>
      </c>
      <c r="BI170" s="195">
        <f t="shared" si="38"/>
        <v>0</v>
      </c>
      <c r="BJ170" s="14" t="s">
        <v>87</v>
      </c>
      <c r="BK170" s="195">
        <f t="shared" si="39"/>
        <v>0</v>
      </c>
      <c r="BL170" s="14" t="s">
        <v>164</v>
      </c>
      <c r="BM170" s="194" t="s">
        <v>1394</v>
      </c>
    </row>
    <row r="171" spans="1:65" s="2" customFormat="1" ht="16.5" customHeight="1">
      <c r="A171" s="31"/>
      <c r="B171" s="32"/>
      <c r="C171" s="183" t="s">
        <v>469</v>
      </c>
      <c r="D171" s="183" t="s">
        <v>146</v>
      </c>
      <c r="E171" s="184" t="s">
        <v>1271</v>
      </c>
      <c r="F171" s="185" t="s">
        <v>1272</v>
      </c>
      <c r="G171" s="186" t="s">
        <v>249</v>
      </c>
      <c r="H171" s="187">
        <v>1</v>
      </c>
      <c r="I171" s="188"/>
      <c r="J171" s="189">
        <f t="shared" si="30"/>
        <v>0</v>
      </c>
      <c r="K171" s="185" t="s">
        <v>150</v>
      </c>
      <c r="L171" s="36"/>
      <c r="M171" s="190" t="s">
        <v>1</v>
      </c>
      <c r="N171" s="191" t="s">
        <v>44</v>
      </c>
      <c r="O171" s="68"/>
      <c r="P171" s="192">
        <f t="shared" si="31"/>
        <v>0</v>
      </c>
      <c r="Q171" s="192">
        <v>0</v>
      </c>
      <c r="R171" s="192">
        <f t="shared" si="32"/>
        <v>0</v>
      </c>
      <c r="S171" s="192">
        <v>0</v>
      </c>
      <c r="T171" s="193">
        <f t="shared" si="3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832</v>
      </c>
      <c r="AT171" s="194" t="s">
        <v>146</v>
      </c>
      <c r="AU171" s="194" t="s">
        <v>87</v>
      </c>
      <c r="AY171" s="14" t="s">
        <v>143</v>
      </c>
      <c r="BE171" s="195">
        <f t="shared" si="34"/>
        <v>0</v>
      </c>
      <c r="BF171" s="195">
        <f t="shared" si="35"/>
        <v>0</v>
      </c>
      <c r="BG171" s="195">
        <f t="shared" si="36"/>
        <v>0</v>
      </c>
      <c r="BH171" s="195">
        <f t="shared" si="37"/>
        <v>0</v>
      </c>
      <c r="BI171" s="195">
        <f t="shared" si="38"/>
        <v>0</v>
      </c>
      <c r="BJ171" s="14" t="s">
        <v>87</v>
      </c>
      <c r="BK171" s="195">
        <f t="shared" si="39"/>
        <v>0</v>
      </c>
      <c r="BL171" s="14" t="s">
        <v>832</v>
      </c>
      <c r="BM171" s="194" t="s">
        <v>1395</v>
      </c>
    </row>
    <row r="172" spans="1:65" s="2" customFormat="1" ht="16.5" customHeight="1">
      <c r="A172" s="31"/>
      <c r="B172" s="32"/>
      <c r="C172" s="183" t="s">
        <v>768</v>
      </c>
      <c r="D172" s="183" t="s">
        <v>146</v>
      </c>
      <c r="E172" s="184" t="s">
        <v>1279</v>
      </c>
      <c r="F172" s="185" t="s">
        <v>1280</v>
      </c>
      <c r="G172" s="186" t="s">
        <v>1396</v>
      </c>
      <c r="H172" s="187">
        <v>40</v>
      </c>
      <c r="I172" s="188"/>
      <c r="J172" s="189">
        <f t="shared" si="30"/>
        <v>0</v>
      </c>
      <c r="K172" s="185" t="s">
        <v>150</v>
      </c>
      <c r="L172" s="36"/>
      <c r="M172" s="190" t="s">
        <v>1</v>
      </c>
      <c r="N172" s="191" t="s">
        <v>44</v>
      </c>
      <c r="O172" s="68"/>
      <c r="P172" s="192">
        <f t="shared" si="31"/>
        <v>0</v>
      </c>
      <c r="Q172" s="192">
        <v>0</v>
      </c>
      <c r="R172" s="192">
        <f t="shared" si="32"/>
        <v>0</v>
      </c>
      <c r="S172" s="192">
        <v>0</v>
      </c>
      <c r="T172" s="193">
        <f t="shared" si="3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1046</v>
      </c>
      <c r="AT172" s="194" t="s">
        <v>146</v>
      </c>
      <c r="AU172" s="194" t="s">
        <v>87</v>
      </c>
      <c r="AY172" s="14" t="s">
        <v>143</v>
      </c>
      <c r="BE172" s="195">
        <f t="shared" si="34"/>
        <v>0</v>
      </c>
      <c r="BF172" s="195">
        <f t="shared" si="35"/>
        <v>0</v>
      </c>
      <c r="BG172" s="195">
        <f t="shared" si="36"/>
        <v>0</v>
      </c>
      <c r="BH172" s="195">
        <f t="shared" si="37"/>
        <v>0</v>
      </c>
      <c r="BI172" s="195">
        <f t="shared" si="38"/>
        <v>0</v>
      </c>
      <c r="BJ172" s="14" t="s">
        <v>87</v>
      </c>
      <c r="BK172" s="195">
        <f t="shared" si="39"/>
        <v>0</v>
      </c>
      <c r="BL172" s="14" t="s">
        <v>1046</v>
      </c>
      <c r="BM172" s="194" t="s">
        <v>1397</v>
      </c>
    </row>
    <row r="173" spans="1:65" s="2" customFormat="1" ht="16.5" customHeight="1">
      <c r="A173" s="31"/>
      <c r="B173" s="32"/>
      <c r="C173" s="183" t="s">
        <v>772</v>
      </c>
      <c r="D173" s="183" t="s">
        <v>146</v>
      </c>
      <c r="E173" s="184" t="s">
        <v>1398</v>
      </c>
      <c r="F173" s="185" t="s">
        <v>1399</v>
      </c>
      <c r="G173" s="186" t="s">
        <v>1396</v>
      </c>
      <c r="H173" s="187">
        <v>40</v>
      </c>
      <c r="I173" s="188"/>
      <c r="J173" s="189">
        <f t="shared" si="30"/>
        <v>0</v>
      </c>
      <c r="K173" s="185" t="s">
        <v>150</v>
      </c>
      <c r="L173" s="36"/>
      <c r="M173" s="190" t="s">
        <v>1</v>
      </c>
      <c r="N173" s="191" t="s">
        <v>44</v>
      </c>
      <c r="O173" s="68"/>
      <c r="P173" s="192">
        <f t="shared" si="31"/>
        <v>0</v>
      </c>
      <c r="Q173" s="192">
        <v>0</v>
      </c>
      <c r="R173" s="192">
        <f t="shared" si="32"/>
        <v>0</v>
      </c>
      <c r="S173" s="192">
        <v>0</v>
      </c>
      <c r="T173" s="193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1046</v>
      </c>
      <c r="AT173" s="194" t="s">
        <v>146</v>
      </c>
      <c r="AU173" s="194" t="s">
        <v>87</v>
      </c>
      <c r="AY173" s="14" t="s">
        <v>143</v>
      </c>
      <c r="BE173" s="195">
        <f t="shared" si="34"/>
        <v>0</v>
      </c>
      <c r="BF173" s="195">
        <f t="shared" si="35"/>
        <v>0</v>
      </c>
      <c r="BG173" s="195">
        <f t="shared" si="36"/>
        <v>0</v>
      </c>
      <c r="BH173" s="195">
        <f t="shared" si="37"/>
        <v>0</v>
      </c>
      <c r="BI173" s="195">
        <f t="shared" si="38"/>
        <v>0</v>
      </c>
      <c r="BJ173" s="14" t="s">
        <v>87</v>
      </c>
      <c r="BK173" s="195">
        <f t="shared" si="39"/>
        <v>0</v>
      </c>
      <c r="BL173" s="14" t="s">
        <v>1046</v>
      </c>
      <c r="BM173" s="194" t="s">
        <v>1400</v>
      </c>
    </row>
    <row r="174" spans="1:65" s="2" customFormat="1" ht="16.5" customHeight="1">
      <c r="A174" s="31"/>
      <c r="B174" s="32"/>
      <c r="C174" s="183" t="s">
        <v>776</v>
      </c>
      <c r="D174" s="183" t="s">
        <v>146</v>
      </c>
      <c r="E174" s="184" t="s">
        <v>1401</v>
      </c>
      <c r="F174" s="185" t="s">
        <v>1402</v>
      </c>
      <c r="G174" s="186" t="s">
        <v>1208</v>
      </c>
      <c r="H174" s="187">
        <v>40</v>
      </c>
      <c r="I174" s="188"/>
      <c r="J174" s="189">
        <f t="shared" si="30"/>
        <v>0</v>
      </c>
      <c r="K174" s="185" t="s">
        <v>1</v>
      </c>
      <c r="L174" s="36"/>
      <c r="M174" s="196" t="s">
        <v>1</v>
      </c>
      <c r="N174" s="197" t="s">
        <v>44</v>
      </c>
      <c r="O174" s="198"/>
      <c r="P174" s="199">
        <f t="shared" si="31"/>
        <v>0</v>
      </c>
      <c r="Q174" s="199">
        <v>0</v>
      </c>
      <c r="R174" s="199">
        <f t="shared" si="32"/>
        <v>0</v>
      </c>
      <c r="S174" s="199">
        <v>0</v>
      </c>
      <c r="T174" s="200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151</v>
      </c>
      <c r="AT174" s="194" t="s">
        <v>146</v>
      </c>
      <c r="AU174" s="194" t="s">
        <v>87</v>
      </c>
      <c r="AY174" s="14" t="s">
        <v>143</v>
      </c>
      <c r="BE174" s="195">
        <f t="shared" si="34"/>
        <v>0</v>
      </c>
      <c r="BF174" s="195">
        <f t="shared" si="35"/>
        <v>0</v>
      </c>
      <c r="BG174" s="195">
        <f t="shared" si="36"/>
        <v>0</v>
      </c>
      <c r="BH174" s="195">
        <f t="shared" si="37"/>
        <v>0</v>
      </c>
      <c r="BI174" s="195">
        <f t="shared" si="38"/>
        <v>0</v>
      </c>
      <c r="BJ174" s="14" t="s">
        <v>87</v>
      </c>
      <c r="BK174" s="195">
        <f t="shared" si="39"/>
        <v>0</v>
      </c>
      <c r="BL174" s="14" t="s">
        <v>151</v>
      </c>
      <c r="BM174" s="194" t="s">
        <v>1403</v>
      </c>
    </row>
    <row r="175" spans="1:65" s="2" customFormat="1" ht="6.95" customHeight="1">
      <c r="A175" s="31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36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sheetProtection algorithmName="SHA-512" hashValue="H68zbCRwOGMHa5hNyb2zg7+PVy7AtBR0Mc360FXUVK5N/WS9li6H48RoVjHriPixu7t2hx7CFvRjPcVvZ3jYEg==" saltValue="7lzLmhGfJAE5cQTAXKaGrNqZbx+NwLToQuJCpVWUMf+Ha9J4XJsLcMaITC8co6hS+vasQHYKrsQgmT+U3z9UZA==" spinCount="100000" sheet="1" objects="1" scenarios="1" formatColumns="0" formatRows="0" autoFilter="0"/>
  <autoFilter ref="C119:K174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VEDLEJŠÍ A OSTATNÍ N...</vt:lpstr>
      <vt:lpstr>02 - BOURACÍ PRÁCE</vt:lpstr>
      <vt:lpstr>03 - STAVEBNÍ PRÁCE</vt:lpstr>
      <vt:lpstr>04 - ZDRAVOTECHNIKA</vt:lpstr>
      <vt:lpstr>05 - VYTÁPĚNÍ</vt:lpstr>
      <vt:lpstr>06 - KLIMATIZACE</vt:lpstr>
      <vt:lpstr>07 - ELEKTROINSTALACE</vt:lpstr>
      <vt:lpstr>08 - SLABOPROUDÁ ELEKTROI...</vt:lpstr>
      <vt:lpstr>09 - AVT - AUDIO VIDEO TE...</vt:lpstr>
      <vt:lpstr>'01 - VEDLEJŠÍ A OSTATNÍ N...'!Názvy_tisku</vt:lpstr>
      <vt:lpstr>'02 - BOURACÍ PRÁCE'!Názvy_tisku</vt:lpstr>
      <vt:lpstr>'03 - STAVEBNÍ PRÁCE'!Názvy_tisku</vt:lpstr>
      <vt:lpstr>'04 - ZDRAVOTECHNIKA'!Názvy_tisku</vt:lpstr>
      <vt:lpstr>'05 - VYTÁPĚNÍ'!Názvy_tisku</vt:lpstr>
      <vt:lpstr>'06 - KLIMATIZACE'!Názvy_tisku</vt:lpstr>
      <vt:lpstr>'07 - ELEKTROINSTALACE'!Názvy_tisku</vt:lpstr>
      <vt:lpstr>'08 - SLABOPROUDÁ ELEKTROI...'!Názvy_tisku</vt:lpstr>
      <vt:lpstr>'09 - AVT - AUDIO VIDEO TE...'!Názvy_tisku</vt:lpstr>
      <vt:lpstr>'Rekapitulace stavby'!Názvy_tisku</vt:lpstr>
      <vt:lpstr>'01 - VEDLEJŠÍ A OSTATNÍ N...'!Oblast_tisku</vt:lpstr>
      <vt:lpstr>'02 - BOURACÍ PRÁCE'!Oblast_tisku</vt:lpstr>
      <vt:lpstr>'03 - STAVEBNÍ PRÁCE'!Oblast_tisku</vt:lpstr>
      <vt:lpstr>'04 - ZDRAVOTECHNIKA'!Oblast_tisku</vt:lpstr>
      <vt:lpstr>'05 - VYTÁPĚNÍ'!Oblast_tisku</vt:lpstr>
      <vt:lpstr>'06 - KLIMATIZACE'!Oblast_tisku</vt:lpstr>
      <vt:lpstr>'07 - ELEKTROINSTALACE'!Oblast_tisku</vt:lpstr>
      <vt:lpstr>'08 - SLABOPROUDÁ ELEKTROI...'!Oblast_tisku</vt:lpstr>
      <vt:lpstr>'09 - AVT - AUDIO VIDEO TE...'!Oblast_tisku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Vladimír</cp:lastModifiedBy>
  <dcterms:created xsi:type="dcterms:W3CDTF">2021-11-27T09:06:55Z</dcterms:created>
  <dcterms:modified xsi:type="dcterms:W3CDTF">2021-11-27T09:13:29Z</dcterms:modified>
</cp:coreProperties>
</file>