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Akce\2021\77-2021 CHPR Píseckého, Praha 5\Rozpočet\"/>
    </mc:Choice>
  </mc:AlternateContent>
  <bookViews>
    <workbookView xWindow="0" yWindow="0" windowWidth="0" windowHeight="0"/>
  </bookViews>
  <sheets>
    <sheet name="Rekapitulace stavby" sheetId="1" r:id="rId1"/>
    <sheet name="77-2021 - CHPR P5 - Píse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'77-2021 - CHPR P5 - Písec...'!$C$124:$K$238</definedName>
    <definedName name="_xlnm.Print_Area" localSheetId="1">'77-2021 - CHPR P5 - Písec...'!$C$4:$J$76,'77-2021 - CHPR P5 - Písec...'!$C$114:$K$238</definedName>
    <definedName name="_xlnm.Print_Titles" localSheetId="1">'77-2021 - CHPR P5 - Písec...'!$124:$124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38"/>
  <c r="BH238"/>
  <c r="BG238"/>
  <c r="BF238"/>
  <c r="T238"/>
  <c r="T237"/>
  <c r="R238"/>
  <c r="R237"/>
  <c r="P238"/>
  <c r="P237"/>
  <c r="BI236"/>
  <c r="BH236"/>
  <c r="BG236"/>
  <c r="BF236"/>
  <c r="T236"/>
  <c r="T235"/>
  <c r="R236"/>
  <c r="R235"/>
  <c r="P236"/>
  <c r="P235"/>
  <c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0"/>
  <c r="J89"/>
  <c r="F89"/>
  <c r="F87"/>
  <c r="E85"/>
  <c r="J16"/>
  <c r="E16"/>
  <c r="F122"/>
  <c r="J15"/>
  <c r="J10"/>
  <c r="J119"/>
  <c i="1" r="L90"/>
  <c r="AM90"/>
  <c r="AM89"/>
  <c r="L89"/>
  <c r="AM87"/>
  <c r="L87"/>
  <c r="L85"/>
  <c r="L84"/>
  <c i="2" r="J230"/>
  <c r="BK206"/>
  <c r="J196"/>
  <c r="J187"/>
  <c r="J168"/>
  <c r="J158"/>
  <c r="J138"/>
  <c r="J216"/>
  <c r="J194"/>
  <c r="BK187"/>
  <c r="J166"/>
  <c r="J136"/>
  <c r="BK230"/>
  <c r="BK209"/>
  <c r="J190"/>
  <c r="J150"/>
  <c r="BK232"/>
  <c r="BK207"/>
  <c r="BK193"/>
  <c r="BK166"/>
  <c r="BK130"/>
  <c r="J128"/>
  <c r="BK142"/>
  <c r="BK198"/>
  <c r="BK158"/>
  <c r="BK236"/>
  <c r="J212"/>
  <c r="BK175"/>
  <c r="BK152"/>
  <c r="J134"/>
  <c r="J236"/>
  <c r="J207"/>
  <c r="J198"/>
  <c r="J177"/>
  <c r="J160"/>
  <c r="BK150"/>
  <c r="BK225"/>
  <c r="J213"/>
  <c r="J188"/>
  <c r="BK173"/>
  <c r="BK156"/>
  <c r="BK132"/>
  <c r="J225"/>
  <c r="BK191"/>
  <c r="BK168"/>
  <c r="BK128"/>
  <c r="BK213"/>
  <c r="BK194"/>
  <c r="J173"/>
  <c r="J146"/>
  <c r="BK224"/>
  <c r="J209"/>
  <c r="J191"/>
  <c r="BK170"/>
  <c r="J154"/>
  <c r="J238"/>
  <c r="J214"/>
  <c r="J189"/>
  <c r="J181"/>
  <c r="J164"/>
  <c r="BK134"/>
  <c r="BK226"/>
  <c r="J208"/>
  <c r="BK164"/>
  <c i="1" r="AS94"/>
  <c i="2" r="BK214"/>
  <c r="BK204"/>
  <c r="J170"/>
  <c r="BK138"/>
  <c r="J130"/>
  <c r="BK238"/>
  <c r="BK216"/>
  <c r="J204"/>
  <c r="BK189"/>
  <c r="BK162"/>
  <c r="BK140"/>
  <c r="J224"/>
  <c r="J200"/>
  <c r="J193"/>
  <c r="J179"/>
  <c r="J162"/>
  <c r="J152"/>
  <c r="J232"/>
  <c r="BK200"/>
  <c r="BK179"/>
  <c r="J142"/>
  <c r="BK234"/>
  <c r="BK221"/>
  <c r="J206"/>
  <c r="BK183"/>
  <c r="BK160"/>
  <c r="BK136"/>
  <c r="BK231"/>
  <c r="BK212"/>
  <c r="BK190"/>
  <c r="J175"/>
  <c r="BK146"/>
  <c r="J231"/>
  <c r="BK196"/>
  <c r="J183"/>
  <c r="BK177"/>
  <c r="BK154"/>
  <c r="J234"/>
  <c r="J221"/>
  <c r="BK181"/>
  <c r="J140"/>
  <c r="J226"/>
  <c r="BK208"/>
  <c r="BK188"/>
  <c r="J156"/>
  <c r="J132"/>
  <c l="1" r="BK172"/>
  <c r="J172"/>
  <c r="J97"/>
  <c r="BK192"/>
  <c r="J192"/>
  <c r="J99"/>
  <c r="T127"/>
  <c r="BK186"/>
  <c r="J186"/>
  <c r="J98"/>
  <c r="P192"/>
  <c r="R195"/>
  <c r="R127"/>
  <c r="R192"/>
  <c r="P127"/>
  <c r="T172"/>
  <c r="T186"/>
  <c r="T192"/>
  <c r="T195"/>
  <c r="R211"/>
  <c r="P223"/>
  <c r="P229"/>
  <c r="P228"/>
  <c r="R172"/>
  <c r="R186"/>
  <c r="P195"/>
  <c r="P211"/>
  <c r="BK223"/>
  <c r="J223"/>
  <c r="J102"/>
  <c r="T223"/>
  <c r="R229"/>
  <c r="R228"/>
  <c r="BK127"/>
  <c r="J127"/>
  <c r="J96"/>
  <c r="P172"/>
  <c r="P186"/>
  <c r="BK195"/>
  <c r="J195"/>
  <c r="J100"/>
  <c r="BK211"/>
  <c r="J211"/>
  <c r="J101"/>
  <c r="T211"/>
  <c r="R223"/>
  <c r="BK229"/>
  <c r="T229"/>
  <c r="T228"/>
  <c r="BK233"/>
  <c r="J233"/>
  <c r="J105"/>
  <c r="BK235"/>
  <c r="J235"/>
  <c r="J106"/>
  <c r="BK237"/>
  <c r="J237"/>
  <c r="J107"/>
  <c r="BE134"/>
  <c r="J87"/>
  <c r="BE138"/>
  <c r="BE140"/>
  <c r="BE156"/>
  <c r="BE189"/>
  <c r="BE196"/>
  <c r="BE221"/>
  <c r="BE226"/>
  <c r="BE230"/>
  <c r="BE132"/>
  <c r="BE146"/>
  <c r="BE154"/>
  <c r="BE160"/>
  <c r="BE170"/>
  <c r="BE173"/>
  <c r="BE175"/>
  <c r="BE181"/>
  <c r="BE183"/>
  <c r="BE206"/>
  <c r="BE212"/>
  <c r="BE213"/>
  <c r="BE216"/>
  <c r="BE224"/>
  <c r="F90"/>
  <c r="BE128"/>
  <c r="BE130"/>
  <c r="BE136"/>
  <c r="BE142"/>
  <c r="BE152"/>
  <c r="BE158"/>
  <c r="BE166"/>
  <c r="BE168"/>
  <c r="BE179"/>
  <c r="BE190"/>
  <c r="BE200"/>
  <c r="BE204"/>
  <c r="BE208"/>
  <c r="BE209"/>
  <c r="BE214"/>
  <c r="BE231"/>
  <c r="BE234"/>
  <c r="BE236"/>
  <c r="BE150"/>
  <c r="BE162"/>
  <c r="BE164"/>
  <c r="BE177"/>
  <c r="BE187"/>
  <c r="BE188"/>
  <c r="BE191"/>
  <c r="BE193"/>
  <c r="BE194"/>
  <c r="BE198"/>
  <c r="BE207"/>
  <c r="BE225"/>
  <c r="BE232"/>
  <c r="BE238"/>
  <c r="F32"/>
  <c i="1" r="BA95"/>
  <c r="BA94"/>
  <c r="AW94"/>
  <c r="AK30"/>
  <c i="2" r="F35"/>
  <c i="1" r="BD95"/>
  <c r="BD94"/>
  <c r="W33"/>
  <c i="2" r="J32"/>
  <c i="1" r="AW95"/>
  <c i="2" r="F33"/>
  <c i="1" r="BB95"/>
  <c r="BB94"/>
  <c r="W31"/>
  <c i="2" r="F34"/>
  <c i="1" r="BC95"/>
  <c r="BC94"/>
  <c r="W32"/>
  <c i="2" l="1" r="BK228"/>
  <c r="J228"/>
  <c r="J103"/>
  <c r="P126"/>
  <c r="P125"/>
  <c i="1" r="AU95"/>
  <c i="2" r="R126"/>
  <c r="R125"/>
  <c r="T126"/>
  <c r="T125"/>
  <c r="BK126"/>
  <c r="J126"/>
  <c r="J95"/>
  <c r="J229"/>
  <c r="J104"/>
  <c i="1" r="AX94"/>
  <c r="W30"/>
  <c i="2" r="J31"/>
  <c i="1" r="AV95"/>
  <c r="AT95"/>
  <c r="AU94"/>
  <c r="AY94"/>
  <c i="2" r="F31"/>
  <c i="1" r="AZ95"/>
  <c r="AZ94"/>
  <c r="W29"/>
  <c i="2" l="1" r="BK125"/>
  <c r="J125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<sst xmlns="http://schemas.openxmlformats.org/spreadsheetml/2006/main">
  <si>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</si>
  <si>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</si>
  <si>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</si>
  <si>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</si>
  <si>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</si>
  <si>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{1a2edb82-cddb-4667-8a65-a26e006cd7c7}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</si>
  <si>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</si>
  <si>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</si>
  <si>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</si>
  <si>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</si>
  <si>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</si>
  <si>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</si>
  <si>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</si>
  <si>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</si>
  <si>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77-2021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</si>
  <si>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</si>
  <si>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</si>
  <si>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CHPR P5 - Píseckého</t>
  </si>
  <si>
    <t>KSO:</t>
  </si>
  <si>
    <t>CC-CZ:</t>
  </si>
  <si>
    <t>Místo:</t>
  </si>
  <si>
    <t xml:space="preserve"> </t>
  </si>
  <si>
    <t>Datum:</t>
  </si>
  <si>
    <t>16. 8. 2021</t>
  </si>
  <si>
    <t>Zadavatel:</t>
  </si>
  <si>
    <t>IČ:</t>
  </si>
  <si>
    <t>00063631</t>
  </si>
  <si>
    <t>MČ Praha 5</t>
  </si>
  <si>
    <t>DIČ:</t>
  </si>
  <si>
    <t>CZ00063631</t>
  </si>
  <si>
    <t>Uchazeč:</t>
  </si>
  <si>
    <t>Vyplň údaj</t>
  </si>
  <si>
    <t>Projektant:</t>
  </si>
  <si>
    <t>62584332</t>
  </si>
  <si>
    <t>Sinpps s.r.o</t>
  </si>
  <si>
    <t>CZ62584332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</si>
  <si>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</si>
  <si>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</si>
  <si>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</si>
  <si>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</si>
  <si>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</si>
  <si>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</si>
  <si>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</si>
  <si>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</si>
  <si>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</si>
  <si>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</si>
  <si>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</si>
  <si>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</si>
  <si>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</si>
  <si>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</si>
  <si>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</si>
  <si>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</si>
  <si>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</si>
  <si>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</si>
  <si>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</si>
  <si>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</si>
  <si>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</si>
  <si>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</si>
  <si>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</si>
  <si>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</si>
  <si>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</si>
  <si>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</si>
  <si>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</si>
  <si>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</si>
  <si>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</si>
  <si>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</si>
  <si>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</si>
  <si>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</si>
  <si>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</si>
  <si>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</si>
  <si>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</si>
  <si>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</si>
  <si>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</si>
  <si>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</si>
  <si>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</si>
  <si>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</si>
  <si>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</si>
  <si>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</si>
  <si>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</si>
  <si>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</si>
  <si>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</si>
  <si>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</si>
  <si>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</si>
  <si>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</si>
  <si>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</si>
  <si>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</si>
  <si>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</si>
  <si>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</si>
  <si>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</si>
  <si>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</si>
  <si>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</si>
  <si>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</si>
  <si>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</si>
  <si>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</si>
  <si>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</si>
  <si>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</si>
  <si>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</si>
  <si>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10 - Dopravní značení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</si>
  <si>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</si>
  <si>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</si>
  <si>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</si>
  <si>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</si>
  <si>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</si>
  <si>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</si>
  <si>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</si>
  <si>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</si>
  <si>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</si>
  <si>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</si>
  <si>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</si>
  <si>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</si>
  <si>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</si>
  <si>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</si>
  <si>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</si>
  <si>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</si>
  <si>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</si>
  <si>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</si>
  <si>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</si>
  <si>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</si>
  <si>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</si>
  <si>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</si>
  <si>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</si>
  <si>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</si>
  <si>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</si>
  <si>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</si>
  <si>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113106185</t>
  </si>
  <si>
    <t>Rozebrání dlažeb vozovek z drobných kostek s ložem z kameniva strojně pl do 50 m2</t>
  </si>
  <si>
    <t>m2</t>
  </si>
  <si>
    <t>CS ÚRS 2021 02</t>
  </si>
  <si>
    <t>4</t>
  </si>
  <si>
    <t>-453520954</t>
  </si>
  <si>
    <t>VV</t>
  </si>
  <si>
    <t>15 "oprava u obruby, zůstává na stavbě</t>
  </si>
  <si>
    <t>113107331</t>
  </si>
  <si>
    <t>Odstranění podkladu z betonu prostého tl přes 100 do 150 mm strojně pl do 50 m2</t>
  </si>
  <si>
    <t>1961867830</t>
  </si>
  <si>
    <t>15*0,5 "oprava u obruby</t>
  </si>
  <si>
    <t>3</t>
  </si>
  <si>
    <t>113106131</t>
  </si>
  <si>
    <t>Rozebrání dlažeb z mozaiky komunikací pro pěší strojně pl do 50 m2 (po částech)</t>
  </si>
  <si>
    <t>-490827080</t>
  </si>
  <si>
    <t>120 "chodník</t>
  </si>
  <si>
    <t>113107342</t>
  </si>
  <si>
    <t>Odstranění podkladu živičného tl 100 mm strojně pl do 50 m2 (po částech)</t>
  </si>
  <si>
    <t>62862970</t>
  </si>
  <si>
    <t>300 "chodník</t>
  </si>
  <si>
    <t>5</t>
  </si>
  <si>
    <t>113107330</t>
  </si>
  <si>
    <t>Odstranění podkladu z betonu prostého tl 100 mm strojně pl do 50 m2 (po částech)</t>
  </si>
  <si>
    <t>1902436402</t>
  </si>
  <si>
    <t>120+300 "chodník</t>
  </si>
  <si>
    <t>6</t>
  </si>
  <si>
    <t>113107321</t>
  </si>
  <si>
    <t>Odstranění podkladu z kameniva drceného tl 100 mm strojně pl do 50 m2 (po částech)</t>
  </si>
  <si>
    <t>2077219554</t>
  </si>
  <si>
    <t>7</t>
  </si>
  <si>
    <t>113201112</t>
  </si>
  <si>
    <t>Vytrhání obrub silničních ležatých</t>
  </si>
  <si>
    <t>m</t>
  </si>
  <si>
    <t>-1380942340</t>
  </si>
  <si>
    <t>15 "OP1 - zůstává na stavbě</t>
  </si>
  <si>
    <t>8</t>
  </si>
  <si>
    <t>113203111</t>
  </si>
  <si>
    <t>Vytrhání obrub z dlažebních kostek</t>
  </si>
  <si>
    <t>-470060074</t>
  </si>
  <si>
    <t>160-120 "linka z VD</t>
  </si>
  <si>
    <t>120 "odvoz na skládku</t>
  </si>
  <si>
    <t>Součet</t>
  </si>
  <si>
    <t>9</t>
  </si>
  <si>
    <t>132212112</t>
  </si>
  <si>
    <t>Hloubení rýh š do 800 mm v nesoudržných horninách třídy těžitelnosti I skupiny 3 ručně</t>
  </si>
  <si>
    <t>m3</t>
  </si>
  <si>
    <t>976191188</t>
  </si>
  <si>
    <t>170*0,02 "linka VD</t>
  </si>
  <si>
    <t>15*0,1 "obruby</t>
  </si>
  <si>
    <t>10</t>
  </si>
  <si>
    <t>162751117</t>
  </si>
  <si>
    <t>Vodorovné přemístění do 10000 m výkopku/sypaniny z horniny třídy těžitelnosti I, skupiny 1 až 3</t>
  </si>
  <si>
    <t>498162719</t>
  </si>
  <si>
    <t>4,9 "odvoz</t>
  </si>
  <si>
    <t>11</t>
  </si>
  <si>
    <t>162751119</t>
  </si>
  <si>
    <t>Příplatek k vodorovnému přemístění výkopku/sypaniny z horniny třídy těžitelnosti I, skupiny 1 až 3 ZKD 1000 m přes 10000 m (15x)</t>
  </si>
  <si>
    <t>1808964959</t>
  </si>
  <si>
    <t>4,9*15</t>
  </si>
  <si>
    <t>12</t>
  </si>
  <si>
    <t>121151104</t>
  </si>
  <si>
    <t>Sejmutí ornice plochy do 100 m2 tl vrstvy do 250 mm strojně (po částech)</t>
  </si>
  <si>
    <t>2052112025</t>
  </si>
  <si>
    <t>250 "odečteno z CAD</t>
  </si>
  <si>
    <t>13</t>
  </si>
  <si>
    <t>122151402</t>
  </si>
  <si>
    <t>Vykopávky v zemníku na suchu v hornině třídy těžitelnosti I skupiny 1 a 2 objem do 50 m3 strojně</t>
  </si>
  <si>
    <t>1371492035</t>
  </si>
  <si>
    <t>250*0,15</t>
  </si>
  <si>
    <t>14</t>
  </si>
  <si>
    <t>162606112</t>
  </si>
  <si>
    <t>Vodorovné přemístění do 5000 m bez naložení výkopku ze zemin schopných zúrodnění</t>
  </si>
  <si>
    <t>-242427134</t>
  </si>
  <si>
    <t>162706119</t>
  </si>
  <si>
    <t>Příplatek pro vodorovné přemístění bez naložení výkopku ze zemin schopných zúrodnění ZKD 1000 m (do 20 km)</t>
  </si>
  <si>
    <t>-1663573772</t>
  </si>
  <si>
    <t>250*0,15*1,8*15</t>
  </si>
  <si>
    <t>16</t>
  </si>
  <si>
    <t>181311104</t>
  </si>
  <si>
    <t>Rozprostření ornice tl vrstvy do 250 mm v rovině nebo ve svahu do 1:5 ručně</t>
  </si>
  <si>
    <t>-1415185087</t>
  </si>
  <si>
    <t>17</t>
  </si>
  <si>
    <t>M</t>
  </si>
  <si>
    <t>10364101</t>
  </si>
  <si>
    <t xml:space="preserve">zemina pro terénní úpravy -  ornice</t>
  </si>
  <si>
    <t>t</t>
  </si>
  <si>
    <t>1734314843</t>
  </si>
  <si>
    <t>250*0,15*1,8</t>
  </si>
  <si>
    <t>18</t>
  </si>
  <si>
    <t>181411131</t>
  </si>
  <si>
    <t>Založení parkového trávníku výsevem plochy do 1000 m2 v rovině a ve svahu do 1:5</t>
  </si>
  <si>
    <t>-1420236413</t>
  </si>
  <si>
    <t>19</t>
  </si>
  <si>
    <t>00572410</t>
  </si>
  <si>
    <t>osivo směs travní parková</t>
  </si>
  <si>
    <t>kg</t>
  </si>
  <si>
    <t>-1006643362</t>
  </si>
  <si>
    <t>250*0,1 'Přepočtené koeficientem množství</t>
  </si>
  <si>
    <t>20</t>
  </si>
  <si>
    <t>181951112</t>
  </si>
  <si>
    <t>Úprava pláně v hornině třídy těžitelnosti I, skupiny 1 až 3 se zhutněním strojně</t>
  </si>
  <si>
    <t>284411844</t>
  </si>
  <si>
    <t>350 "chodník</t>
  </si>
  <si>
    <t>Komunikace pozemní</t>
  </si>
  <si>
    <t>567122114</t>
  </si>
  <si>
    <t>Podklad ze směsi stmelené cementem SC C 8/10 (KSC I) tl 150 mm</t>
  </si>
  <si>
    <t>-471353280</t>
  </si>
  <si>
    <t>22</t>
  </si>
  <si>
    <t>591211111</t>
  </si>
  <si>
    <t>Kladení dlažby z kostek drobných z kamene do lože z kameniva těženého tl 50 mm</t>
  </si>
  <si>
    <t>672002335</t>
  </si>
  <si>
    <t>15 "oprava u obruby</t>
  </si>
  <si>
    <t>23</t>
  </si>
  <si>
    <t>564831111</t>
  </si>
  <si>
    <t>Podklad ze štěrkodrtě ŠD tl 100 mm</t>
  </si>
  <si>
    <t>-1195925762</t>
  </si>
  <si>
    <t>24</t>
  </si>
  <si>
    <t>567122111</t>
  </si>
  <si>
    <t>Podklad ze směsi stmelené cementem SC C 8/10 (KSC I) tl 100 mm</t>
  </si>
  <si>
    <t>-1825374192</t>
  </si>
  <si>
    <t>25</t>
  </si>
  <si>
    <t>591442111</t>
  </si>
  <si>
    <t>Kladení dlažby z mozaiky dvou a vícebarevné komunikací pro pěší lože z MC</t>
  </si>
  <si>
    <t>981531336</t>
  </si>
  <si>
    <t>26</t>
  </si>
  <si>
    <t>58381006</t>
  </si>
  <si>
    <t>kostka dlažební mozaika řezaná mramor 4/6</t>
  </si>
  <si>
    <t>-1176641206</t>
  </si>
  <si>
    <t>350*1,1</t>
  </si>
  <si>
    <t>385*1,03 'Přepočtené koeficientem množství</t>
  </si>
  <si>
    <t>Trubní vedení</t>
  </si>
  <si>
    <t>27</t>
  </si>
  <si>
    <t>899231111</t>
  </si>
  <si>
    <t>Výšková úprava uličního vstupu nebo vpusti do 200 mm zvýšením mříže</t>
  </si>
  <si>
    <t>kus</t>
  </si>
  <si>
    <t>962992900</t>
  </si>
  <si>
    <t>28</t>
  </si>
  <si>
    <t>28661787</t>
  </si>
  <si>
    <t>mříž šachtová dešťová litinová dešťová dno DN 425 pro třídu zatížení D400 čtverec</t>
  </si>
  <si>
    <t>461026986</t>
  </si>
  <si>
    <t>29</t>
  </si>
  <si>
    <t>R1</t>
  </si>
  <si>
    <t>Výměna tělesa, výměna koše na splaveniny, tlakový proplach přípojky UV tlakovou vodou</t>
  </si>
  <si>
    <t>690561832</t>
  </si>
  <si>
    <t>30</t>
  </si>
  <si>
    <t>899431111</t>
  </si>
  <si>
    <t>Výšková úprava uličního vstupu nebo vpusti do 200 mm zvýšením krycího hrnce, šoupěte nebo hydrantu</t>
  </si>
  <si>
    <t>19927068</t>
  </si>
  <si>
    <t>31</t>
  </si>
  <si>
    <t>42291352</t>
  </si>
  <si>
    <t>poklop litinový šoupátkový pro zemní soupravy osazení do terénu a do vozovky</t>
  </si>
  <si>
    <t>-194172727</t>
  </si>
  <si>
    <t>Dopravní značení</t>
  </si>
  <si>
    <t>32</t>
  </si>
  <si>
    <t>915111116</t>
  </si>
  <si>
    <t>Vodorovné dopravní značení dělící čáry souvislé š 125 mm retroreflexní žlutá barva (obruba v nároží)</t>
  </si>
  <si>
    <t>-602798050</t>
  </si>
  <si>
    <t>33</t>
  </si>
  <si>
    <t>915611111</t>
  </si>
  <si>
    <t>Předznačení vodorovného liniového značení</t>
  </si>
  <si>
    <t>783340409</t>
  </si>
  <si>
    <t>Ostatní konstrukce a práce, bourání</t>
  </si>
  <si>
    <t>34</t>
  </si>
  <si>
    <t>916111113</t>
  </si>
  <si>
    <t>Osazení obruby z velkých kostek s boční opěrou do lože z betonu prostého</t>
  </si>
  <si>
    <t>-374741782</t>
  </si>
  <si>
    <t>170</t>
  </si>
  <si>
    <t>35</t>
  </si>
  <si>
    <t>58381008-1</t>
  </si>
  <si>
    <t>kostka dlažební žula velká 15/17 - ze skladu TSK hl. m. Prahy</t>
  </si>
  <si>
    <t>2046600923</t>
  </si>
  <si>
    <t>130*0,16</t>
  </si>
  <si>
    <t>36</t>
  </si>
  <si>
    <t>916241113</t>
  </si>
  <si>
    <t>Osazení obrubníku kamenného ležatého s boční opěrou do lože z betonu prostého</t>
  </si>
  <si>
    <t>98020561</t>
  </si>
  <si>
    <t>13 "R10</t>
  </si>
  <si>
    <t>2 "přímá</t>
  </si>
  <si>
    <t>37</t>
  </si>
  <si>
    <t>916991121</t>
  </si>
  <si>
    <t>Lože pod obrubníky, krajníky nebo obruby z dlažebních kostek z betonu prostého</t>
  </si>
  <si>
    <t>-2101198456</t>
  </si>
  <si>
    <t>15*0,1+170*0,02</t>
  </si>
  <si>
    <t>38</t>
  </si>
  <si>
    <t>919735112</t>
  </si>
  <si>
    <t>Řezání stávajícího živičného krytu hl do 100 mm</t>
  </si>
  <si>
    <t>-277574819</t>
  </si>
  <si>
    <t>39</t>
  </si>
  <si>
    <t>919735122</t>
  </si>
  <si>
    <t>Řezání stávajícího betonového krytu hl do 100 mm</t>
  </si>
  <si>
    <t>-1478808349</t>
  </si>
  <si>
    <t>40</t>
  </si>
  <si>
    <t>979024443</t>
  </si>
  <si>
    <t>Očištění vybouraných obrubníků a krajníků silničních</t>
  </si>
  <si>
    <t>-130090454</t>
  </si>
  <si>
    <t>41</t>
  </si>
  <si>
    <t>979071011</t>
  </si>
  <si>
    <t>Očištění dlažebních kostek velkých s původním spárováním kamenivem těženým při překopech inženýrských sítí</t>
  </si>
  <si>
    <t>1014436989</t>
  </si>
  <si>
    <t>160*0,16</t>
  </si>
  <si>
    <t>997</t>
  </si>
  <si>
    <t>Přesun sutě</t>
  </si>
  <si>
    <t>42</t>
  </si>
  <si>
    <t>997013601</t>
  </si>
  <si>
    <t>Poplatek za uložení na skládce (skládkovné) stavebního odpadu betonového kód odpadu 17 01 01</t>
  </si>
  <si>
    <t>-1245891026</t>
  </si>
  <si>
    <t>43</t>
  </si>
  <si>
    <t>997013645</t>
  </si>
  <si>
    <t>Poplatek za uložení na skládce (skládkovné) odpadu asfaltového bez dehtu kód odpadu 17 03 02</t>
  </si>
  <si>
    <t>1571580448</t>
  </si>
  <si>
    <t>44</t>
  </si>
  <si>
    <t>997013655</t>
  </si>
  <si>
    <t>Poplatek za uložení na skládce (skládkovné) zeminy a kamení kód odpadu 17 05 04</t>
  </si>
  <si>
    <t>353177153</t>
  </si>
  <si>
    <t>105,12+13,8</t>
  </si>
  <si>
    <t>45</t>
  </si>
  <si>
    <t>997211511</t>
  </si>
  <si>
    <t>Vodorovná doprava suti po suchu na vzdálenost do 1 km</t>
  </si>
  <si>
    <t>-1666599336</t>
  </si>
  <si>
    <t>66 "asfalt</t>
  </si>
  <si>
    <t>103,238 "beton</t>
  </si>
  <si>
    <t>118,92 "kámen</t>
  </si>
  <si>
    <t>46</t>
  </si>
  <si>
    <t>997211519</t>
  </si>
  <si>
    <t>Příplatek ZKD 1 km u vodorovné dopravy suti (24x)</t>
  </si>
  <si>
    <t>-2123055697</t>
  </si>
  <si>
    <t>288,188*24</t>
  </si>
  <si>
    <t>998</t>
  </si>
  <si>
    <t>Přesun hmot</t>
  </si>
  <si>
    <t>47</t>
  </si>
  <si>
    <t>998225111</t>
  </si>
  <si>
    <t>Přesun hmot pro pozemní komunikace s krytem z kamene, monolitickým betonovým nebo živičným</t>
  </si>
  <si>
    <t>1392681218</t>
  </si>
  <si>
    <t>48</t>
  </si>
  <si>
    <t>998225191</t>
  </si>
  <si>
    <t>Příplatek k přesunu hmot pro pozemní komunikace s krytem z kamene, živičným, betonovým do 1000 m</t>
  </si>
  <si>
    <t>-2082889293</t>
  </si>
  <si>
    <t>49</t>
  </si>
  <si>
    <t>998225195</t>
  </si>
  <si>
    <t>Příplatek k přesunu hmot pro pozemní komunikace s krytem z kamene, živičným, betonovým ZKD 5000 m (5x)</t>
  </si>
  <si>
    <t>-1129143394</t>
  </si>
  <si>
    <t>245,452*5 'Přepočtené koeficientem množství</t>
  </si>
  <si>
    <t>VRN</t>
  </si>
  <si>
    <t>Vedlejší rozpočtové náklady</t>
  </si>
  <si>
    <t>VRN1</t>
  </si>
  <si>
    <t>Průzkumné, geodetické a projektové práce</t>
  </si>
  <si>
    <t>50</t>
  </si>
  <si>
    <t>011503000</t>
  </si>
  <si>
    <t>Stavební průzkum bez rozlišení - kamerový průzkum stávajících UV a přípojek UV - před realizací</t>
  </si>
  <si>
    <t>-1857192242</t>
  </si>
  <si>
    <t>51</t>
  </si>
  <si>
    <t>011503000-1</t>
  </si>
  <si>
    <t>Stavební průzkum bez rozlišení - kamerový průzkum realizovaných UV a přípojek - po realizaci</t>
  </si>
  <si>
    <t>814185449</t>
  </si>
  <si>
    <t>52</t>
  </si>
  <si>
    <t>012303000</t>
  </si>
  <si>
    <t>Geodetické práce po výstavbě - zaměření skutečného provedení stavby, vč. odevzdání na IPR Praha</t>
  </si>
  <si>
    <t>kpl</t>
  </si>
  <si>
    <t>1024</t>
  </si>
  <si>
    <t>1228111312</t>
  </si>
  <si>
    <t>VRN3</t>
  </si>
  <si>
    <t>Zařízení staveniště</t>
  </si>
  <si>
    <t>53</t>
  </si>
  <si>
    <t>030001000</t>
  </si>
  <si>
    <t>2029433486</t>
  </si>
  <si>
    <t>VRN6</t>
  </si>
  <si>
    <t>Územní vlivy</t>
  </si>
  <si>
    <t>54</t>
  </si>
  <si>
    <t>060001000</t>
  </si>
  <si>
    <t>215813179</t>
  </si>
  <si>
    <t>VRN7</t>
  </si>
  <si>
    <t>Provozní vlivy</t>
  </si>
  <si>
    <t>55</t>
  </si>
  <si>
    <t>070001000</t>
  </si>
  <si>
    <t>118793313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</si>
</sst>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37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77-2021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CHPR P5 - Píseckého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16. 8. 2021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MČ Praha 5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Sinpps s.r.o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36</v>
      </c>
      <c r="AJ90" s="39"/>
      <c r="AK90" s="39"/>
      <c r="AL90" s="39"/>
      <c r="AM90" s="79" t="str">
        <f>IF(E20="","",E20)</f>
        <v>Sinpps s.r.o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78</v>
      </c>
      <c r="BT94" s="116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117" t="s">
        <v>82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'77-2021 - CHPR P5 - Písec...'!J28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'77-2021 - CHPR P5 - Písec...'!P125</f>
        <v>0</v>
      </c>
      <c r="AV95" s="126">
        <f>'77-2021 - CHPR P5 - Písec...'!J31</f>
        <v>0</v>
      </c>
      <c r="AW95" s="126">
        <f>'77-2021 - CHPR P5 - Písec...'!J32</f>
        <v>0</v>
      </c>
      <c r="AX95" s="126">
        <f>'77-2021 - CHPR P5 - Písec...'!J33</f>
        <v>0</v>
      </c>
      <c r="AY95" s="126">
        <f>'77-2021 - CHPR P5 - Písec...'!J34</f>
        <v>0</v>
      </c>
      <c r="AZ95" s="126">
        <f>'77-2021 - CHPR P5 - Písec...'!F31</f>
        <v>0</v>
      </c>
      <c r="BA95" s="126">
        <f>'77-2021 - CHPR P5 - Písec...'!F32</f>
        <v>0</v>
      </c>
      <c r="BB95" s="126">
        <f>'77-2021 - CHPR P5 - Písec...'!F33</f>
        <v>0</v>
      </c>
      <c r="BC95" s="126">
        <f>'77-2021 - CHPR P5 - Písec...'!F34</f>
        <v>0</v>
      </c>
      <c r="BD95" s="128">
        <f>'77-2021 - CHPR P5 - Písec...'!F35</f>
        <v>0</v>
      </c>
      <c r="BE95" s="7"/>
      <c r="BT95" s="129" t="s">
        <v>84</v>
      </c>
      <c r="BU95" s="129" t="s">
        <v>85</v>
      </c>
      <c r="BV95" s="129" t="s">
        <v>80</v>
      </c>
      <c r="BW95" s="129" t="s">
        <v>5</v>
      </c>
      <c r="BX95" s="129" t="s">
        <v>81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I8zJXJCcwC35aF/a7XkrKjxZNlVOWrWRgidVdeG5rk8gPnC59ID6T/IomcyHa4wbqlqzcC51HOe4v0j807w4sQ==" hashValue="jrXM1cIV3cI93UFpF9+UHYEFyMNA26jWlt7a/N3k1pi6BP7AoIQVmuQHqCTab+hc3rCpk+nPtyx+UBdb41WGs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7-2021 - CHPR P5 - Píse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86</v>
      </c>
    </row>
    <row r="4" s="1" customFormat="1" ht="24.96" customHeight="1">
      <c r="B4" s="19"/>
      <c r="D4" s="132" t="s">
        <v>87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16. 8. 2021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26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27</v>
      </c>
      <c r="F13" s="37"/>
      <c r="G13" s="37"/>
      <c r="H13" s="37"/>
      <c r="I13" s="134" t="s">
        <v>28</v>
      </c>
      <c r="J13" s="136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30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28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32</v>
      </c>
      <c r="E18" s="37"/>
      <c r="F18" s="37"/>
      <c r="G18" s="37"/>
      <c r="H18" s="37"/>
      <c r="I18" s="134" t="s">
        <v>25</v>
      </c>
      <c r="J18" s="136" t="s">
        <v>33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34</v>
      </c>
      <c r="F19" s="37"/>
      <c r="G19" s="37"/>
      <c r="H19" s="37"/>
      <c r="I19" s="134" t="s">
        <v>28</v>
      </c>
      <c r="J19" s="136" t="s">
        <v>35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36</v>
      </c>
      <c r="E21" s="37"/>
      <c r="F21" s="37"/>
      <c r="G21" s="37"/>
      <c r="H21" s="37"/>
      <c r="I21" s="134" t="s">
        <v>25</v>
      </c>
      <c r="J21" s="136" t="s">
        <v>33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28</v>
      </c>
      <c r="J22" s="136" t="s">
        <v>35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38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39</v>
      </c>
      <c r="E28" s="37"/>
      <c r="F28" s="37"/>
      <c r="G28" s="37"/>
      <c r="H28" s="37"/>
      <c r="I28" s="37"/>
      <c r="J28" s="144">
        <f>ROUND(J125,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41</v>
      </c>
      <c r="G30" s="37"/>
      <c r="H30" s="37"/>
      <c r="I30" s="145" t="s">
        <v>40</v>
      </c>
      <c r="J30" s="145" t="s">
        <v>42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43</v>
      </c>
      <c r="E31" s="134" t="s">
        <v>44</v>
      </c>
      <c r="F31" s="147">
        <f>ROUND((SUM(BE125:BE238)),  2)</f>
        <v>0</v>
      </c>
      <c r="G31" s="37"/>
      <c r="H31" s="37"/>
      <c r="I31" s="148">
        <v>0.20999999999999999</v>
      </c>
      <c r="J31" s="147">
        <f>ROUND(((SUM(BE125:BE238))*I31),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45</v>
      </c>
      <c r="F32" s="147">
        <f>ROUND((SUM(BF125:BF238)),  2)</f>
        <v>0</v>
      </c>
      <c r="G32" s="37"/>
      <c r="H32" s="37"/>
      <c r="I32" s="148">
        <v>0.14999999999999999</v>
      </c>
      <c r="J32" s="147">
        <f>ROUND(((SUM(BF125:BF238))*I32),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46</v>
      </c>
      <c r="F33" s="147">
        <f>ROUND((SUM(BG125:BG238)),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47</v>
      </c>
      <c r="F34" s="147">
        <f>ROUND((SUM(BH125:BH238)),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48</v>
      </c>
      <c r="F35" s="147">
        <f>ROUND((SUM(BI125:BI238)),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49</v>
      </c>
      <c r="E37" s="151"/>
      <c r="F37" s="151"/>
      <c r="G37" s="152" t="s">
        <v>50</v>
      </c>
      <c r="H37" s="153" t="s">
        <v>51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52</v>
      </c>
      <c r="E50" s="157"/>
      <c r="F50" s="157"/>
      <c r="G50" s="156" t="s">
        <v>53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54</v>
      </c>
      <c r="E61" s="159"/>
      <c r="F61" s="160" t="s">
        <v>55</v>
      </c>
      <c r="G61" s="158" t="s">
        <v>54</v>
      </c>
      <c r="H61" s="159"/>
      <c r="I61" s="159"/>
      <c r="J61" s="161" t="s">
        <v>55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56</v>
      </c>
      <c r="E65" s="162"/>
      <c r="F65" s="162"/>
      <c r="G65" s="156" t="s">
        <v>57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54</v>
      </c>
      <c r="E76" s="159"/>
      <c r="F76" s="160" t="s">
        <v>55</v>
      </c>
      <c r="G76" s="158" t="s">
        <v>54</v>
      </c>
      <c r="H76" s="159"/>
      <c r="I76" s="159"/>
      <c r="J76" s="161" t="s">
        <v>55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75" t="str">
        <f>E7</f>
        <v>CHPR P5 - Píseckého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16. 8. 2021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MČ Praha 5</v>
      </c>
      <c r="G89" s="39"/>
      <c r="H89" s="39"/>
      <c r="I89" s="31" t="s">
        <v>32</v>
      </c>
      <c r="J89" s="35" t="str">
        <f>E19</f>
        <v>Sinpps s.r.o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31" t="s">
        <v>30</v>
      </c>
      <c r="D90" s="39"/>
      <c r="E90" s="39"/>
      <c r="F90" s="26" t="str">
        <f>IF(E16="","",E16)</f>
        <v>Vyplň údaj</v>
      </c>
      <c r="G90" s="39"/>
      <c r="H90" s="39"/>
      <c r="I90" s="31" t="s">
        <v>36</v>
      </c>
      <c r="J90" s="35" t="str">
        <f>E22</f>
        <v>Sinpps s.r.o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67" t="s">
        <v>89</v>
      </c>
      <c r="D92" s="168"/>
      <c r="E92" s="168"/>
      <c r="F92" s="168"/>
      <c r="G92" s="168"/>
      <c r="H92" s="168"/>
      <c r="I92" s="168"/>
      <c r="J92" s="169" t="s">
        <v>90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70" t="s">
        <v>91</v>
      </c>
      <c r="D94" s="39"/>
      <c r="E94" s="39"/>
      <c r="F94" s="39"/>
      <c r="G94" s="39"/>
      <c r="H94" s="39"/>
      <c r="I94" s="39"/>
      <c r="J94" s="109">
        <f>J125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92</v>
      </c>
    </row>
    <row r="95" hidden="1" s="9" customFormat="1" ht="24.96" customHeight="1">
      <c r="A95" s="9"/>
      <c r="B95" s="171"/>
      <c r="C95" s="172"/>
      <c r="D95" s="173" t="s">
        <v>93</v>
      </c>
      <c r="E95" s="174"/>
      <c r="F95" s="174"/>
      <c r="G95" s="174"/>
      <c r="H95" s="174"/>
      <c r="I95" s="174"/>
      <c r="J95" s="175">
        <f>J126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7"/>
      <c r="C96" s="178"/>
      <c r="D96" s="179" t="s">
        <v>94</v>
      </c>
      <c r="E96" s="180"/>
      <c r="F96" s="180"/>
      <c r="G96" s="180"/>
      <c r="H96" s="180"/>
      <c r="I96" s="180"/>
      <c r="J96" s="181">
        <f>J127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7"/>
      <c r="C97" s="178"/>
      <c r="D97" s="179" t="s">
        <v>95</v>
      </c>
      <c r="E97" s="180"/>
      <c r="F97" s="180"/>
      <c r="G97" s="180"/>
      <c r="H97" s="180"/>
      <c r="I97" s="180"/>
      <c r="J97" s="181">
        <f>J172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7"/>
      <c r="C98" s="178"/>
      <c r="D98" s="179" t="s">
        <v>96</v>
      </c>
      <c r="E98" s="180"/>
      <c r="F98" s="180"/>
      <c r="G98" s="180"/>
      <c r="H98" s="180"/>
      <c r="I98" s="180"/>
      <c r="J98" s="181">
        <f>J186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7"/>
      <c r="C99" s="178"/>
      <c r="D99" s="179" t="s">
        <v>97</v>
      </c>
      <c r="E99" s="180"/>
      <c r="F99" s="180"/>
      <c r="G99" s="180"/>
      <c r="H99" s="180"/>
      <c r="I99" s="180"/>
      <c r="J99" s="181">
        <f>J192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7"/>
      <c r="C100" s="178"/>
      <c r="D100" s="179" t="s">
        <v>98</v>
      </c>
      <c r="E100" s="180"/>
      <c r="F100" s="180"/>
      <c r="G100" s="180"/>
      <c r="H100" s="180"/>
      <c r="I100" s="180"/>
      <c r="J100" s="181">
        <f>J195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7"/>
      <c r="C101" s="178"/>
      <c r="D101" s="179" t="s">
        <v>99</v>
      </c>
      <c r="E101" s="180"/>
      <c r="F101" s="180"/>
      <c r="G101" s="180"/>
      <c r="H101" s="180"/>
      <c r="I101" s="180"/>
      <c r="J101" s="181">
        <f>J211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7"/>
      <c r="C102" s="178"/>
      <c r="D102" s="179" t="s">
        <v>100</v>
      </c>
      <c r="E102" s="180"/>
      <c r="F102" s="180"/>
      <c r="G102" s="180"/>
      <c r="H102" s="180"/>
      <c r="I102" s="180"/>
      <c r="J102" s="181">
        <f>J223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1"/>
      <c r="C103" s="172"/>
      <c r="D103" s="173" t="s">
        <v>101</v>
      </c>
      <c r="E103" s="174"/>
      <c r="F103" s="174"/>
      <c r="G103" s="174"/>
      <c r="H103" s="174"/>
      <c r="I103" s="174"/>
      <c r="J103" s="175">
        <f>J228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77"/>
      <c r="C104" s="178"/>
      <c r="D104" s="179" t="s">
        <v>102</v>
      </c>
      <c r="E104" s="180"/>
      <c r="F104" s="180"/>
      <c r="G104" s="180"/>
      <c r="H104" s="180"/>
      <c r="I104" s="180"/>
      <c r="J104" s="181">
        <f>J229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7"/>
      <c r="C105" s="178"/>
      <c r="D105" s="179" t="s">
        <v>103</v>
      </c>
      <c r="E105" s="180"/>
      <c r="F105" s="180"/>
      <c r="G105" s="180"/>
      <c r="H105" s="180"/>
      <c r="I105" s="180"/>
      <c r="J105" s="181">
        <f>J233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7"/>
      <c r="C106" s="178"/>
      <c r="D106" s="179" t="s">
        <v>104</v>
      </c>
      <c r="E106" s="180"/>
      <c r="F106" s="180"/>
      <c r="G106" s="180"/>
      <c r="H106" s="180"/>
      <c r="I106" s="180"/>
      <c r="J106" s="181">
        <f>J235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7"/>
      <c r="C107" s="178"/>
      <c r="D107" s="179" t="s">
        <v>105</v>
      </c>
      <c r="E107" s="180"/>
      <c r="F107" s="180"/>
      <c r="G107" s="180"/>
      <c r="H107" s="180"/>
      <c r="I107" s="180"/>
      <c r="J107" s="181">
        <f>J237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idden="1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/>
    <row r="111" hidden="1"/>
    <row r="112" hidden="1"/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E7</f>
        <v>CHPR P5 - Píseckého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F10</f>
        <v xml:space="preserve"> </v>
      </c>
      <c r="G119" s="39"/>
      <c r="H119" s="39"/>
      <c r="I119" s="31" t="s">
        <v>22</v>
      </c>
      <c r="J119" s="78" t="str">
        <f>IF(J10="","",J10)</f>
        <v>16. 8. 2021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E13</f>
        <v>MČ Praha 5</v>
      </c>
      <c r="G121" s="39"/>
      <c r="H121" s="39"/>
      <c r="I121" s="31" t="s">
        <v>32</v>
      </c>
      <c r="J121" s="35" t="str">
        <f>E19</f>
        <v>Sinpps s.r.o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30</v>
      </c>
      <c r="D122" s="39"/>
      <c r="E122" s="39"/>
      <c r="F122" s="26" t="str">
        <f>IF(E16="","",E16)</f>
        <v>Vyplň údaj</v>
      </c>
      <c r="G122" s="39"/>
      <c r="H122" s="39"/>
      <c r="I122" s="31" t="s">
        <v>36</v>
      </c>
      <c r="J122" s="35" t="str">
        <f>E22</f>
        <v>Sinpps s.r.o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83"/>
      <c r="B124" s="184"/>
      <c r="C124" s="185" t="s">
        <v>107</v>
      </c>
      <c r="D124" s="186" t="s">
        <v>64</v>
      </c>
      <c r="E124" s="186" t="s">
        <v>60</v>
      </c>
      <c r="F124" s="186" t="s">
        <v>61</v>
      </c>
      <c r="G124" s="186" t="s">
        <v>108</v>
      </c>
      <c r="H124" s="186" t="s">
        <v>109</v>
      </c>
      <c r="I124" s="186" t="s">
        <v>110</v>
      </c>
      <c r="J124" s="186" t="s">
        <v>90</v>
      </c>
      <c r="K124" s="187" t="s">
        <v>111</v>
      </c>
      <c r="L124" s="188"/>
      <c r="M124" s="99" t="s">
        <v>1</v>
      </c>
      <c r="N124" s="100" t="s">
        <v>43</v>
      </c>
      <c r="O124" s="100" t="s">
        <v>112</v>
      </c>
      <c r="P124" s="100" t="s">
        <v>113</v>
      </c>
      <c r="Q124" s="100" t="s">
        <v>114</v>
      </c>
      <c r="R124" s="100" t="s">
        <v>115</v>
      </c>
      <c r="S124" s="100" t="s">
        <v>116</v>
      </c>
      <c r="T124" s="101" t="s">
        <v>117</v>
      </c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</row>
    <row r="125" s="2" customFormat="1" ht="22.8" customHeight="1">
      <c r="A125" s="37"/>
      <c r="B125" s="38"/>
      <c r="C125" s="106" t="s">
        <v>118</v>
      </c>
      <c r="D125" s="39"/>
      <c r="E125" s="39"/>
      <c r="F125" s="39"/>
      <c r="G125" s="39"/>
      <c r="H125" s="39"/>
      <c r="I125" s="39"/>
      <c r="J125" s="189">
        <f>BK125</f>
        <v>0</v>
      </c>
      <c r="K125" s="39"/>
      <c r="L125" s="43"/>
      <c r="M125" s="102"/>
      <c r="N125" s="190"/>
      <c r="O125" s="103"/>
      <c r="P125" s="191">
        <f>P126+P228</f>
        <v>0</v>
      </c>
      <c r="Q125" s="103"/>
      <c r="R125" s="191">
        <f>R126+R228</f>
        <v>245.45227600000001</v>
      </c>
      <c r="S125" s="103"/>
      <c r="T125" s="192">
        <f>T126+T228</f>
        <v>301.90749999999997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78</v>
      </c>
      <c r="AU125" s="16" t="s">
        <v>92</v>
      </c>
      <c r="BK125" s="193">
        <f>BK126+BK228</f>
        <v>0</v>
      </c>
    </row>
    <row r="126" s="12" customFormat="1" ht="25.92" customHeight="1">
      <c r="A126" s="12"/>
      <c r="B126" s="194"/>
      <c r="C126" s="195"/>
      <c r="D126" s="196" t="s">
        <v>78</v>
      </c>
      <c r="E126" s="197" t="s">
        <v>119</v>
      </c>
      <c r="F126" s="197" t="s">
        <v>120</v>
      </c>
      <c r="G126" s="195"/>
      <c r="H126" s="195"/>
      <c r="I126" s="198"/>
      <c r="J126" s="199">
        <f>BK126</f>
        <v>0</v>
      </c>
      <c r="K126" s="195"/>
      <c r="L126" s="200"/>
      <c r="M126" s="201"/>
      <c r="N126" s="202"/>
      <c r="O126" s="202"/>
      <c r="P126" s="203">
        <f>P127+P172+P186+P192+P195+P211+P223</f>
        <v>0</v>
      </c>
      <c r="Q126" s="202"/>
      <c r="R126" s="203">
        <f>R127+R172+R186+R192+R195+R211+R223</f>
        <v>245.45227600000001</v>
      </c>
      <c r="S126" s="202"/>
      <c r="T126" s="204">
        <f>T127+T172+T186+T192+T195+T211+T223</f>
        <v>301.90749999999997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5" t="s">
        <v>84</v>
      </c>
      <c r="AT126" s="206" t="s">
        <v>78</v>
      </c>
      <c r="AU126" s="206" t="s">
        <v>79</v>
      </c>
      <c r="AY126" s="205" t="s">
        <v>121</v>
      </c>
      <c r="BK126" s="207">
        <f>BK127+BK172+BK186+BK192+BK195+BK211+BK223</f>
        <v>0</v>
      </c>
    </row>
    <row r="127" s="12" customFormat="1" ht="22.8" customHeight="1">
      <c r="A127" s="12"/>
      <c r="B127" s="194"/>
      <c r="C127" s="195"/>
      <c r="D127" s="196" t="s">
        <v>78</v>
      </c>
      <c r="E127" s="208" t="s">
        <v>84</v>
      </c>
      <c r="F127" s="208" t="s">
        <v>122</v>
      </c>
      <c r="G127" s="195"/>
      <c r="H127" s="195"/>
      <c r="I127" s="198"/>
      <c r="J127" s="209">
        <f>BK127</f>
        <v>0</v>
      </c>
      <c r="K127" s="195"/>
      <c r="L127" s="200"/>
      <c r="M127" s="201"/>
      <c r="N127" s="202"/>
      <c r="O127" s="202"/>
      <c r="P127" s="203">
        <f>SUM(P128:P171)</f>
        <v>0</v>
      </c>
      <c r="Q127" s="202"/>
      <c r="R127" s="203">
        <f>SUM(R128:R171)</f>
        <v>67.525000000000006</v>
      </c>
      <c r="S127" s="202"/>
      <c r="T127" s="204">
        <f>SUM(T128:T171)</f>
        <v>301.90749999999997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5" t="s">
        <v>84</v>
      </c>
      <c r="AT127" s="206" t="s">
        <v>78</v>
      </c>
      <c r="AU127" s="206" t="s">
        <v>84</v>
      </c>
      <c r="AY127" s="205" t="s">
        <v>121</v>
      </c>
      <c r="BK127" s="207">
        <f>SUM(BK128:BK171)</f>
        <v>0</v>
      </c>
    </row>
    <row r="128" s="2" customFormat="1" ht="24.15" customHeight="1">
      <c r="A128" s="37"/>
      <c r="B128" s="38"/>
      <c r="C128" s="210" t="s">
        <v>84</v>
      </c>
      <c r="D128" s="210" t="s">
        <v>123</v>
      </c>
      <c r="E128" s="211" t="s">
        <v>124</v>
      </c>
      <c r="F128" s="212" t="s">
        <v>125</v>
      </c>
      <c r="G128" s="213" t="s">
        <v>126</v>
      </c>
      <c r="H128" s="214">
        <v>15</v>
      </c>
      <c r="I128" s="215"/>
      <c r="J128" s="216">
        <f>ROUND(I128*H128,2)</f>
        <v>0</v>
      </c>
      <c r="K128" s="212" t="s">
        <v>127</v>
      </c>
      <c r="L128" s="43"/>
      <c r="M128" s="217" t="s">
        <v>1</v>
      </c>
      <c r="N128" s="218" t="s">
        <v>44</v>
      </c>
      <c r="O128" s="90"/>
      <c r="P128" s="219">
        <f>O128*H128</f>
        <v>0</v>
      </c>
      <c r="Q128" s="219">
        <v>0</v>
      </c>
      <c r="R128" s="219">
        <f>Q128*H128</f>
        <v>0</v>
      </c>
      <c r="S128" s="219">
        <v>0.32000000000000001</v>
      </c>
      <c r="T128" s="220">
        <f>S128*H128</f>
        <v>4.7999999999999998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1" t="s">
        <v>128</v>
      </c>
      <c r="AT128" s="221" t="s">
        <v>123</v>
      </c>
      <c r="AU128" s="221" t="s">
        <v>86</v>
      </c>
      <c r="AY128" s="16" t="s">
        <v>121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6" t="s">
        <v>84</v>
      </c>
      <c r="BK128" s="222">
        <f>ROUND(I128*H128,2)</f>
        <v>0</v>
      </c>
      <c r="BL128" s="16" t="s">
        <v>128</v>
      </c>
      <c r="BM128" s="221" t="s">
        <v>129</v>
      </c>
    </row>
    <row r="129" s="13" customFormat="1">
      <c r="A129" s="13"/>
      <c r="B129" s="223"/>
      <c r="C129" s="224"/>
      <c r="D129" s="225" t="s">
        <v>130</v>
      </c>
      <c r="E129" s="226" t="s">
        <v>1</v>
      </c>
      <c r="F129" s="227" t="s">
        <v>131</v>
      </c>
      <c r="G129" s="224"/>
      <c r="H129" s="228">
        <v>15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130</v>
      </c>
      <c r="AU129" s="234" t="s">
        <v>86</v>
      </c>
      <c r="AV129" s="13" t="s">
        <v>86</v>
      </c>
      <c r="AW129" s="13" t="s">
        <v>37</v>
      </c>
      <c r="AX129" s="13" t="s">
        <v>84</v>
      </c>
      <c r="AY129" s="234" t="s">
        <v>121</v>
      </c>
    </row>
    <row r="130" s="2" customFormat="1" ht="24.15" customHeight="1">
      <c r="A130" s="37"/>
      <c r="B130" s="38"/>
      <c r="C130" s="210" t="s">
        <v>86</v>
      </c>
      <c r="D130" s="210" t="s">
        <v>123</v>
      </c>
      <c r="E130" s="211" t="s">
        <v>132</v>
      </c>
      <c r="F130" s="212" t="s">
        <v>133</v>
      </c>
      <c r="G130" s="213" t="s">
        <v>126</v>
      </c>
      <c r="H130" s="214">
        <v>7.5</v>
      </c>
      <c r="I130" s="215"/>
      <c r="J130" s="216">
        <f>ROUND(I130*H130,2)</f>
        <v>0</v>
      </c>
      <c r="K130" s="212" t="s">
        <v>127</v>
      </c>
      <c r="L130" s="43"/>
      <c r="M130" s="217" t="s">
        <v>1</v>
      </c>
      <c r="N130" s="218" t="s">
        <v>44</v>
      </c>
      <c r="O130" s="90"/>
      <c r="P130" s="219">
        <f>O130*H130</f>
        <v>0</v>
      </c>
      <c r="Q130" s="219">
        <v>0</v>
      </c>
      <c r="R130" s="219">
        <f>Q130*H130</f>
        <v>0</v>
      </c>
      <c r="S130" s="219">
        <v>0.32500000000000001</v>
      </c>
      <c r="T130" s="220">
        <f>S130*H130</f>
        <v>2.4375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1" t="s">
        <v>128</v>
      </c>
      <c r="AT130" s="221" t="s">
        <v>123</v>
      </c>
      <c r="AU130" s="221" t="s">
        <v>86</v>
      </c>
      <c r="AY130" s="16" t="s">
        <v>121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6" t="s">
        <v>84</v>
      </c>
      <c r="BK130" s="222">
        <f>ROUND(I130*H130,2)</f>
        <v>0</v>
      </c>
      <c r="BL130" s="16" t="s">
        <v>128</v>
      </c>
      <c r="BM130" s="221" t="s">
        <v>134</v>
      </c>
    </row>
    <row r="131" s="13" customFormat="1">
      <c r="A131" s="13"/>
      <c r="B131" s="223"/>
      <c r="C131" s="224"/>
      <c r="D131" s="225" t="s">
        <v>130</v>
      </c>
      <c r="E131" s="226" t="s">
        <v>1</v>
      </c>
      <c r="F131" s="227" t="s">
        <v>135</v>
      </c>
      <c r="G131" s="224"/>
      <c r="H131" s="228">
        <v>7.5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130</v>
      </c>
      <c r="AU131" s="234" t="s">
        <v>86</v>
      </c>
      <c r="AV131" s="13" t="s">
        <v>86</v>
      </c>
      <c r="AW131" s="13" t="s">
        <v>37</v>
      </c>
      <c r="AX131" s="13" t="s">
        <v>84</v>
      </c>
      <c r="AY131" s="234" t="s">
        <v>121</v>
      </c>
    </row>
    <row r="132" s="2" customFormat="1" ht="24.15" customHeight="1">
      <c r="A132" s="37"/>
      <c r="B132" s="38"/>
      <c r="C132" s="210" t="s">
        <v>136</v>
      </c>
      <c r="D132" s="210" t="s">
        <v>123</v>
      </c>
      <c r="E132" s="211" t="s">
        <v>137</v>
      </c>
      <c r="F132" s="212" t="s">
        <v>138</v>
      </c>
      <c r="G132" s="213" t="s">
        <v>126</v>
      </c>
      <c r="H132" s="214">
        <v>120</v>
      </c>
      <c r="I132" s="215"/>
      <c r="J132" s="216">
        <f>ROUND(I132*H132,2)</f>
        <v>0</v>
      </c>
      <c r="K132" s="212" t="s">
        <v>127</v>
      </c>
      <c r="L132" s="43"/>
      <c r="M132" s="217" t="s">
        <v>1</v>
      </c>
      <c r="N132" s="218" t="s">
        <v>44</v>
      </c>
      <c r="O132" s="90"/>
      <c r="P132" s="219">
        <f>O132*H132</f>
        <v>0</v>
      </c>
      <c r="Q132" s="219">
        <v>0</v>
      </c>
      <c r="R132" s="219">
        <f>Q132*H132</f>
        <v>0</v>
      </c>
      <c r="S132" s="219">
        <v>0.28100000000000003</v>
      </c>
      <c r="T132" s="220">
        <f>S132*H132</f>
        <v>33.720000000000006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1" t="s">
        <v>128</v>
      </c>
      <c r="AT132" s="221" t="s">
        <v>123</v>
      </c>
      <c r="AU132" s="221" t="s">
        <v>86</v>
      </c>
      <c r="AY132" s="16" t="s">
        <v>121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6" t="s">
        <v>84</v>
      </c>
      <c r="BK132" s="222">
        <f>ROUND(I132*H132,2)</f>
        <v>0</v>
      </c>
      <c r="BL132" s="16" t="s">
        <v>128</v>
      </c>
      <c r="BM132" s="221" t="s">
        <v>139</v>
      </c>
    </row>
    <row r="133" s="13" customFormat="1">
      <c r="A133" s="13"/>
      <c r="B133" s="223"/>
      <c r="C133" s="224"/>
      <c r="D133" s="225" t="s">
        <v>130</v>
      </c>
      <c r="E133" s="226" t="s">
        <v>1</v>
      </c>
      <c r="F133" s="227" t="s">
        <v>140</v>
      </c>
      <c r="G133" s="224"/>
      <c r="H133" s="228">
        <v>120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130</v>
      </c>
      <c r="AU133" s="234" t="s">
        <v>86</v>
      </c>
      <c r="AV133" s="13" t="s">
        <v>86</v>
      </c>
      <c r="AW133" s="13" t="s">
        <v>37</v>
      </c>
      <c r="AX133" s="13" t="s">
        <v>84</v>
      </c>
      <c r="AY133" s="234" t="s">
        <v>121</v>
      </c>
    </row>
    <row r="134" s="2" customFormat="1" ht="24.15" customHeight="1">
      <c r="A134" s="37"/>
      <c r="B134" s="38"/>
      <c r="C134" s="210" t="s">
        <v>128</v>
      </c>
      <c r="D134" s="210" t="s">
        <v>123</v>
      </c>
      <c r="E134" s="211" t="s">
        <v>141</v>
      </c>
      <c r="F134" s="212" t="s">
        <v>142</v>
      </c>
      <c r="G134" s="213" t="s">
        <v>126</v>
      </c>
      <c r="H134" s="214">
        <v>300</v>
      </c>
      <c r="I134" s="215"/>
      <c r="J134" s="216">
        <f>ROUND(I134*H134,2)</f>
        <v>0</v>
      </c>
      <c r="K134" s="212" t="s">
        <v>127</v>
      </c>
      <c r="L134" s="43"/>
      <c r="M134" s="217" t="s">
        <v>1</v>
      </c>
      <c r="N134" s="218" t="s">
        <v>44</v>
      </c>
      <c r="O134" s="90"/>
      <c r="P134" s="219">
        <f>O134*H134</f>
        <v>0</v>
      </c>
      <c r="Q134" s="219">
        <v>0</v>
      </c>
      <c r="R134" s="219">
        <f>Q134*H134</f>
        <v>0</v>
      </c>
      <c r="S134" s="219">
        <v>0.22</v>
      </c>
      <c r="T134" s="220">
        <f>S134*H134</f>
        <v>66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1" t="s">
        <v>128</v>
      </c>
      <c r="AT134" s="221" t="s">
        <v>123</v>
      </c>
      <c r="AU134" s="221" t="s">
        <v>86</v>
      </c>
      <c r="AY134" s="16" t="s">
        <v>121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6" t="s">
        <v>84</v>
      </c>
      <c r="BK134" s="222">
        <f>ROUND(I134*H134,2)</f>
        <v>0</v>
      </c>
      <c r="BL134" s="16" t="s">
        <v>128</v>
      </c>
      <c r="BM134" s="221" t="s">
        <v>143</v>
      </c>
    </row>
    <row r="135" s="13" customFormat="1">
      <c r="A135" s="13"/>
      <c r="B135" s="223"/>
      <c r="C135" s="224"/>
      <c r="D135" s="225" t="s">
        <v>130</v>
      </c>
      <c r="E135" s="226" t="s">
        <v>1</v>
      </c>
      <c r="F135" s="227" t="s">
        <v>144</v>
      </c>
      <c r="G135" s="224"/>
      <c r="H135" s="228">
        <v>300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130</v>
      </c>
      <c r="AU135" s="234" t="s">
        <v>86</v>
      </c>
      <c r="AV135" s="13" t="s">
        <v>86</v>
      </c>
      <c r="AW135" s="13" t="s">
        <v>37</v>
      </c>
      <c r="AX135" s="13" t="s">
        <v>84</v>
      </c>
      <c r="AY135" s="234" t="s">
        <v>121</v>
      </c>
    </row>
    <row r="136" s="2" customFormat="1" ht="24.15" customHeight="1">
      <c r="A136" s="37"/>
      <c r="B136" s="38"/>
      <c r="C136" s="210" t="s">
        <v>145</v>
      </c>
      <c r="D136" s="210" t="s">
        <v>123</v>
      </c>
      <c r="E136" s="211" t="s">
        <v>146</v>
      </c>
      <c r="F136" s="212" t="s">
        <v>147</v>
      </c>
      <c r="G136" s="213" t="s">
        <v>126</v>
      </c>
      <c r="H136" s="214">
        <v>420</v>
      </c>
      <c r="I136" s="215"/>
      <c r="J136" s="216">
        <f>ROUND(I136*H136,2)</f>
        <v>0</v>
      </c>
      <c r="K136" s="212" t="s">
        <v>127</v>
      </c>
      <c r="L136" s="43"/>
      <c r="M136" s="217" t="s">
        <v>1</v>
      </c>
      <c r="N136" s="218" t="s">
        <v>44</v>
      </c>
      <c r="O136" s="90"/>
      <c r="P136" s="219">
        <f>O136*H136</f>
        <v>0</v>
      </c>
      <c r="Q136" s="219">
        <v>0</v>
      </c>
      <c r="R136" s="219">
        <f>Q136*H136</f>
        <v>0</v>
      </c>
      <c r="S136" s="219">
        <v>0.23999999999999999</v>
      </c>
      <c r="T136" s="220">
        <f>S136*H136</f>
        <v>100.8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1" t="s">
        <v>128</v>
      </c>
      <c r="AT136" s="221" t="s">
        <v>123</v>
      </c>
      <c r="AU136" s="221" t="s">
        <v>86</v>
      </c>
      <c r="AY136" s="16" t="s">
        <v>121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6" t="s">
        <v>84</v>
      </c>
      <c r="BK136" s="222">
        <f>ROUND(I136*H136,2)</f>
        <v>0</v>
      </c>
      <c r="BL136" s="16" t="s">
        <v>128</v>
      </c>
      <c r="BM136" s="221" t="s">
        <v>148</v>
      </c>
    </row>
    <row r="137" s="13" customFormat="1">
      <c r="A137" s="13"/>
      <c r="B137" s="223"/>
      <c r="C137" s="224"/>
      <c r="D137" s="225" t="s">
        <v>130</v>
      </c>
      <c r="E137" s="226" t="s">
        <v>1</v>
      </c>
      <c r="F137" s="227" t="s">
        <v>149</v>
      </c>
      <c r="G137" s="224"/>
      <c r="H137" s="228">
        <v>420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130</v>
      </c>
      <c r="AU137" s="234" t="s">
        <v>86</v>
      </c>
      <c r="AV137" s="13" t="s">
        <v>86</v>
      </c>
      <c r="AW137" s="13" t="s">
        <v>37</v>
      </c>
      <c r="AX137" s="13" t="s">
        <v>84</v>
      </c>
      <c r="AY137" s="234" t="s">
        <v>121</v>
      </c>
    </row>
    <row r="138" s="2" customFormat="1" ht="24.15" customHeight="1">
      <c r="A138" s="37"/>
      <c r="B138" s="38"/>
      <c r="C138" s="210" t="s">
        <v>150</v>
      </c>
      <c r="D138" s="210" t="s">
        <v>123</v>
      </c>
      <c r="E138" s="211" t="s">
        <v>151</v>
      </c>
      <c r="F138" s="212" t="s">
        <v>152</v>
      </c>
      <c r="G138" s="213" t="s">
        <v>126</v>
      </c>
      <c r="H138" s="214">
        <v>420</v>
      </c>
      <c r="I138" s="215"/>
      <c r="J138" s="216">
        <f>ROUND(I138*H138,2)</f>
        <v>0</v>
      </c>
      <c r="K138" s="212" t="s">
        <v>127</v>
      </c>
      <c r="L138" s="43"/>
      <c r="M138" s="217" t="s">
        <v>1</v>
      </c>
      <c r="N138" s="218" t="s">
        <v>44</v>
      </c>
      <c r="O138" s="90"/>
      <c r="P138" s="219">
        <f>O138*H138</f>
        <v>0</v>
      </c>
      <c r="Q138" s="219">
        <v>0</v>
      </c>
      <c r="R138" s="219">
        <f>Q138*H138</f>
        <v>0</v>
      </c>
      <c r="S138" s="219">
        <v>0.17000000000000001</v>
      </c>
      <c r="T138" s="220">
        <f>S138*H138</f>
        <v>71.400000000000006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1" t="s">
        <v>128</v>
      </c>
      <c r="AT138" s="221" t="s">
        <v>123</v>
      </c>
      <c r="AU138" s="221" t="s">
        <v>86</v>
      </c>
      <c r="AY138" s="16" t="s">
        <v>121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6" t="s">
        <v>84</v>
      </c>
      <c r="BK138" s="222">
        <f>ROUND(I138*H138,2)</f>
        <v>0</v>
      </c>
      <c r="BL138" s="16" t="s">
        <v>128</v>
      </c>
      <c r="BM138" s="221" t="s">
        <v>153</v>
      </c>
    </row>
    <row r="139" s="13" customFormat="1">
      <c r="A139" s="13"/>
      <c r="B139" s="223"/>
      <c r="C139" s="224"/>
      <c r="D139" s="225" t="s">
        <v>130</v>
      </c>
      <c r="E139" s="226" t="s">
        <v>1</v>
      </c>
      <c r="F139" s="227" t="s">
        <v>149</v>
      </c>
      <c r="G139" s="224"/>
      <c r="H139" s="228">
        <v>420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130</v>
      </c>
      <c r="AU139" s="234" t="s">
        <v>86</v>
      </c>
      <c r="AV139" s="13" t="s">
        <v>86</v>
      </c>
      <c r="AW139" s="13" t="s">
        <v>37</v>
      </c>
      <c r="AX139" s="13" t="s">
        <v>84</v>
      </c>
      <c r="AY139" s="234" t="s">
        <v>121</v>
      </c>
    </row>
    <row r="140" s="2" customFormat="1" ht="16.5" customHeight="1">
      <c r="A140" s="37"/>
      <c r="B140" s="38"/>
      <c r="C140" s="210" t="s">
        <v>154</v>
      </c>
      <c r="D140" s="210" t="s">
        <v>123</v>
      </c>
      <c r="E140" s="211" t="s">
        <v>155</v>
      </c>
      <c r="F140" s="212" t="s">
        <v>156</v>
      </c>
      <c r="G140" s="213" t="s">
        <v>157</v>
      </c>
      <c r="H140" s="214">
        <v>15</v>
      </c>
      <c r="I140" s="215"/>
      <c r="J140" s="216">
        <f>ROUND(I140*H140,2)</f>
        <v>0</v>
      </c>
      <c r="K140" s="212" t="s">
        <v>127</v>
      </c>
      <c r="L140" s="43"/>
      <c r="M140" s="217" t="s">
        <v>1</v>
      </c>
      <c r="N140" s="218" t="s">
        <v>44</v>
      </c>
      <c r="O140" s="90"/>
      <c r="P140" s="219">
        <f>O140*H140</f>
        <v>0</v>
      </c>
      <c r="Q140" s="219">
        <v>0</v>
      </c>
      <c r="R140" s="219">
        <f>Q140*H140</f>
        <v>0</v>
      </c>
      <c r="S140" s="219">
        <v>0.28999999999999998</v>
      </c>
      <c r="T140" s="220">
        <f>S140*H140</f>
        <v>4.3499999999999996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128</v>
      </c>
      <c r="AT140" s="221" t="s">
        <v>123</v>
      </c>
      <c r="AU140" s="221" t="s">
        <v>86</v>
      </c>
      <c r="AY140" s="16" t="s">
        <v>121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84</v>
      </c>
      <c r="BK140" s="222">
        <f>ROUND(I140*H140,2)</f>
        <v>0</v>
      </c>
      <c r="BL140" s="16" t="s">
        <v>128</v>
      </c>
      <c r="BM140" s="221" t="s">
        <v>158</v>
      </c>
    </row>
    <row r="141" s="13" customFormat="1">
      <c r="A141" s="13"/>
      <c r="B141" s="223"/>
      <c r="C141" s="224"/>
      <c r="D141" s="225" t="s">
        <v>130</v>
      </c>
      <c r="E141" s="226" t="s">
        <v>1</v>
      </c>
      <c r="F141" s="227" t="s">
        <v>159</v>
      </c>
      <c r="G141" s="224"/>
      <c r="H141" s="228">
        <v>15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130</v>
      </c>
      <c r="AU141" s="234" t="s">
        <v>86</v>
      </c>
      <c r="AV141" s="13" t="s">
        <v>86</v>
      </c>
      <c r="AW141" s="13" t="s">
        <v>37</v>
      </c>
      <c r="AX141" s="13" t="s">
        <v>84</v>
      </c>
      <c r="AY141" s="234" t="s">
        <v>121</v>
      </c>
    </row>
    <row r="142" s="2" customFormat="1" ht="16.5" customHeight="1">
      <c r="A142" s="37"/>
      <c r="B142" s="38"/>
      <c r="C142" s="210" t="s">
        <v>160</v>
      </c>
      <c r="D142" s="210" t="s">
        <v>123</v>
      </c>
      <c r="E142" s="211" t="s">
        <v>161</v>
      </c>
      <c r="F142" s="212" t="s">
        <v>162</v>
      </c>
      <c r="G142" s="213" t="s">
        <v>157</v>
      </c>
      <c r="H142" s="214">
        <v>160</v>
      </c>
      <c r="I142" s="215"/>
      <c r="J142" s="216">
        <f>ROUND(I142*H142,2)</f>
        <v>0</v>
      </c>
      <c r="K142" s="212" t="s">
        <v>127</v>
      </c>
      <c r="L142" s="43"/>
      <c r="M142" s="217" t="s">
        <v>1</v>
      </c>
      <c r="N142" s="218" t="s">
        <v>44</v>
      </c>
      <c r="O142" s="90"/>
      <c r="P142" s="219">
        <f>O142*H142</f>
        <v>0</v>
      </c>
      <c r="Q142" s="219">
        <v>0</v>
      </c>
      <c r="R142" s="219">
        <f>Q142*H142</f>
        <v>0</v>
      </c>
      <c r="S142" s="219">
        <v>0.11500000000000001</v>
      </c>
      <c r="T142" s="220">
        <f>S142*H142</f>
        <v>18.400000000000002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1" t="s">
        <v>128</v>
      </c>
      <c r="AT142" s="221" t="s">
        <v>123</v>
      </c>
      <c r="AU142" s="221" t="s">
        <v>86</v>
      </c>
      <c r="AY142" s="16" t="s">
        <v>121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6" t="s">
        <v>84</v>
      </c>
      <c r="BK142" s="222">
        <f>ROUND(I142*H142,2)</f>
        <v>0</v>
      </c>
      <c r="BL142" s="16" t="s">
        <v>128</v>
      </c>
      <c r="BM142" s="221" t="s">
        <v>163</v>
      </c>
    </row>
    <row r="143" s="13" customFormat="1">
      <c r="A143" s="13"/>
      <c r="B143" s="223"/>
      <c r="C143" s="224"/>
      <c r="D143" s="225" t="s">
        <v>130</v>
      </c>
      <c r="E143" s="226" t="s">
        <v>1</v>
      </c>
      <c r="F143" s="227" t="s">
        <v>164</v>
      </c>
      <c r="G143" s="224"/>
      <c r="H143" s="228">
        <v>40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130</v>
      </c>
      <c r="AU143" s="234" t="s">
        <v>86</v>
      </c>
      <c r="AV143" s="13" t="s">
        <v>86</v>
      </c>
      <c r="AW143" s="13" t="s">
        <v>37</v>
      </c>
      <c r="AX143" s="13" t="s">
        <v>79</v>
      </c>
      <c r="AY143" s="234" t="s">
        <v>121</v>
      </c>
    </row>
    <row r="144" s="13" customFormat="1">
      <c r="A144" s="13"/>
      <c r="B144" s="223"/>
      <c r="C144" s="224"/>
      <c r="D144" s="225" t="s">
        <v>130</v>
      </c>
      <c r="E144" s="226" t="s">
        <v>1</v>
      </c>
      <c r="F144" s="227" t="s">
        <v>165</v>
      </c>
      <c r="G144" s="224"/>
      <c r="H144" s="228">
        <v>120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130</v>
      </c>
      <c r="AU144" s="234" t="s">
        <v>86</v>
      </c>
      <c r="AV144" s="13" t="s">
        <v>86</v>
      </c>
      <c r="AW144" s="13" t="s">
        <v>37</v>
      </c>
      <c r="AX144" s="13" t="s">
        <v>79</v>
      </c>
      <c r="AY144" s="234" t="s">
        <v>121</v>
      </c>
    </row>
    <row r="145" s="14" customFormat="1">
      <c r="A145" s="14"/>
      <c r="B145" s="235"/>
      <c r="C145" s="236"/>
      <c r="D145" s="225" t="s">
        <v>130</v>
      </c>
      <c r="E145" s="237" t="s">
        <v>1</v>
      </c>
      <c r="F145" s="238" t="s">
        <v>166</v>
      </c>
      <c r="G145" s="236"/>
      <c r="H145" s="239">
        <v>160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130</v>
      </c>
      <c r="AU145" s="245" t="s">
        <v>86</v>
      </c>
      <c r="AV145" s="14" t="s">
        <v>128</v>
      </c>
      <c r="AW145" s="14" t="s">
        <v>37</v>
      </c>
      <c r="AX145" s="14" t="s">
        <v>84</v>
      </c>
      <c r="AY145" s="245" t="s">
        <v>121</v>
      </c>
    </row>
    <row r="146" s="2" customFormat="1" ht="24.15" customHeight="1">
      <c r="A146" s="37"/>
      <c r="B146" s="38"/>
      <c r="C146" s="210" t="s">
        <v>167</v>
      </c>
      <c r="D146" s="210" t="s">
        <v>123</v>
      </c>
      <c r="E146" s="211" t="s">
        <v>168</v>
      </c>
      <c r="F146" s="212" t="s">
        <v>169</v>
      </c>
      <c r="G146" s="213" t="s">
        <v>170</v>
      </c>
      <c r="H146" s="214">
        <v>4.9000000000000004</v>
      </c>
      <c r="I146" s="215"/>
      <c r="J146" s="216">
        <f>ROUND(I146*H146,2)</f>
        <v>0</v>
      </c>
      <c r="K146" s="212" t="s">
        <v>127</v>
      </c>
      <c r="L146" s="43"/>
      <c r="M146" s="217" t="s">
        <v>1</v>
      </c>
      <c r="N146" s="218" t="s">
        <v>44</v>
      </c>
      <c r="O146" s="90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1" t="s">
        <v>128</v>
      </c>
      <c r="AT146" s="221" t="s">
        <v>123</v>
      </c>
      <c r="AU146" s="221" t="s">
        <v>86</v>
      </c>
      <c r="AY146" s="16" t="s">
        <v>121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6" t="s">
        <v>84</v>
      </c>
      <c r="BK146" s="222">
        <f>ROUND(I146*H146,2)</f>
        <v>0</v>
      </c>
      <c r="BL146" s="16" t="s">
        <v>128</v>
      </c>
      <c r="BM146" s="221" t="s">
        <v>171</v>
      </c>
    </row>
    <row r="147" s="13" customFormat="1">
      <c r="A147" s="13"/>
      <c r="B147" s="223"/>
      <c r="C147" s="224"/>
      <c r="D147" s="225" t="s">
        <v>130</v>
      </c>
      <c r="E147" s="226" t="s">
        <v>1</v>
      </c>
      <c r="F147" s="227" t="s">
        <v>172</v>
      </c>
      <c r="G147" s="224"/>
      <c r="H147" s="228">
        <v>3.3999999999999999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130</v>
      </c>
      <c r="AU147" s="234" t="s">
        <v>86</v>
      </c>
      <c r="AV147" s="13" t="s">
        <v>86</v>
      </c>
      <c r="AW147" s="13" t="s">
        <v>37</v>
      </c>
      <c r="AX147" s="13" t="s">
        <v>79</v>
      </c>
      <c r="AY147" s="234" t="s">
        <v>121</v>
      </c>
    </row>
    <row r="148" s="13" customFormat="1">
      <c r="A148" s="13"/>
      <c r="B148" s="223"/>
      <c r="C148" s="224"/>
      <c r="D148" s="225" t="s">
        <v>130</v>
      </c>
      <c r="E148" s="226" t="s">
        <v>1</v>
      </c>
      <c r="F148" s="227" t="s">
        <v>173</v>
      </c>
      <c r="G148" s="224"/>
      <c r="H148" s="228">
        <v>1.5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130</v>
      </c>
      <c r="AU148" s="234" t="s">
        <v>86</v>
      </c>
      <c r="AV148" s="13" t="s">
        <v>86</v>
      </c>
      <c r="AW148" s="13" t="s">
        <v>37</v>
      </c>
      <c r="AX148" s="13" t="s">
        <v>79</v>
      </c>
      <c r="AY148" s="234" t="s">
        <v>121</v>
      </c>
    </row>
    <row r="149" s="14" customFormat="1">
      <c r="A149" s="14"/>
      <c r="B149" s="235"/>
      <c r="C149" s="236"/>
      <c r="D149" s="225" t="s">
        <v>130</v>
      </c>
      <c r="E149" s="237" t="s">
        <v>1</v>
      </c>
      <c r="F149" s="238" t="s">
        <v>166</v>
      </c>
      <c r="G149" s="236"/>
      <c r="H149" s="239">
        <v>4.9000000000000004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130</v>
      </c>
      <c r="AU149" s="245" t="s">
        <v>86</v>
      </c>
      <c r="AV149" s="14" t="s">
        <v>128</v>
      </c>
      <c r="AW149" s="14" t="s">
        <v>37</v>
      </c>
      <c r="AX149" s="14" t="s">
        <v>84</v>
      </c>
      <c r="AY149" s="245" t="s">
        <v>121</v>
      </c>
    </row>
    <row r="150" s="2" customFormat="1" ht="33" customHeight="1">
      <c r="A150" s="37"/>
      <c r="B150" s="38"/>
      <c r="C150" s="210" t="s">
        <v>174</v>
      </c>
      <c r="D150" s="210" t="s">
        <v>123</v>
      </c>
      <c r="E150" s="211" t="s">
        <v>175</v>
      </c>
      <c r="F150" s="212" t="s">
        <v>176</v>
      </c>
      <c r="G150" s="213" t="s">
        <v>170</v>
      </c>
      <c r="H150" s="214">
        <v>4.9000000000000004</v>
      </c>
      <c r="I150" s="215"/>
      <c r="J150" s="216">
        <f>ROUND(I150*H150,2)</f>
        <v>0</v>
      </c>
      <c r="K150" s="212" t="s">
        <v>127</v>
      </c>
      <c r="L150" s="43"/>
      <c r="M150" s="217" t="s">
        <v>1</v>
      </c>
      <c r="N150" s="218" t="s">
        <v>44</v>
      </c>
      <c r="O150" s="90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128</v>
      </c>
      <c r="AT150" s="221" t="s">
        <v>123</v>
      </c>
      <c r="AU150" s="221" t="s">
        <v>86</v>
      </c>
      <c r="AY150" s="16" t="s">
        <v>121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84</v>
      </c>
      <c r="BK150" s="222">
        <f>ROUND(I150*H150,2)</f>
        <v>0</v>
      </c>
      <c r="BL150" s="16" t="s">
        <v>128</v>
      </c>
      <c r="BM150" s="221" t="s">
        <v>177</v>
      </c>
    </row>
    <row r="151" s="13" customFormat="1">
      <c r="A151" s="13"/>
      <c r="B151" s="223"/>
      <c r="C151" s="224"/>
      <c r="D151" s="225" t="s">
        <v>130</v>
      </c>
      <c r="E151" s="226" t="s">
        <v>1</v>
      </c>
      <c r="F151" s="227" t="s">
        <v>178</v>
      </c>
      <c r="G151" s="224"/>
      <c r="H151" s="228">
        <v>4.9000000000000004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130</v>
      </c>
      <c r="AU151" s="234" t="s">
        <v>86</v>
      </c>
      <c r="AV151" s="13" t="s">
        <v>86</v>
      </c>
      <c r="AW151" s="13" t="s">
        <v>37</v>
      </c>
      <c r="AX151" s="13" t="s">
        <v>84</v>
      </c>
      <c r="AY151" s="234" t="s">
        <v>121</v>
      </c>
    </row>
    <row r="152" s="2" customFormat="1" ht="44.25" customHeight="1">
      <c r="A152" s="37"/>
      <c r="B152" s="38"/>
      <c r="C152" s="210" t="s">
        <v>179</v>
      </c>
      <c r="D152" s="210" t="s">
        <v>123</v>
      </c>
      <c r="E152" s="211" t="s">
        <v>180</v>
      </c>
      <c r="F152" s="212" t="s">
        <v>181</v>
      </c>
      <c r="G152" s="213" t="s">
        <v>170</v>
      </c>
      <c r="H152" s="214">
        <v>73.5</v>
      </c>
      <c r="I152" s="215"/>
      <c r="J152" s="216">
        <f>ROUND(I152*H152,2)</f>
        <v>0</v>
      </c>
      <c r="K152" s="212" t="s">
        <v>127</v>
      </c>
      <c r="L152" s="43"/>
      <c r="M152" s="217" t="s">
        <v>1</v>
      </c>
      <c r="N152" s="218" t="s">
        <v>44</v>
      </c>
      <c r="O152" s="90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128</v>
      </c>
      <c r="AT152" s="221" t="s">
        <v>123</v>
      </c>
      <c r="AU152" s="221" t="s">
        <v>86</v>
      </c>
      <c r="AY152" s="16" t="s">
        <v>121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84</v>
      </c>
      <c r="BK152" s="222">
        <f>ROUND(I152*H152,2)</f>
        <v>0</v>
      </c>
      <c r="BL152" s="16" t="s">
        <v>128</v>
      </c>
      <c r="BM152" s="221" t="s">
        <v>182</v>
      </c>
    </row>
    <row r="153" s="13" customFormat="1">
      <c r="A153" s="13"/>
      <c r="B153" s="223"/>
      <c r="C153" s="224"/>
      <c r="D153" s="225" t="s">
        <v>130</v>
      </c>
      <c r="E153" s="226" t="s">
        <v>1</v>
      </c>
      <c r="F153" s="227" t="s">
        <v>183</v>
      </c>
      <c r="G153" s="224"/>
      <c r="H153" s="228">
        <v>73.5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130</v>
      </c>
      <c r="AU153" s="234" t="s">
        <v>86</v>
      </c>
      <c r="AV153" s="13" t="s">
        <v>86</v>
      </c>
      <c r="AW153" s="13" t="s">
        <v>37</v>
      </c>
      <c r="AX153" s="13" t="s">
        <v>84</v>
      </c>
      <c r="AY153" s="234" t="s">
        <v>121</v>
      </c>
    </row>
    <row r="154" s="2" customFormat="1" ht="24.15" customHeight="1">
      <c r="A154" s="37"/>
      <c r="B154" s="38"/>
      <c r="C154" s="210" t="s">
        <v>184</v>
      </c>
      <c r="D154" s="210" t="s">
        <v>123</v>
      </c>
      <c r="E154" s="211" t="s">
        <v>185</v>
      </c>
      <c r="F154" s="212" t="s">
        <v>186</v>
      </c>
      <c r="G154" s="213" t="s">
        <v>126</v>
      </c>
      <c r="H154" s="214">
        <v>250</v>
      </c>
      <c r="I154" s="215"/>
      <c r="J154" s="216">
        <f>ROUND(I154*H154,2)</f>
        <v>0</v>
      </c>
      <c r="K154" s="212" t="s">
        <v>127</v>
      </c>
      <c r="L154" s="43"/>
      <c r="M154" s="217" t="s">
        <v>1</v>
      </c>
      <c r="N154" s="218" t="s">
        <v>44</v>
      </c>
      <c r="O154" s="90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128</v>
      </c>
      <c r="AT154" s="221" t="s">
        <v>123</v>
      </c>
      <c r="AU154" s="221" t="s">
        <v>86</v>
      </c>
      <c r="AY154" s="16" t="s">
        <v>121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84</v>
      </c>
      <c r="BK154" s="222">
        <f>ROUND(I154*H154,2)</f>
        <v>0</v>
      </c>
      <c r="BL154" s="16" t="s">
        <v>128</v>
      </c>
      <c r="BM154" s="221" t="s">
        <v>187</v>
      </c>
    </row>
    <row r="155" s="13" customFormat="1">
      <c r="A155" s="13"/>
      <c r="B155" s="223"/>
      <c r="C155" s="224"/>
      <c r="D155" s="225" t="s">
        <v>130</v>
      </c>
      <c r="E155" s="226" t="s">
        <v>1</v>
      </c>
      <c r="F155" s="227" t="s">
        <v>188</v>
      </c>
      <c r="G155" s="224"/>
      <c r="H155" s="228">
        <v>250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130</v>
      </c>
      <c r="AU155" s="234" t="s">
        <v>86</v>
      </c>
      <c r="AV155" s="13" t="s">
        <v>86</v>
      </c>
      <c r="AW155" s="13" t="s">
        <v>37</v>
      </c>
      <c r="AX155" s="13" t="s">
        <v>84</v>
      </c>
      <c r="AY155" s="234" t="s">
        <v>121</v>
      </c>
    </row>
    <row r="156" s="2" customFormat="1" ht="33" customHeight="1">
      <c r="A156" s="37"/>
      <c r="B156" s="38"/>
      <c r="C156" s="210" t="s">
        <v>189</v>
      </c>
      <c r="D156" s="210" t="s">
        <v>123</v>
      </c>
      <c r="E156" s="211" t="s">
        <v>190</v>
      </c>
      <c r="F156" s="212" t="s">
        <v>191</v>
      </c>
      <c r="G156" s="213" t="s">
        <v>170</v>
      </c>
      <c r="H156" s="214">
        <v>37.5</v>
      </c>
      <c r="I156" s="215"/>
      <c r="J156" s="216">
        <f>ROUND(I156*H156,2)</f>
        <v>0</v>
      </c>
      <c r="K156" s="212" t="s">
        <v>127</v>
      </c>
      <c r="L156" s="43"/>
      <c r="M156" s="217" t="s">
        <v>1</v>
      </c>
      <c r="N156" s="218" t="s">
        <v>44</v>
      </c>
      <c r="O156" s="90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128</v>
      </c>
      <c r="AT156" s="221" t="s">
        <v>123</v>
      </c>
      <c r="AU156" s="221" t="s">
        <v>86</v>
      </c>
      <c r="AY156" s="16" t="s">
        <v>121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84</v>
      </c>
      <c r="BK156" s="222">
        <f>ROUND(I156*H156,2)</f>
        <v>0</v>
      </c>
      <c r="BL156" s="16" t="s">
        <v>128</v>
      </c>
      <c r="BM156" s="221" t="s">
        <v>192</v>
      </c>
    </row>
    <row r="157" s="13" customFormat="1">
      <c r="A157" s="13"/>
      <c r="B157" s="223"/>
      <c r="C157" s="224"/>
      <c r="D157" s="225" t="s">
        <v>130</v>
      </c>
      <c r="E157" s="226" t="s">
        <v>1</v>
      </c>
      <c r="F157" s="227" t="s">
        <v>193</v>
      </c>
      <c r="G157" s="224"/>
      <c r="H157" s="228">
        <v>37.5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130</v>
      </c>
      <c r="AU157" s="234" t="s">
        <v>86</v>
      </c>
      <c r="AV157" s="13" t="s">
        <v>86</v>
      </c>
      <c r="AW157" s="13" t="s">
        <v>37</v>
      </c>
      <c r="AX157" s="13" t="s">
        <v>84</v>
      </c>
      <c r="AY157" s="234" t="s">
        <v>121</v>
      </c>
    </row>
    <row r="158" s="2" customFormat="1" ht="24.15" customHeight="1">
      <c r="A158" s="37"/>
      <c r="B158" s="38"/>
      <c r="C158" s="210" t="s">
        <v>194</v>
      </c>
      <c r="D158" s="210" t="s">
        <v>123</v>
      </c>
      <c r="E158" s="211" t="s">
        <v>195</v>
      </c>
      <c r="F158" s="212" t="s">
        <v>196</v>
      </c>
      <c r="G158" s="213" t="s">
        <v>170</v>
      </c>
      <c r="H158" s="214">
        <v>37.5</v>
      </c>
      <c r="I158" s="215"/>
      <c r="J158" s="216">
        <f>ROUND(I158*H158,2)</f>
        <v>0</v>
      </c>
      <c r="K158" s="212" t="s">
        <v>127</v>
      </c>
      <c r="L158" s="43"/>
      <c r="M158" s="217" t="s">
        <v>1</v>
      </c>
      <c r="N158" s="218" t="s">
        <v>44</v>
      </c>
      <c r="O158" s="90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128</v>
      </c>
      <c r="AT158" s="221" t="s">
        <v>123</v>
      </c>
      <c r="AU158" s="221" t="s">
        <v>86</v>
      </c>
      <c r="AY158" s="16" t="s">
        <v>121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84</v>
      </c>
      <c r="BK158" s="222">
        <f>ROUND(I158*H158,2)</f>
        <v>0</v>
      </c>
      <c r="BL158" s="16" t="s">
        <v>128</v>
      </c>
      <c r="BM158" s="221" t="s">
        <v>197</v>
      </c>
    </row>
    <row r="159" s="13" customFormat="1">
      <c r="A159" s="13"/>
      <c r="B159" s="223"/>
      <c r="C159" s="224"/>
      <c r="D159" s="225" t="s">
        <v>130</v>
      </c>
      <c r="E159" s="226" t="s">
        <v>1</v>
      </c>
      <c r="F159" s="227" t="s">
        <v>193</v>
      </c>
      <c r="G159" s="224"/>
      <c r="H159" s="228">
        <v>37.5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130</v>
      </c>
      <c r="AU159" s="234" t="s">
        <v>86</v>
      </c>
      <c r="AV159" s="13" t="s">
        <v>86</v>
      </c>
      <c r="AW159" s="13" t="s">
        <v>37</v>
      </c>
      <c r="AX159" s="13" t="s">
        <v>84</v>
      </c>
      <c r="AY159" s="234" t="s">
        <v>121</v>
      </c>
    </row>
    <row r="160" s="2" customFormat="1" ht="37.8" customHeight="1">
      <c r="A160" s="37"/>
      <c r="B160" s="38"/>
      <c r="C160" s="210" t="s">
        <v>8</v>
      </c>
      <c r="D160" s="210" t="s">
        <v>123</v>
      </c>
      <c r="E160" s="211" t="s">
        <v>198</v>
      </c>
      <c r="F160" s="212" t="s">
        <v>199</v>
      </c>
      <c r="G160" s="213" t="s">
        <v>170</v>
      </c>
      <c r="H160" s="214">
        <v>1012.5</v>
      </c>
      <c r="I160" s="215"/>
      <c r="J160" s="216">
        <f>ROUND(I160*H160,2)</f>
        <v>0</v>
      </c>
      <c r="K160" s="212" t="s">
        <v>127</v>
      </c>
      <c r="L160" s="43"/>
      <c r="M160" s="217" t="s">
        <v>1</v>
      </c>
      <c r="N160" s="218" t="s">
        <v>44</v>
      </c>
      <c r="O160" s="90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128</v>
      </c>
      <c r="AT160" s="221" t="s">
        <v>123</v>
      </c>
      <c r="AU160" s="221" t="s">
        <v>86</v>
      </c>
      <c r="AY160" s="16" t="s">
        <v>121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84</v>
      </c>
      <c r="BK160" s="222">
        <f>ROUND(I160*H160,2)</f>
        <v>0</v>
      </c>
      <c r="BL160" s="16" t="s">
        <v>128</v>
      </c>
      <c r="BM160" s="221" t="s">
        <v>200</v>
      </c>
    </row>
    <row r="161" s="13" customFormat="1">
      <c r="A161" s="13"/>
      <c r="B161" s="223"/>
      <c r="C161" s="224"/>
      <c r="D161" s="225" t="s">
        <v>130</v>
      </c>
      <c r="E161" s="226" t="s">
        <v>1</v>
      </c>
      <c r="F161" s="227" t="s">
        <v>201</v>
      </c>
      <c r="G161" s="224"/>
      <c r="H161" s="228">
        <v>1012.5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130</v>
      </c>
      <c r="AU161" s="234" t="s">
        <v>86</v>
      </c>
      <c r="AV161" s="13" t="s">
        <v>86</v>
      </c>
      <c r="AW161" s="13" t="s">
        <v>37</v>
      </c>
      <c r="AX161" s="13" t="s">
        <v>84</v>
      </c>
      <c r="AY161" s="234" t="s">
        <v>121</v>
      </c>
    </row>
    <row r="162" s="2" customFormat="1" ht="24.15" customHeight="1">
      <c r="A162" s="37"/>
      <c r="B162" s="38"/>
      <c r="C162" s="210" t="s">
        <v>202</v>
      </c>
      <c r="D162" s="210" t="s">
        <v>123</v>
      </c>
      <c r="E162" s="211" t="s">
        <v>203</v>
      </c>
      <c r="F162" s="212" t="s">
        <v>204</v>
      </c>
      <c r="G162" s="213" t="s">
        <v>126</v>
      </c>
      <c r="H162" s="214">
        <v>250</v>
      </c>
      <c r="I162" s="215"/>
      <c r="J162" s="216">
        <f>ROUND(I162*H162,2)</f>
        <v>0</v>
      </c>
      <c r="K162" s="212" t="s">
        <v>127</v>
      </c>
      <c r="L162" s="43"/>
      <c r="M162" s="217" t="s">
        <v>1</v>
      </c>
      <c r="N162" s="218" t="s">
        <v>44</v>
      </c>
      <c r="O162" s="90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128</v>
      </c>
      <c r="AT162" s="221" t="s">
        <v>123</v>
      </c>
      <c r="AU162" s="221" t="s">
        <v>86</v>
      </c>
      <c r="AY162" s="16" t="s">
        <v>121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84</v>
      </c>
      <c r="BK162" s="222">
        <f>ROUND(I162*H162,2)</f>
        <v>0</v>
      </c>
      <c r="BL162" s="16" t="s">
        <v>128</v>
      </c>
      <c r="BM162" s="221" t="s">
        <v>205</v>
      </c>
    </row>
    <row r="163" s="13" customFormat="1">
      <c r="A163" s="13"/>
      <c r="B163" s="223"/>
      <c r="C163" s="224"/>
      <c r="D163" s="225" t="s">
        <v>130</v>
      </c>
      <c r="E163" s="226" t="s">
        <v>1</v>
      </c>
      <c r="F163" s="227" t="s">
        <v>188</v>
      </c>
      <c r="G163" s="224"/>
      <c r="H163" s="228">
        <v>250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130</v>
      </c>
      <c r="AU163" s="234" t="s">
        <v>86</v>
      </c>
      <c r="AV163" s="13" t="s">
        <v>86</v>
      </c>
      <c r="AW163" s="13" t="s">
        <v>37</v>
      </c>
      <c r="AX163" s="13" t="s">
        <v>84</v>
      </c>
      <c r="AY163" s="234" t="s">
        <v>121</v>
      </c>
    </row>
    <row r="164" s="2" customFormat="1" ht="16.5" customHeight="1">
      <c r="A164" s="37"/>
      <c r="B164" s="38"/>
      <c r="C164" s="246" t="s">
        <v>206</v>
      </c>
      <c r="D164" s="246" t="s">
        <v>207</v>
      </c>
      <c r="E164" s="247" t="s">
        <v>208</v>
      </c>
      <c r="F164" s="248" t="s">
        <v>209</v>
      </c>
      <c r="G164" s="249" t="s">
        <v>210</v>
      </c>
      <c r="H164" s="250">
        <v>67.5</v>
      </c>
      <c r="I164" s="251"/>
      <c r="J164" s="252">
        <f>ROUND(I164*H164,2)</f>
        <v>0</v>
      </c>
      <c r="K164" s="248" t="s">
        <v>127</v>
      </c>
      <c r="L164" s="253"/>
      <c r="M164" s="254" t="s">
        <v>1</v>
      </c>
      <c r="N164" s="255" t="s">
        <v>44</v>
      </c>
      <c r="O164" s="90"/>
      <c r="P164" s="219">
        <f>O164*H164</f>
        <v>0</v>
      </c>
      <c r="Q164" s="219">
        <v>1</v>
      </c>
      <c r="R164" s="219">
        <f>Q164*H164</f>
        <v>67.5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160</v>
      </c>
      <c r="AT164" s="221" t="s">
        <v>207</v>
      </c>
      <c r="AU164" s="221" t="s">
        <v>86</v>
      </c>
      <c r="AY164" s="16" t="s">
        <v>121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84</v>
      </c>
      <c r="BK164" s="222">
        <f>ROUND(I164*H164,2)</f>
        <v>0</v>
      </c>
      <c r="BL164" s="16" t="s">
        <v>128</v>
      </c>
      <c r="BM164" s="221" t="s">
        <v>211</v>
      </c>
    </row>
    <row r="165" s="13" customFormat="1">
      <c r="A165" s="13"/>
      <c r="B165" s="223"/>
      <c r="C165" s="224"/>
      <c r="D165" s="225" t="s">
        <v>130</v>
      </c>
      <c r="E165" s="226" t="s">
        <v>1</v>
      </c>
      <c r="F165" s="227" t="s">
        <v>212</v>
      </c>
      <c r="G165" s="224"/>
      <c r="H165" s="228">
        <v>67.5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130</v>
      </c>
      <c r="AU165" s="234" t="s">
        <v>86</v>
      </c>
      <c r="AV165" s="13" t="s">
        <v>86</v>
      </c>
      <c r="AW165" s="13" t="s">
        <v>37</v>
      </c>
      <c r="AX165" s="13" t="s">
        <v>84</v>
      </c>
      <c r="AY165" s="234" t="s">
        <v>121</v>
      </c>
    </row>
    <row r="166" s="2" customFormat="1" ht="24.15" customHeight="1">
      <c r="A166" s="37"/>
      <c r="B166" s="38"/>
      <c r="C166" s="210" t="s">
        <v>213</v>
      </c>
      <c r="D166" s="210" t="s">
        <v>123</v>
      </c>
      <c r="E166" s="211" t="s">
        <v>214</v>
      </c>
      <c r="F166" s="212" t="s">
        <v>215</v>
      </c>
      <c r="G166" s="213" t="s">
        <v>126</v>
      </c>
      <c r="H166" s="214">
        <v>250</v>
      </c>
      <c r="I166" s="215"/>
      <c r="J166" s="216">
        <f>ROUND(I166*H166,2)</f>
        <v>0</v>
      </c>
      <c r="K166" s="212" t="s">
        <v>127</v>
      </c>
      <c r="L166" s="43"/>
      <c r="M166" s="217" t="s">
        <v>1</v>
      </c>
      <c r="N166" s="218" t="s">
        <v>44</v>
      </c>
      <c r="O166" s="90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128</v>
      </c>
      <c r="AT166" s="221" t="s">
        <v>123</v>
      </c>
      <c r="AU166" s="221" t="s">
        <v>86</v>
      </c>
      <c r="AY166" s="16" t="s">
        <v>121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84</v>
      </c>
      <c r="BK166" s="222">
        <f>ROUND(I166*H166,2)</f>
        <v>0</v>
      </c>
      <c r="BL166" s="16" t="s">
        <v>128</v>
      </c>
      <c r="BM166" s="221" t="s">
        <v>216</v>
      </c>
    </row>
    <row r="167" s="13" customFormat="1">
      <c r="A167" s="13"/>
      <c r="B167" s="223"/>
      <c r="C167" s="224"/>
      <c r="D167" s="225" t="s">
        <v>130</v>
      </c>
      <c r="E167" s="226" t="s">
        <v>1</v>
      </c>
      <c r="F167" s="227" t="s">
        <v>188</v>
      </c>
      <c r="G167" s="224"/>
      <c r="H167" s="228">
        <v>250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130</v>
      </c>
      <c r="AU167" s="234" t="s">
        <v>86</v>
      </c>
      <c r="AV167" s="13" t="s">
        <v>86</v>
      </c>
      <c r="AW167" s="13" t="s">
        <v>37</v>
      </c>
      <c r="AX167" s="13" t="s">
        <v>84</v>
      </c>
      <c r="AY167" s="234" t="s">
        <v>121</v>
      </c>
    </row>
    <row r="168" s="2" customFormat="1" ht="16.5" customHeight="1">
      <c r="A168" s="37"/>
      <c r="B168" s="38"/>
      <c r="C168" s="246" t="s">
        <v>217</v>
      </c>
      <c r="D168" s="246" t="s">
        <v>207</v>
      </c>
      <c r="E168" s="247" t="s">
        <v>218</v>
      </c>
      <c r="F168" s="248" t="s">
        <v>219</v>
      </c>
      <c r="G168" s="249" t="s">
        <v>220</v>
      </c>
      <c r="H168" s="250">
        <v>25</v>
      </c>
      <c r="I168" s="251"/>
      <c r="J168" s="252">
        <f>ROUND(I168*H168,2)</f>
        <v>0</v>
      </c>
      <c r="K168" s="248" t="s">
        <v>127</v>
      </c>
      <c r="L168" s="253"/>
      <c r="M168" s="254" t="s">
        <v>1</v>
      </c>
      <c r="N168" s="255" t="s">
        <v>44</v>
      </c>
      <c r="O168" s="90"/>
      <c r="P168" s="219">
        <f>O168*H168</f>
        <v>0</v>
      </c>
      <c r="Q168" s="219">
        <v>0.001</v>
      </c>
      <c r="R168" s="219">
        <f>Q168*H168</f>
        <v>0.025000000000000001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160</v>
      </c>
      <c r="AT168" s="221" t="s">
        <v>207</v>
      </c>
      <c r="AU168" s="221" t="s">
        <v>86</v>
      </c>
      <c r="AY168" s="16" t="s">
        <v>121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84</v>
      </c>
      <c r="BK168" s="222">
        <f>ROUND(I168*H168,2)</f>
        <v>0</v>
      </c>
      <c r="BL168" s="16" t="s">
        <v>128</v>
      </c>
      <c r="BM168" s="221" t="s">
        <v>221</v>
      </c>
    </row>
    <row r="169" s="13" customFormat="1">
      <c r="A169" s="13"/>
      <c r="B169" s="223"/>
      <c r="C169" s="224"/>
      <c r="D169" s="225" t="s">
        <v>130</v>
      </c>
      <c r="E169" s="224"/>
      <c r="F169" s="227" t="s">
        <v>222</v>
      </c>
      <c r="G169" s="224"/>
      <c r="H169" s="228">
        <v>25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130</v>
      </c>
      <c r="AU169" s="234" t="s">
        <v>86</v>
      </c>
      <c r="AV169" s="13" t="s">
        <v>86</v>
      </c>
      <c r="AW169" s="13" t="s">
        <v>4</v>
      </c>
      <c r="AX169" s="13" t="s">
        <v>84</v>
      </c>
      <c r="AY169" s="234" t="s">
        <v>121</v>
      </c>
    </row>
    <row r="170" s="2" customFormat="1" ht="24.15" customHeight="1">
      <c r="A170" s="37"/>
      <c r="B170" s="38"/>
      <c r="C170" s="210" t="s">
        <v>223</v>
      </c>
      <c r="D170" s="210" t="s">
        <v>123</v>
      </c>
      <c r="E170" s="211" t="s">
        <v>224</v>
      </c>
      <c r="F170" s="212" t="s">
        <v>225</v>
      </c>
      <c r="G170" s="213" t="s">
        <v>126</v>
      </c>
      <c r="H170" s="214">
        <v>350</v>
      </c>
      <c r="I170" s="215"/>
      <c r="J170" s="216">
        <f>ROUND(I170*H170,2)</f>
        <v>0</v>
      </c>
      <c r="K170" s="212" t="s">
        <v>127</v>
      </c>
      <c r="L170" s="43"/>
      <c r="M170" s="217" t="s">
        <v>1</v>
      </c>
      <c r="N170" s="218" t="s">
        <v>44</v>
      </c>
      <c r="O170" s="90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128</v>
      </c>
      <c r="AT170" s="221" t="s">
        <v>123</v>
      </c>
      <c r="AU170" s="221" t="s">
        <v>86</v>
      </c>
      <c r="AY170" s="16" t="s">
        <v>121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84</v>
      </c>
      <c r="BK170" s="222">
        <f>ROUND(I170*H170,2)</f>
        <v>0</v>
      </c>
      <c r="BL170" s="16" t="s">
        <v>128</v>
      </c>
      <c r="BM170" s="221" t="s">
        <v>226</v>
      </c>
    </row>
    <row r="171" s="13" customFormat="1">
      <c r="A171" s="13"/>
      <c r="B171" s="223"/>
      <c r="C171" s="224"/>
      <c r="D171" s="225" t="s">
        <v>130</v>
      </c>
      <c r="E171" s="226" t="s">
        <v>1</v>
      </c>
      <c r="F171" s="227" t="s">
        <v>227</v>
      </c>
      <c r="G171" s="224"/>
      <c r="H171" s="228">
        <v>350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130</v>
      </c>
      <c r="AU171" s="234" t="s">
        <v>86</v>
      </c>
      <c r="AV171" s="13" t="s">
        <v>86</v>
      </c>
      <c r="AW171" s="13" t="s">
        <v>37</v>
      </c>
      <c r="AX171" s="13" t="s">
        <v>84</v>
      </c>
      <c r="AY171" s="234" t="s">
        <v>121</v>
      </c>
    </row>
    <row r="172" s="12" customFormat="1" ht="22.8" customHeight="1">
      <c r="A172" s="12"/>
      <c r="B172" s="194"/>
      <c r="C172" s="195"/>
      <c r="D172" s="196" t="s">
        <v>78</v>
      </c>
      <c r="E172" s="208" t="s">
        <v>145</v>
      </c>
      <c r="F172" s="208" t="s">
        <v>228</v>
      </c>
      <c r="G172" s="195"/>
      <c r="H172" s="195"/>
      <c r="I172" s="198"/>
      <c r="J172" s="209">
        <f>BK172</f>
        <v>0</v>
      </c>
      <c r="K172" s="195"/>
      <c r="L172" s="200"/>
      <c r="M172" s="201"/>
      <c r="N172" s="202"/>
      <c r="O172" s="202"/>
      <c r="P172" s="203">
        <f>SUM(P173:P185)</f>
        <v>0</v>
      </c>
      <c r="Q172" s="202"/>
      <c r="R172" s="203">
        <f>SUM(R173:R185)</f>
        <v>134.56305</v>
      </c>
      <c r="S172" s="202"/>
      <c r="T172" s="204">
        <f>SUM(T173:T185)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5" t="s">
        <v>84</v>
      </c>
      <c r="AT172" s="206" t="s">
        <v>78</v>
      </c>
      <c r="AU172" s="206" t="s">
        <v>84</v>
      </c>
      <c r="AY172" s="205" t="s">
        <v>121</v>
      </c>
      <c r="BK172" s="207">
        <f>SUM(BK173:BK185)</f>
        <v>0</v>
      </c>
    </row>
    <row r="173" s="2" customFormat="1" ht="24.15" customHeight="1">
      <c r="A173" s="37"/>
      <c r="B173" s="38"/>
      <c r="C173" s="210" t="s">
        <v>7</v>
      </c>
      <c r="D173" s="210" t="s">
        <v>123</v>
      </c>
      <c r="E173" s="211" t="s">
        <v>229</v>
      </c>
      <c r="F173" s="212" t="s">
        <v>230</v>
      </c>
      <c r="G173" s="213" t="s">
        <v>126</v>
      </c>
      <c r="H173" s="214">
        <v>7.5</v>
      </c>
      <c r="I173" s="215"/>
      <c r="J173" s="216">
        <f>ROUND(I173*H173,2)</f>
        <v>0</v>
      </c>
      <c r="K173" s="212" t="s">
        <v>127</v>
      </c>
      <c r="L173" s="43"/>
      <c r="M173" s="217" t="s">
        <v>1</v>
      </c>
      <c r="N173" s="218" t="s">
        <v>44</v>
      </c>
      <c r="O173" s="90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128</v>
      </c>
      <c r="AT173" s="221" t="s">
        <v>123</v>
      </c>
      <c r="AU173" s="221" t="s">
        <v>86</v>
      </c>
      <c r="AY173" s="16" t="s">
        <v>121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84</v>
      </c>
      <c r="BK173" s="222">
        <f>ROUND(I173*H173,2)</f>
        <v>0</v>
      </c>
      <c r="BL173" s="16" t="s">
        <v>128</v>
      </c>
      <c r="BM173" s="221" t="s">
        <v>231</v>
      </c>
    </row>
    <row r="174" s="13" customFormat="1">
      <c r="A174" s="13"/>
      <c r="B174" s="223"/>
      <c r="C174" s="224"/>
      <c r="D174" s="225" t="s">
        <v>130</v>
      </c>
      <c r="E174" s="226" t="s">
        <v>1</v>
      </c>
      <c r="F174" s="227" t="s">
        <v>135</v>
      </c>
      <c r="G174" s="224"/>
      <c r="H174" s="228">
        <v>7.5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130</v>
      </c>
      <c r="AU174" s="234" t="s">
        <v>86</v>
      </c>
      <c r="AV174" s="13" t="s">
        <v>86</v>
      </c>
      <c r="AW174" s="13" t="s">
        <v>37</v>
      </c>
      <c r="AX174" s="13" t="s">
        <v>84</v>
      </c>
      <c r="AY174" s="234" t="s">
        <v>121</v>
      </c>
    </row>
    <row r="175" s="2" customFormat="1" ht="24.15" customHeight="1">
      <c r="A175" s="37"/>
      <c r="B175" s="38"/>
      <c r="C175" s="210" t="s">
        <v>232</v>
      </c>
      <c r="D175" s="210" t="s">
        <v>123</v>
      </c>
      <c r="E175" s="211" t="s">
        <v>233</v>
      </c>
      <c r="F175" s="212" t="s">
        <v>234</v>
      </c>
      <c r="G175" s="213" t="s">
        <v>126</v>
      </c>
      <c r="H175" s="214">
        <v>15</v>
      </c>
      <c r="I175" s="215"/>
      <c r="J175" s="216">
        <f>ROUND(I175*H175,2)</f>
        <v>0</v>
      </c>
      <c r="K175" s="212" t="s">
        <v>127</v>
      </c>
      <c r="L175" s="43"/>
      <c r="M175" s="217" t="s">
        <v>1</v>
      </c>
      <c r="N175" s="218" t="s">
        <v>44</v>
      </c>
      <c r="O175" s="90"/>
      <c r="P175" s="219">
        <f>O175*H175</f>
        <v>0</v>
      </c>
      <c r="Q175" s="219">
        <v>0.1837</v>
      </c>
      <c r="R175" s="219">
        <f>Q175*H175</f>
        <v>2.7555000000000001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128</v>
      </c>
      <c r="AT175" s="221" t="s">
        <v>123</v>
      </c>
      <c r="AU175" s="221" t="s">
        <v>86</v>
      </c>
      <c r="AY175" s="16" t="s">
        <v>121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84</v>
      </c>
      <c r="BK175" s="222">
        <f>ROUND(I175*H175,2)</f>
        <v>0</v>
      </c>
      <c r="BL175" s="16" t="s">
        <v>128</v>
      </c>
      <c r="BM175" s="221" t="s">
        <v>235</v>
      </c>
    </row>
    <row r="176" s="13" customFormat="1">
      <c r="A176" s="13"/>
      <c r="B176" s="223"/>
      <c r="C176" s="224"/>
      <c r="D176" s="225" t="s">
        <v>130</v>
      </c>
      <c r="E176" s="226" t="s">
        <v>1</v>
      </c>
      <c r="F176" s="227" t="s">
        <v>236</v>
      </c>
      <c r="G176" s="224"/>
      <c r="H176" s="228">
        <v>15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130</v>
      </c>
      <c r="AU176" s="234" t="s">
        <v>86</v>
      </c>
      <c r="AV176" s="13" t="s">
        <v>86</v>
      </c>
      <c r="AW176" s="13" t="s">
        <v>37</v>
      </c>
      <c r="AX176" s="13" t="s">
        <v>84</v>
      </c>
      <c r="AY176" s="234" t="s">
        <v>121</v>
      </c>
    </row>
    <row r="177" s="2" customFormat="1" ht="16.5" customHeight="1">
      <c r="A177" s="37"/>
      <c r="B177" s="38"/>
      <c r="C177" s="210" t="s">
        <v>237</v>
      </c>
      <c r="D177" s="210" t="s">
        <v>123</v>
      </c>
      <c r="E177" s="211" t="s">
        <v>238</v>
      </c>
      <c r="F177" s="212" t="s">
        <v>239</v>
      </c>
      <c r="G177" s="213" t="s">
        <v>126</v>
      </c>
      <c r="H177" s="214">
        <v>350</v>
      </c>
      <c r="I177" s="215"/>
      <c r="J177" s="216">
        <f>ROUND(I177*H177,2)</f>
        <v>0</v>
      </c>
      <c r="K177" s="212" t="s">
        <v>127</v>
      </c>
      <c r="L177" s="43"/>
      <c r="M177" s="217" t="s">
        <v>1</v>
      </c>
      <c r="N177" s="218" t="s">
        <v>44</v>
      </c>
      <c r="O177" s="90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128</v>
      </c>
      <c r="AT177" s="221" t="s">
        <v>123</v>
      </c>
      <c r="AU177" s="221" t="s">
        <v>86</v>
      </c>
      <c r="AY177" s="16" t="s">
        <v>121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84</v>
      </c>
      <c r="BK177" s="222">
        <f>ROUND(I177*H177,2)</f>
        <v>0</v>
      </c>
      <c r="BL177" s="16" t="s">
        <v>128</v>
      </c>
      <c r="BM177" s="221" t="s">
        <v>240</v>
      </c>
    </row>
    <row r="178" s="13" customFormat="1">
      <c r="A178" s="13"/>
      <c r="B178" s="223"/>
      <c r="C178" s="224"/>
      <c r="D178" s="225" t="s">
        <v>130</v>
      </c>
      <c r="E178" s="226" t="s">
        <v>1</v>
      </c>
      <c r="F178" s="227" t="s">
        <v>227</v>
      </c>
      <c r="G178" s="224"/>
      <c r="H178" s="228">
        <v>350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130</v>
      </c>
      <c r="AU178" s="234" t="s">
        <v>86</v>
      </c>
      <c r="AV178" s="13" t="s">
        <v>86</v>
      </c>
      <c r="AW178" s="13" t="s">
        <v>37</v>
      </c>
      <c r="AX178" s="13" t="s">
        <v>84</v>
      </c>
      <c r="AY178" s="234" t="s">
        <v>121</v>
      </c>
    </row>
    <row r="179" s="2" customFormat="1" ht="24.15" customHeight="1">
      <c r="A179" s="37"/>
      <c r="B179" s="38"/>
      <c r="C179" s="210" t="s">
        <v>241</v>
      </c>
      <c r="D179" s="210" t="s">
        <v>123</v>
      </c>
      <c r="E179" s="211" t="s">
        <v>242</v>
      </c>
      <c r="F179" s="212" t="s">
        <v>243</v>
      </c>
      <c r="G179" s="213" t="s">
        <v>126</v>
      </c>
      <c r="H179" s="214">
        <v>350</v>
      </c>
      <c r="I179" s="215"/>
      <c r="J179" s="216">
        <f>ROUND(I179*H179,2)</f>
        <v>0</v>
      </c>
      <c r="K179" s="212" t="s">
        <v>127</v>
      </c>
      <c r="L179" s="43"/>
      <c r="M179" s="217" t="s">
        <v>1</v>
      </c>
      <c r="N179" s="218" t="s">
        <v>44</v>
      </c>
      <c r="O179" s="90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128</v>
      </c>
      <c r="AT179" s="221" t="s">
        <v>123</v>
      </c>
      <c r="AU179" s="221" t="s">
        <v>86</v>
      </c>
      <c r="AY179" s="16" t="s">
        <v>121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84</v>
      </c>
      <c r="BK179" s="222">
        <f>ROUND(I179*H179,2)</f>
        <v>0</v>
      </c>
      <c r="BL179" s="16" t="s">
        <v>128</v>
      </c>
      <c r="BM179" s="221" t="s">
        <v>244</v>
      </c>
    </row>
    <row r="180" s="13" customFormat="1">
      <c r="A180" s="13"/>
      <c r="B180" s="223"/>
      <c r="C180" s="224"/>
      <c r="D180" s="225" t="s">
        <v>130</v>
      </c>
      <c r="E180" s="226" t="s">
        <v>1</v>
      </c>
      <c r="F180" s="227" t="s">
        <v>227</v>
      </c>
      <c r="G180" s="224"/>
      <c r="H180" s="228">
        <v>350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130</v>
      </c>
      <c r="AU180" s="234" t="s">
        <v>86</v>
      </c>
      <c r="AV180" s="13" t="s">
        <v>86</v>
      </c>
      <c r="AW180" s="13" t="s">
        <v>37</v>
      </c>
      <c r="AX180" s="13" t="s">
        <v>84</v>
      </c>
      <c r="AY180" s="234" t="s">
        <v>121</v>
      </c>
    </row>
    <row r="181" s="2" customFormat="1" ht="24.15" customHeight="1">
      <c r="A181" s="37"/>
      <c r="B181" s="38"/>
      <c r="C181" s="210" t="s">
        <v>245</v>
      </c>
      <c r="D181" s="210" t="s">
        <v>123</v>
      </c>
      <c r="E181" s="211" t="s">
        <v>246</v>
      </c>
      <c r="F181" s="212" t="s">
        <v>247</v>
      </c>
      <c r="G181" s="213" t="s">
        <v>126</v>
      </c>
      <c r="H181" s="214">
        <v>350</v>
      </c>
      <c r="I181" s="215"/>
      <c r="J181" s="216">
        <f>ROUND(I181*H181,2)</f>
        <v>0</v>
      </c>
      <c r="K181" s="212" t="s">
        <v>127</v>
      </c>
      <c r="L181" s="43"/>
      <c r="M181" s="217" t="s">
        <v>1</v>
      </c>
      <c r="N181" s="218" t="s">
        <v>44</v>
      </c>
      <c r="O181" s="90"/>
      <c r="P181" s="219">
        <f>O181*H181</f>
        <v>0</v>
      </c>
      <c r="Q181" s="219">
        <v>0.25083</v>
      </c>
      <c r="R181" s="219">
        <f>Q181*H181</f>
        <v>87.790499999999994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128</v>
      </c>
      <c r="AT181" s="221" t="s">
        <v>123</v>
      </c>
      <c r="AU181" s="221" t="s">
        <v>86</v>
      </c>
      <c r="AY181" s="16" t="s">
        <v>121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84</v>
      </c>
      <c r="BK181" s="222">
        <f>ROUND(I181*H181,2)</f>
        <v>0</v>
      </c>
      <c r="BL181" s="16" t="s">
        <v>128</v>
      </c>
      <c r="BM181" s="221" t="s">
        <v>248</v>
      </c>
    </row>
    <row r="182" s="13" customFormat="1">
      <c r="A182" s="13"/>
      <c r="B182" s="223"/>
      <c r="C182" s="224"/>
      <c r="D182" s="225" t="s">
        <v>130</v>
      </c>
      <c r="E182" s="226" t="s">
        <v>1</v>
      </c>
      <c r="F182" s="227" t="s">
        <v>227</v>
      </c>
      <c r="G182" s="224"/>
      <c r="H182" s="228">
        <v>350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130</v>
      </c>
      <c r="AU182" s="234" t="s">
        <v>86</v>
      </c>
      <c r="AV182" s="13" t="s">
        <v>86</v>
      </c>
      <c r="AW182" s="13" t="s">
        <v>37</v>
      </c>
      <c r="AX182" s="13" t="s">
        <v>84</v>
      </c>
      <c r="AY182" s="234" t="s">
        <v>121</v>
      </c>
    </row>
    <row r="183" s="2" customFormat="1" ht="16.5" customHeight="1">
      <c r="A183" s="37"/>
      <c r="B183" s="38"/>
      <c r="C183" s="246" t="s">
        <v>249</v>
      </c>
      <c r="D183" s="246" t="s">
        <v>207</v>
      </c>
      <c r="E183" s="247" t="s">
        <v>250</v>
      </c>
      <c r="F183" s="248" t="s">
        <v>251</v>
      </c>
      <c r="G183" s="249" t="s">
        <v>126</v>
      </c>
      <c r="H183" s="250">
        <v>396.55000000000001</v>
      </c>
      <c r="I183" s="251"/>
      <c r="J183" s="252">
        <f>ROUND(I183*H183,2)</f>
        <v>0</v>
      </c>
      <c r="K183" s="248" t="s">
        <v>1</v>
      </c>
      <c r="L183" s="253"/>
      <c r="M183" s="254" t="s">
        <v>1</v>
      </c>
      <c r="N183" s="255" t="s">
        <v>44</v>
      </c>
      <c r="O183" s="90"/>
      <c r="P183" s="219">
        <f>O183*H183</f>
        <v>0</v>
      </c>
      <c r="Q183" s="219">
        <v>0.111</v>
      </c>
      <c r="R183" s="219">
        <f>Q183*H183</f>
        <v>44.017050000000005</v>
      </c>
      <c r="S183" s="219">
        <v>0</v>
      </c>
      <c r="T183" s="22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1" t="s">
        <v>160</v>
      </c>
      <c r="AT183" s="221" t="s">
        <v>207</v>
      </c>
      <c r="AU183" s="221" t="s">
        <v>86</v>
      </c>
      <c r="AY183" s="16" t="s">
        <v>121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6" t="s">
        <v>84</v>
      </c>
      <c r="BK183" s="222">
        <f>ROUND(I183*H183,2)</f>
        <v>0</v>
      </c>
      <c r="BL183" s="16" t="s">
        <v>128</v>
      </c>
      <c r="BM183" s="221" t="s">
        <v>252</v>
      </c>
    </row>
    <row r="184" s="13" customFormat="1">
      <c r="A184" s="13"/>
      <c r="B184" s="223"/>
      <c r="C184" s="224"/>
      <c r="D184" s="225" t="s">
        <v>130</v>
      </c>
      <c r="E184" s="226" t="s">
        <v>1</v>
      </c>
      <c r="F184" s="227" t="s">
        <v>253</v>
      </c>
      <c r="G184" s="224"/>
      <c r="H184" s="228">
        <v>385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130</v>
      </c>
      <c r="AU184" s="234" t="s">
        <v>86</v>
      </c>
      <c r="AV184" s="13" t="s">
        <v>86</v>
      </c>
      <c r="AW184" s="13" t="s">
        <v>37</v>
      </c>
      <c r="AX184" s="13" t="s">
        <v>84</v>
      </c>
      <c r="AY184" s="234" t="s">
        <v>121</v>
      </c>
    </row>
    <row r="185" s="13" customFormat="1">
      <c r="A185" s="13"/>
      <c r="B185" s="223"/>
      <c r="C185" s="224"/>
      <c r="D185" s="225" t="s">
        <v>130</v>
      </c>
      <c r="E185" s="224"/>
      <c r="F185" s="227" t="s">
        <v>254</v>
      </c>
      <c r="G185" s="224"/>
      <c r="H185" s="228">
        <v>396.55000000000001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130</v>
      </c>
      <c r="AU185" s="234" t="s">
        <v>86</v>
      </c>
      <c r="AV185" s="13" t="s">
        <v>86</v>
      </c>
      <c r="AW185" s="13" t="s">
        <v>4</v>
      </c>
      <c r="AX185" s="13" t="s">
        <v>84</v>
      </c>
      <c r="AY185" s="234" t="s">
        <v>121</v>
      </c>
    </row>
    <row r="186" s="12" customFormat="1" ht="22.8" customHeight="1">
      <c r="A186" s="12"/>
      <c r="B186" s="194"/>
      <c r="C186" s="195"/>
      <c r="D186" s="196" t="s">
        <v>78</v>
      </c>
      <c r="E186" s="208" t="s">
        <v>160</v>
      </c>
      <c r="F186" s="208" t="s">
        <v>255</v>
      </c>
      <c r="G186" s="195"/>
      <c r="H186" s="195"/>
      <c r="I186" s="198"/>
      <c r="J186" s="209">
        <f>BK186</f>
        <v>0</v>
      </c>
      <c r="K186" s="195"/>
      <c r="L186" s="200"/>
      <c r="M186" s="201"/>
      <c r="N186" s="202"/>
      <c r="O186" s="202"/>
      <c r="P186" s="203">
        <f>SUM(P187:P191)</f>
        <v>0</v>
      </c>
      <c r="Q186" s="202"/>
      <c r="R186" s="203">
        <f>SUM(R187:R191)</f>
        <v>2.4258599999999997</v>
      </c>
      <c r="S186" s="202"/>
      <c r="T186" s="204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5" t="s">
        <v>84</v>
      </c>
      <c r="AT186" s="206" t="s">
        <v>78</v>
      </c>
      <c r="AU186" s="206" t="s">
        <v>84</v>
      </c>
      <c r="AY186" s="205" t="s">
        <v>121</v>
      </c>
      <c r="BK186" s="207">
        <f>SUM(BK187:BK191)</f>
        <v>0</v>
      </c>
    </row>
    <row r="187" s="2" customFormat="1" ht="24.15" customHeight="1">
      <c r="A187" s="37"/>
      <c r="B187" s="38"/>
      <c r="C187" s="210" t="s">
        <v>256</v>
      </c>
      <c r="D187" s="210" t="s">
        <v>123</v>
      </c>
      <c r="E187" s="211" t="s">
        <v>257</v>
      </c>
      <c r="F187" s="212" t="s">
        <v>258</v>
      </c>
      <c r="G187" s="213" t="s">
        <v>259</v>
      </c>
      <c r="H187" s="214">
        <v>1</v>
      </c>
      <c r="I187" s="215"/>
      <c r="J187" s="216">
        <f>ROUND(I187*H187,2)</f>
        <v>0</v>
      </c>
      <c r="K187" s="212" t="s">
        <v>127</v>
      </c>
      <c r="L187" s="43"/>
      <c r="M187" s="217" t="s">
        <v>1</v>
      </c>
      <c r="N187" s="218" t="s">
        <v>44</v>
      </c>
      <c r="O187" s="90"/>
      <c r="P187" s="219">
        <f>O187*H187</f>
        <v>0</v>
      </c>
      <c r="Q187" s="219">
        <v>0.42368</v>
      </c>
      <c r="R187" s="219">
        <f>Q187*H187</f>
        <v>0.42368</v>
      </c>
      <c r="S187" s="219">
        <v>0</v>
      </c>
      <c r="T187" s="22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1" t="s">
        <v>128</v>
      </c>
      <c r="AT187" s="221" t="s">
        <v>123</v>
      </c>
      <c r="AU187" s="221" t="s">
        <v>86</v>
      </c>
      <c r="AY187" s="16" t="s">
        <v>121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6" t="s">
        <v>84</v>
      </c>
      <c r="BK187" s="222">
        <f>ROUND(I187*H187,2)</f>
        <v>0</v>
      </c>
      <c r="BL187" s="16" t="s">
        <v>128</v>
      </c>
      <c r="BM187" s="221" t="s">
        <v>260</v>
      </c>
    </row>
    <row r="188" s="2" customFormat="1" ht="24.15" customHeight="1">
      <c r="A188" s="37"/>
      <c r="B188" s="38"/>
      <c r="C188" s="246" t="s">
        <v>261</v>
      </c>
      <c r="D188" s="246" t="s">
        <v>207</v>
      </c>
      <c r="E188" s="247" t="s">
        <v>262</v>
      </c>
      <c r="F188" s="248" t="s">
        <v>263</v>
      </c>
      <c r="G188" s="249" t="s">
        <v>259</v>
      </c>
      <c r="H188" s="250">
        <v>1</v>
      </c>
      <c r="I188" s="251"/>
      <c r="J188" s="252">
        <f>ROUND(I188*H188,2)</f>
        <v>0</v>
      </c>
      <c r="K188" s="248" t="s">
        <v>127</v>
      </c>
      <c r="L188" s="253"/>
      <c r="M188" s="254" t="s">
        <v>1</v>
      </c>
      <c r="N188" s="255" t="s">
        <v>44</v>
      </c>
      <c r="O188" s="90"/>
      <c r="P188" s="219">
        <f>O188*H188</f>
        <v>0</v>
      </c>
      <c r="Q188" s="219">
        <v>0.095799999999999996</v>
      </c>
      <c r="R188" s="219">
        <f>Q188*H188</f>
        <v>0.095799999999999996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160</v>
      </c>
      <c r="AT188" s="221" t="s">
        <v>207</v>
      </c>
      <c r="AU188" s="221" t="s">
        <v>86</v>
      </c>
      <c r="AY188" s="16" t="s">
        <v>121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84</v>
      </c>
      <c r="BK188" s="222">
        <f>ROUND(I188*H188,2)</f>
        <v>0</v>
      </c>
      <c r="BL188" s="16" t="s">
        <v>128</v>
      </c>
      <c r="BM188" s="221" t="s">
        <v>264</v>
      </c>
    </row>
    <row r="189" s="2" customFormat="1" ht="24.15" customHeight="1">
      <c r="A189" s="37"/>
      <c r="B189" s="38"/>
      <c r="C189" s="210" t="s">
        <v>265</v>
      </c>
      <c r="D189" s="210" t="s">
        <v>123</v>
      </c>
      <c r="E189" s="211" t="s">
        <v>266</v>
      </c>
      <c r="F189" s="212" t="s">
        <v>267</v>
      </c>
      <c r="G189" s="213" t="s">
        <v>259</v>
      </c>
      <c r="H189" s="214">
        <v>1</v>
      </c>
      <c r="I189" s="215"/>
      <c r="J189" s="216">
        <f>ROUND(I189*H189,2)</f>
        <v>0</v>
      </c>
      <c r="K189" s="212" t="s">
        <v>1</v>
      </c>
      <c r="L189" s="43"/>
      <c r="M189" s="217" t="s">
        <v>1</v>
      </c>
      <c r="N189" s="218" t="s">
        <v>44</v>
      </c>
      <c r="O189" s="90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128</v>
      </c>
      <c r="AT189" s="221" t="s">
        <v>123</v>
      </c>
      <c r="AU189" s="221" t="s">
        <v>86</v>
      </c>
      <c r="AY189" s="16" t="s">
        <v>121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84</v>
      </c>
      <c r="BK189" s="222">
        <f>ROUND(I189*H189,2)</f>
        <v>0</v>
      </c>
      <c r="BL189" s="16" t="s">
        <v>128</v>
      </c>
      <c r="BM189" s="221" t="s">
        <v>268</v>
      </c>
    </row>
    <row r="190" s="2" customFormat="1" ht="33" customHeight="1">
      <c r="A190" s="37"/>
      <c r="B190" s="38"/>
      <c r="C190" s="210" t="s">
        <v>269</v>
      </c>
      <c r="D190" s="210" t="s">
        <v>123</v>
      </c>
      <c r="E190" s="211" t="s">
        <v>270</v>
      </c>
      <c r="F190" s="212" t="s">
        <v>271</v>
      </c>
      <c r="G190" s="213" t="s">
        <v>259</v>
      </c>
      <c r="H190" s="214">
        <v>6</v>
      </c>
      <c r="I190" s="215"/>
      <c r="J190" s="216">
        <f>ROUND(I190*H190,2)</f>
        <v>0</v>
      </c>
      <c r="K190" s="212" t="s">
        <v>127</v>
      </c>
      <c r="L190" s="43"/>
      <c r="M190" s="217" t="s">
        <v>1</v>
      </c>
      <c r="N190" s="218" t="s">
        <v>44</v>
      </c>
      <c r="O190" s="90"/>
      <c r="P190" s="219">
        <f>O190*H190</f>
        <v>0</v>
      </c>
      <c r="Q190" s="219">
        <v>0.31108000000000002</v>
      </c>
      <c r="R190" s="219">
        <f>Q190*H190</f>
        <v>1.8664800000000001</v>
      </c>
      <c r="S190" s="219">
        <v>0</v>
      </c>
      <c r="T190" s="22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1" t="s">
        <v>128</v>
      </c>
      <c r="AT190" s="221" t="s">
        <v>123</v>
      </c>
      <c r="AU190" s="221" t="s">
        <v>86</v>
      </c>
      <c r="AY190" s="16" t="s">
        <v>121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6" t="s">
        <v>84</v>
      </c>
      <c r="BK190" s="222">
        <f>ROUND(I190*H190,2)</f>
        <v>0</v>
      </c>
      <c r="BL190" s="16" t="s">
        <v>128</v>
      </c>
      <c r="BM190" s="221" t="s">
        <v>272</v>
      </c>
    </row>
    <row r="191" s="2" customFormat="1" ht="24.15" customHeight="1">
      <c r="A191" s="37"/>
      <c r="B191" s="38"/>
      <c r="C191" s="246" t="s">
        <v>273</v>
      </c>
      <c r="D191" s="246" t="s">
        <v>207</v>
      </c>
      <c r="E191" s="247" t="s">
        <v>274</v>
      </c>
      <c r="F191" s="248" t="s">
        <v>275</v>
      </c>
      <c r="G191" s="249" t="s">
        <v>259</v>
      </c>
      <c r="H191" s="250">
        <v>3</v>
      </c>
      <c r="I191" s="251"/>
      <c r="J191" s="252">
        <f>ROUND(I191*H191,2)</f>
        <v>0</v>
      </c>
      <c r="K191" s="248" t="s">
        <v>127</v>
      </c>
      <c r="L191" s="253"/>
      <c r="M191" s="254" t="s">
        <v>1</v>
      </c>
      <c r="N191" s="255" t="s">
        <v>44</v>
      </c>
      <c r="O191" s="90"/>
      <c r="P191" s="219">
        <f>O191*H191</f>
        <v>0</v>
      </c>
      <c r="Q191" s="219">
        <v>0.013299999999999999</v>
      </c>
      <c r="R191" s="219">
        <f>Q191*H191</f>
        <v>0.039899999999999998</v>
      </c>
      <c r="S191" s="219">
        <v>0</v>
      </c>
      <c r="T191" s="22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1" t="s">
        <v>160</v>
      </c>
      <c r="AT191" s="221" t="s">
        <v>207</v>
      </c>
      <c r="AU191" s="221" t="s">
        <v>86</v>
      </c>
      <c r="AY191" s="16" t="s">
        <v>121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6" t="s">
        <v>84</v>
      </c>
      <c r="BK191" s="222">
        <f>ROUND(I191*H191,2)</f>
        <v>0</v>
      </c>
      <c r="BL191" s="16" t="s">
        <v>128</v>
      </c>
      <c r="BM191" s="221" t="s">
        <v>276</v>
      </c>
    </row>
    <row r="192" s="12" customFormat="1" ht="22.8" customHeight="1">
      <c r="A192" s="12"/>
      <c r="B192" s="194"/>
      <c r="C192" s="195"/>
      <c r="D192" s="196" t="s">
        <v>78</v>
      </c>
      <c r="E192" s="208" t="s">
        <v>174</v>
      </c>
      <c r="F192" s="208" t="s">
        <v>277</v>
      </c>
      <c r="G192" s="195"/>
      <c r="H192" s="195"/>
      <c r="I192" s="198"/>
      <c r="J192" s="209">
        <f>BK192</f>
        <v>0</v>
      </c>
      <c r="K192" s="195"/>
      <c r="L192" s="200"/>
      <c r="M192" s="201"/>
      <c r="N192" s="202"/>
      <c r="O192" s="202"/>
      <c r="P192" s="203">
        <f>SUM(P193:P194)</f>
        <v>0</v>
      </c>
      <c r="Q192" s="202"/>
      <c r="R192" s="203">
        <f>SUM(R193:R194)</f>
        <v>0.00165</v>
      </c>
      <c r="S192" s="202"/>
      <c r="T192" s="204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5" t="s">
        <v>84</v>
      </c>
      <c r="AT192" s="206" t="s">
        <v>78</v>
      </c>
      <c r="AU192" s="206" t="s">
        <v>84</v>
      </c>
      <c r="AY192" s="205" t="s">
        <v>121</v>
      </c>
      <c r="BK192" s="207">
        <f>SUM(BK193:BK194)</f>
        <v>0</v>
      </c>
    </row>
    <row r="193" s="2" customFormat="1" ht="33" customHeight="1">
      <c r="A193" s="37"/>
      <c r="B193" s="38"/>
      <c r="C193" s="210" t="s">
        <v>278</v>
      </c>
      <c r="D193" s="210" t="s">
        <v>123</v>
      </c>
      <c r="E193" s="211" t="s">
        <v>279</v>
      </c>
      <c r="F193" s="212" t="s">
        <v>280</v>
      </c>
      <c r="G193" s="213" t="s">
        <v>157</v>
      </c>
      <c r="H193" s="214">
        <v>15</v>
      </c>
      <c r="I193" s="215"/>
      <c r="J193" s="216">
        <f>ROUND(I193*H193,2)</f>
        <v>0</v>
      </c>
      <c r="K193" s="212" t="s">
        <v>127</v>
      </c>
      <c r="L193" s="43"/>
      <c r="M193" s="217" t="s">
        <v>1</v>
      </c>
      <c r="N193" s="218" t="s">
        <v>44</v>
      </c>
      <c r="O193" s="90"/>
      <c r="P193" s="219">
        <f>O193*H193</f>
        <v>0</v>
      </c>
      <c r="Q193" s="219">
        <v>0.00011</v>
      </c>
      <c r="R193" s="219">
        <f>Q193*H193</f>
        <v>0.00165</v>
      </c>
      <c r="S193" s="219">
        <v>0</v>
      </c>
      <c r="T193" s="22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1" t="s">
        <v>128</v>
      </c>
      <c r="AT193" s="221" t="s">
        <v>123</v>
      </c>
      <c r="AU193" s="221" t="s">
        <v>86</v>
      </c>
      <c r="AY193" s="16" t="s">
        <v>121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6" t="s">
        <v>84</v>
      </c>
      <c r="BK193" s="222">
        <f>ROUND(I193*H193,2)</f>
        <v>0</v>
      </c>
      <c r="BL193" s="16" t="s">
        <v>128</v>
      </c>
      <c r="BM193" s="221" t="s">
        <v>281</v>
      </c>
    </row>
    <row r="194" s="2" customFormat="1" ht="16.5" customHeight="1">
      <c r="A194" s="37"/>
      <c r="B194" s="38"/>
      <c r="C194" s="210" t="s">
        <v>282</v>
      </c>
      <c r="D194" s="210" t="s">
        <v>123</v>
      </c>
      <c r="E194" s="211" t="s">
        <v>283</v>
      </c>
      <c r="F194" s="212" t="s">
        <v>284</v>
      </c>
      <c r="G194" s="213" t="s">
        <v>157</v>
      </c>
      <c r="H194" s="214">
        <v>15</v>
      </c>
      <c r="I194" s="215"/>
      <c r="J194" s="216">
        <f>ROUND(I194*H194,2)</f>
        <v>0</v>
      </c>
      <c r="K194" s="212" t="s">
        <v>127</v>
      </c>
      <c r="L194" s="43"/>
      <c r="M194" s="217" t="s">
        <v>1</v>
      </c>
      <c r="N194" s="218" t="s">
        <v>44</v>
      </c>
      <c r="O194" s="90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128</v>
      </c>
      <c r="AT194" s="221" t="s">
        <v>123</v>
      </c>
      <c r="AU194" s="221" t="s">
        <v>86</v>
      </c>
      <c r="AY194" s="16" t="s">
        <v>121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84</v>
      </c>
      <c r="BK194" s="222">
        <f>ROUND(I194*H194,2)</f>
        <v>0</v>
      </c>
      <c r="BL194" s="16" t="s">
        <v>128</v>
      </c>
      <c r="BM194" s="221" t="s">
        <v>285</v>
      </c>
    </row>
    <row r="195" s="12" customFormat="1" ht="22.8" customHeight="1">
      <c r="A195" s="12"/>
      <c r="B195" s="194"/>
      <c r="C195" s="195"/>
      <c r="D195" s="196" t="s">
        <v>78</v>
      </c>
      <c r="E195" s="208" t="s">
        <v>167</v>
      </c>
      <c r="F195" s="208" t="s">
        <v>286</v>
      </c>
      <c r="G195" s="195"/>
      <c r="H195" s="195"/>
      <c r="I195" s="198"/>
      <c r="J195" s="209">
        <f>BK195</f>
        <v>0</v>
      </c>
      <c r="K195" s="195"/>
      <c r="L195" s="200"/>
      <c r="M195" s="201"/>
      <c r="N195" s="202"/>
      <c r="O195" s="202"/>
      <c r="P195" s="203">
        <f>SUM(P196:P210)</f>
        <v>0</v>
      </c>
      <c r="Q195" s="202"/>
      <c r="R195" s="203">
        <f>SUM(R196:R210)</f>
        <v>40.936715999999997</v>
      </c>
      <c r="S195" s="202"/>
      <c r="T195" s="204">
        <f>SUM(T196:T210)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5" t="s">
        <v>84</v>
      </c>
      <c r="AT195" s="206" t="s">
        <v>78</v>
      </c>
      <c r="AU195" s="206" t="s">
        <v>84</v>
      </c>
      <c r="AY195" s="205" t="s">
        <v>121</v>
      </c>
      <c r="BK195" s="207">
        <f>SUM(BK196:BK210)</f>
        <v>0</v>
      </c>
    </row>
    <row r="196" s="2" customFormat="1" ht="24.15" customHeight="1">
      <c r="A196" s="37"/>
      <c r="B196" s="38"/>
      <c r="C196" s="210" t="s">
        <v>287</v>
      </c>
      <c r="D196" s="210" t="s">
        <v>123</v>
      </c>
      <c r="E196" s="211" t="s">
        <v>288</v>
      </c>
      <c r="F196" s="212" t="s">
        <v>289</v>
      </c>
      <c r="G196" s="213" t="s">
        <v>157</v>
      </c>
      <c r="H196" s="214">
        <v>170</v>
      </c>
      <c r="I196" s="215"/>
      <c r="J196" s="216">
        <f>ROUND(I196*H196,2)</f>
        <v>0</v>
      </c>
      <c r="K196" s="212" t="s">
        <v>127</v>
      </c>
      <c r="L196" s="43"/>
      <c r="M196" s="217" t="s">
        <v>1</v>
      </c>
      <c r="N196" s="218" t="s">
        <v>44</v>
      </c>
      <c r="O196" s="90"/>
      <c r="P196" s="219">
        <f>O196*H196</f>
        <v>0</v>
      </c>
      <c r="Q196" s="219">
        <v>0.10988000000000001</v>
      </c>
      <c r="R196" s="219">
        <f>Q196*H196</f>
        <v>18.679600000000001</v>
      </c>
      <c r="S196" s="219">
        <v>0</v>
      </c>
      <c r="T196" s="22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1" t="s">
        <v>128</v>
      </c>
      <c r="AT196" s="221" t="s">
        <v>123</v>
      </c>
      <c r="AU196" s="221" t="s">
        <v>86</v>
      </c>
      <c r="AY196" s="16" t="s">
        <v>121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6" t="s">
        <v>84</v>
      </c>
      <c r="BK196" s="222">
        <f>ROUND(I196*H196,2)</f>
        <v>0</v>
      </c>
      <c r="BL196" s="16" t="s">
        <v>128</v>
      </c>
      <c r="BM196" s="221" t="s">
        <v>290</v>
      </c>
    </row>
    <row r="197" s="13" customFormat="1">
      <c r="A197" s="13"/>
      <c r="B197" s="223"/>
      <c r="C197" s="224"/>
      <c r="D197" s="225" t="s">
        <v>130</v>
      </c>
      <c r="E197" s="226" t="s">
        <v>1</v>
      </c>
      <c r="F197" s="227" t="s">
        <v>291</v>
      </c>
      <c r="G197" s="224"/>
      <c r="H197" s="228">
        <v>170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130</v>
      </c>
      <c r="AU197" s="234" t="s">
        <v>86</v>
      </c>
      <c r="AV197" s="13" t="s">
        <v>86</v>
      </c>
      <c r="AW197" s="13" t="s">
        <v>37</v>
      </c>
      <c r="AX197" s="13" t="s">
        <v>84</v>
      </c>
      <c r="AY197" s="234" t="s">
        <v>121</v>
      </c>
    </row>
    <row r="198" s="2" customFormat="1" ht="24.15" customHeight="1">
      <c r="A198" s="37"/>
      <c r="B198" s="38"/>
      <c r="C198" s="246" t="s">
        <v>292</v>
      </c>
      <c r="D198" s="246" t="s">
        <v>207</v>
      </c>
      <c r="E198" s="247" t="s">
        <v>293</v>
      </c>
      <c r="F198" s="248" t="s">
        <v>294</v>
      </c>
      <c r="G198" s="249" t="s">
        <v>126</v>
      </c>
      <c r="H198" s="250">
        <v>20.800000000000001</v>
      </c>
      <c r="I198" s="251"/>
      <c r="J198" s="252">
        <f>ROUND(I198*H198,2)</f>
        <v>0</v>
      </c>
      <c r="K198" s="248" t="s">
        <v>1</v>
      </c>
      <c r="L198" s="253"/>
      <c r="M198" s="254" t="s">
        <v>1</v>
      </c>
      <c r="N198" s="255" t="s">
        <v>44</v>
      </c>
      <c r="O198" s="90"/>
      <c r="P198" s="219">
        <f>O198*H198</f>
        <v>0</v>
      </c>
      <c r="Q198" s="219">
        <v>0.41699999999999998</v>
      </c>
      <c r="R198" s="219">
        <f>Q198*H198</f>
        <v>8.6736000000000004</v>
      </c>
      <c r="S198" s="219">
        <v>0</v>
      </c>
      <c r="T198" s="22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1" t="s">
        <v>160</v>
      </c>
      <c r="AT198" s="221" t="s">
        <v>207</v>
      </c>
      <c r="AU198" s="221" t="s">
        <v>86</v>
      </c>
      <c r="AY198" s="16" t="s">
        <v>121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6" t="s">
        <v>84</v>
      </c>
      <c r="BK198" s="222">
        <f>ROUND(I198*H198,2)</f>
        <v>0</v>
      </c>
      <c r="BL198" s="16" t="s">
        <v>128</v>
      </c>
      <c r="BM198" s="221" t="s">
        <v>295</v>
      </c>
    </row>
    <row r="199" s="13" customFormat="1">
      <c r="A199" s="13"/>
      <c r="B199" s="223"/>
      <c r="C199" s="224"/>
      <c r="D199" s="225" t="s">
        <v>130</v>
      </c>
      <c r="E199" s="226" t="s">
        <v>1</v>
      </c>
      <c r="F199" s="227" t="s">
        <v>296</v>
      </c>
      <c r="G199" s="224"/>
      <c r="H199" s="228">
        <v>20.800000000000001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130</v>
      </c>
      <c r="AU199" s="234" t="s">
        <v>86</v>
      </c>
      <c r="AV199" s="13" t="s">
        <v>86</v>
      </c>
      <c r="AW199" s="13" t="s">
        <v>37</v>
      </c>
      <c r="AX199" s="13" t="s">
        <v>84</v>
      </c>
      <c r="AY199" s="234" t="s">
        <v>121</v>
      </c>
    </row>
    <row r="200" s="2" customFormat="1" ht="24.15" customHeight="1">
      <c r="A200" s="37"/>
      <c r="B200" s="38"/>
      <c r="C200" s="210" t="s">
        <v>297</v>
      </c>
      <c r="D200" s="210" t="s">
        <v>123</v>
      </c>
      <c r="E200" s="211" t="s">
        <v>298</v>
      </c>
      <c r="F200" s="212" t="s">
        <v>299</v>
      </c>
      <c r="G200" s="213" t="s">
        <v>157</v>
      </c>
      <c r="H200" s="214">
        <v>15</v>
      </c>
      <c r="I200" s="215"/>
      <c r="J200" s="216">
        <f>ROUND(I200*H200,2)</f>
        <v>0</v>
      </c>
      <c r="K200" s="212" t="s">
        <v>127</v>
      </c>
      <c r="L200" s="43"/>
      <c r="M200" s="217" t="s">
        <v>1</v>
      </c>
      <c r="N200" s="218" t="s">
        <v>44</v>
      </c>
      <c r="O200" s="90"/>
      <c r="P200" s="219">
        <f>O200*H200</f>
        <v>0</v>
      </c>
      <c r="Q200" s="219">
        <v>0.16849</v>
      </c>
      <c r="R200" s="219">
        <f>Q200*H200</f>
        <v>2.5273500000000002</v>
      </c>
      <c r="S200" s="219">
        <v>0</v>
      </c>
      <c r="T200" s="22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1" t="s">
        <v>128</v>
      </c>
      <c r="AT200" s="221" t="s">
        <v>123</v>
      </c>
      <c r="AU200" s="221" t="s">
        <v>86</v>
      </c>
      <c r="AY200" s="16" t="s">
        <v>121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6" t="s">
        <v>84</v>
      </c>
      <c r="BK200" s="222">
        <f>ROUND(I200*H200,2)</f>
        <v>0</v>
      </c>
      <c r="BL200" s="16" t="s">
        <v>128</v>
      </c>
      <c r="BM200" s="221" t="s">
        <v>300</v>
      </c>
    </row>
    <row r="201" s="13" customFormat="1">
      <c r="A201" s="13"/>
      <c r="B201" s="223"/>
      <c r="C201" s="224"/>
      <c r="D201" s="225" t="s">
        <v>130</v>
      </c>
      <c r="E201" s="226" t="s">
        <v>1</v>
      </c>
      <c r="F201" s="227" t="s">
        <v>301</v>
      </c>
      <c r="G201" s="224"/>
      <c r="H201" s="228">
        <v>13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130</v>
      </c>
      <c r="AU201" s="234" t="s">
        <v>86</v>
      </c>
      <c r="AV201" s="13" t="s">
        <v>86</v>
      </c>
      <c r="AW201" s="13" t="s">
        <v>37</v>
      </c>
      <c r="AX201" s="13" t="s">
        <v>79</v>
      </c>
      <c r="AY201" s="234" t="s">
        <v>121</v>
      </c>
    </row>
    <row r="202" s="13" customFormat="1">
      <c r="A202" s="13"/>
      <c r="B202" s="223"/>
      <c r="C202" s="224"/>
      <c r="D202" s="225" t="s">
        <v>130</v>
      </c>
      <c r="E202" s="226" t="s">
        <v>1</v>
      </c>
      <c r="F202" s="227" t="s">
        <v>302</v>
      </c>
      <c r="G202" s="224"/>
      <c r="H202" s="228">
        <v>2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130</v>
      </c>
      <c r="AU202" s="234" t="s">
        <v>86</v>
      </c>
      <c r="AV202" s="13" t="s">
        <v>86</v>
      </c>
      <c r="AW202" s="13" t="s">
        <v>37</v>
      </c>
      <c r="AX202" s="13" t="s">
        <v>79</v>
      </c>
      <c r="AY202" s="234" t="s">
        <v>121</v>
      </c>
    </row>
    <row r="203" s="14" customFormat="1">
      <c r="A203" s="14"/>
      <c r="B203" s="235"/>
      <c r="C203" s="236"/>
      <c r="D203" s="225" t="s">
        <v>130</v>
      </c>
      <c r="E203" s="237" t="s">
        <v>1</v>
      </c>
      <c r="F203" s="238" t="s">
        <v>166</v>
      </c>
      <c r="G203" s="236"/>
      <c r="H203" s="239">
        <v>15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130</v>
      </c>
      <c r="AU203" s="245" t="s">
        <v>86</v>
      </c>
      <c r="AV203" s="14" t="s">
        <v>128</v>
      </c>
      <c r="AW203" s="14" t="s">
        <v>37</v>
      </c>
      <c r="AX203" s="14" t="s">
        <v>84</v>
      </c>
      <c r="AY203" s="245" t="s">
        <v>121</v>
      </c>
    </row>
    <row r="204" s="2" customFormat="1" ht="24.15" customHeight="1">
      <c r="A204" s="37"/>
      <c r="B204" s="38"/>
      <c r="C204" s="210" t="s">
        <v>303</v>
      </c>
      <c r="D204" s="210" t="s">
        <v>123</v>
      </c>
      <c r="E204" s="211" t="s">
        <v>304</v>
      </c>
      <c r="F204" s="212" t="s">
        <v>305</v>
      </c>
      <c r="G204" s="213" t="s">
        <v>170</v>
      </c>
      <c r="H204" s="214">
        <v>4.9000000000000004</v>
      </c>
      <c r="I204" s="215"/>
      <c r="J204" s="216">
        <f>ROUND(I204*H204,2)</f>
        <v>0</v>
      </c>
      <c r="K204" s="212" t="s">
        <v>127</v>
      </c>
      <c r="L204" s="43"/>
      <c r="M204" s="217" t="s">
        <v>1</v>
      </c>
      <c r="N204" s="218" t="s">
        <v>44</v>
      </c>
      <c r="O204" s="90"/>
      <c r="P204" s="219">
        <f>O204*H204</f>
        <v>0</v>
      </c>
      <c r="Q204" s="219">
        <v>2.2563399999999998</v>
      </c>
      <c r="R204" s="219">
        <f>Q204*H204</f>
        <v>11.056066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128</v>
      </c>
      <c r="AT204" s="221" t="s">
        <v>123</v>
      </c>
      <c r="AU204" s="221" t="s">
        <v>86</v>
      </c>
      <c r="AY204" s="16" t="s">
        <v>121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84</v>
      </c>
      <c r="BK204" s="222">
        <f>ROUND(I204*H204,2)</f>
        <v>0</v>
      </c>
      <c r="BL204" s="16" t="s">
        <v>128</v>
      </c>
      <c r="BM204" s="221" t="s">
        <v>306</v>
      </c>
    </row>
    <row r="205" s="13" customFormat="1">
      <c r="A205" s="13"/>
      <c r="B205" s="223"/>
      <c r="C205" s="224"/>
      <c r="D205" s="225" t="s">
        <v>130</v>
      </c>
      <c r="E205" s="226" t="s">
        <v>1</v>
      </c>
      <c r="F205" s="227" t="s">
        <v>307</v>
      </c>
      <c r="G205" s="224"/>
      <c r="H205" s="228">
        <v>4.9000000000000004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130</v>
      </c>
      <c r="AU205" s="234" t="s">
        <v>86</v>
      </c>
      <c r="AV205" s="13" t="s">
        <v>86</v>
      </c>
      <c r="AW205" s="13" t="s">
        <v>37</v>
      </c>
      <c r="AX205" s="13" t="s">
        <v>84</v>
      </c>
      <c r="AY205" s="234" t="s">
        <v>121</v>
      </c>
    </row>
    <row r="206" s="2" customFormat="1" ht="21.75" customHeight="1">
      <c r="A206" s="37"/>
      <c r="B206" s="38"/>
      <c r="C206" s="210" t="s">
        <v>308</v>
      </c>
      <c r="D206" s="210" t="s">
        <v>123</v>
      </c>
      <c r="E206" s="211" t="s">
        <v>309</v>
      </c>
      <c r="F206" s="212" t="s">
        <v>310</v>
      </c>
      <c r="G206" s="213" t="s">
        <v>157</v>
      </c>
      <c r="H206" s="214">
        <v>5</v>
      </c>
      <c r="I206" s="215"/>
      <c r="J206" s="216">
        <f>ROUND(I206*H206,2)</f>
        <v>0</v>
      </c>
      <c r="K206" s="212" t="s">
        <v>127</v>
      </c>
      <c r="L206" s="43"/>
      <c r="M206" s="217" t="s">
        <v>1</v>
      </c>
      <c r="N206" s="218" t="s">
        <v>44</v>
      </c>
      <c r="O206" s="90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1" t="s">
        <v>128</v>
      </c>
      <c r="AT206" s="221" t="s">
        <v>123</v>
      </c>
      <c r="AU206" s="221" t="s">
        <v>86</v>
      </c>
      <c r="AY206" s="16" t="s">
        <v>121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6" t="s">
        <v>84</v>
      </c>
      <c r="BK206" s="222">
        <f>ROUND(I206*H206,2)</f>
        <v>0</v>
      </c>
      <c r="BL206" s="16" t="s">
        <v>128</v>
      </c>
      <c r="BM206" s="221" t="s">
        <v>311</v>
      </c>
    </row>
    <row r="207" s="2" customFormat="1" ht="21.75" customHeight="1">
      <c r="A207" s="37"/>
      <c r="B207" s="38"/>
      <c r="C207" s="210" t="s">
        <v>312</v>
      </c>
      <c r="D207" s="210" t="s">
        <v>123</v>
      </c>
      <c r="E207" s="211" t="s">
        <v>313</v>
      </c>
      <c r="F207" s="212" t="s">
        <v>314</v>
      </c>
      <c r="G207" s="213" t="s">
        <v>157</v>
      </c>
      <c r="H207" s="214">
        <v>5</v>
      </c>
      <c r="I207" s="215"/>
      <c r="J207" s="216">
        <f>ROUND(I207*H207,2)</f>
        <v>0</v>
      </c>
      <c r="K207" s="212" t="s">
        <v>127</v>
      </c>
      <c r="L207" s="43"/>
      <c r="M207" s="217" t="s">
        <v>1</v>
      </c>
      <c r="N207" s="218" t="s">
        <v>44</v>
      </c>
      <c r="O207" s="90"/>
      <c r="P207" s="219">
        <f>O207*H207</f>
        <v>0</v>
      </c>
      <c r="Q207" s="219">
        <v>2.0000000000000002E-05</v>
      </c>
      <c r="R207" s="219">
        <f>Q207*H207</f>
        <v>0.00010000000000000001</v>
      </c>
      <c r="S207" s="219">
        <v>0</v>
      </c>
      <c r="T207" s="22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1" t="s">
        <v>128</v>
      </c>
      <c r="AT207" s="221" t="s">
        <v>123</v>
      </c>
      <c r="AU207" s="221" t="s">
        <v>86</v>
      </c>
      <c r="AY207" s="16" t="s">
        <v>121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6" t="s">
        <v>84</v>
      </c>
      <c r="BK207" s="222">
        <f>ROUND(I207*H207,2)</f>
        <v>0</v>
      </c>
      <c r="BL207" s="16" t="s">
        <v>128</v>
      </c>
      <c r="BM207" s="221" t="s">
        <v>315</v>
      </c>
    </row>
    <row r="208" s="2" customFormat="1" ht="21.75" customHeight="1">
      <c r="A208" s="37"/>
      <c r="B208" s="38"/>
      <c r="C208" s="210" t="s">
        <v>316</v>
      </c>
      <c r="D208" s="210" t="s">
        <v>123</v>
      </c>
      <c r="E208" s="211" t="s">
        <v>317</v>
      </c>
      <c r="F208" s="212" t="s">
        <v>318</v>
      </c>
      <c r="G208" s="213" t="s">
        <v>157</v>
      </c>
      <c r="H208" s="214">
        <v>15</v>
      </c>
      <c r="I208" s="215"/>
      <c r="J208" s="216">
        <f>ROUND(I208*H208,2)</f>
        <v>0</v>
      </c>
      <c r="K208" s="212" t="s">
        <v>127</v>
      </c>
      <c r="L208" s="43"/>
      <c r="M208" s="217" t="s">
        <v>1</v>
      </c>
      <c r="N208" s="218" t="s">
        <v>44</v>
      </c>
      <c r="O208" s="90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2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1" t="s">
        <v>128</v>
      </c>
      <c r="AT208" s="221" t="s">
        <v>123</v>
      </c>
      <c r="AU208" s="221" t="s">
        <v>86</v>
      </c>
      <c r="AY208" s="16" t="s">
        <v>121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6" t="s">
        <v>84</v>
      </c>
      <c r="BK208" s="222">
        <f>ROUND(I208*H208,2)</f>
        <v>0</v>
      </c>
      <c r="BL208" s="16" t="s">
        <v>128</v>
      </c>
      <c r="BM208" s="221" t="s">
        <v>319</v>
      </c>
    </row>
    <row r="209" s="2" customFormat="1" ht="37.8" customHeight="1">
      <c r="A209" s="37"/>
      <c r="B209" s="38"/>
      <c r="C209" s="210" t="s">
        <v>320</v>
      </c>
      <c r="D209" s="210" t="s">
        <v>123</v>
      </c>
      <c r="E209" s="211" t="s">
        <v>321</v>
      </c>
      <c r="F209" s="212" t="s">
        <v>322</v>
      </c>
      <c r="G209" s="213" t="s">
        <v>126</v>
      </c>
      <c r="H209" s="214">
        <v>25.600000000000001</v>
      </c>
      <c r="I209" s="215"/>
      <c r="J209" s="216">
        <f>ROUND(I209*H209,2)</f>
        <v>0</v>
      </c>
      <c r="K209" s="212" t="s">
        <v>127</v>
      </c>
      <c r="L209" s="43"/>
      <c r="M209" s="217" t="s">
        <v>1</v>
      </c>
      <c r="N209" s="218" t="s">
        <v>44</v>
      </c>
      <c r="O209" s="90"/>
      <c r="P209" s="219">
        <f>O209*H209</f>
        <v>0</v>
      </c>
      <c r="Q209" s="219">
        <v>0</v>
      </c>
      <c r="R209" s="219">
        <f>Q209*H209</f>
        <v>0</v>
      </c>
      <c r="S209" s="219">
        <v>0</v>
      </c>
      <c r="T209" s="22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1" t="s">
        <v>128</v>
      </c>
      <c r="AT209" s="221" t="s">
        <v>123</v>
      </c>
      <c r="AU209" s="221" t="s">
        <v>86</v>
      </c>
      <c r="AY209" s="16" t="s">
        <v>121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6" t="s">
        <v>84</v>
      </c>
      <c r="BK209" s="222">
        <f>ROUND(I209*H209,2)</f>
        <v>0</v>
      </c>
      <c r="BL209" s="16" t="s">
        <v>128</v>
      </c>
      <c r="BM209" s="221" t="s">
        <v>323</v>
      </c>
    </row>
    <row r="210" s="13" customFormat="1">
      <c r="A210" s="13"/>
      <c r="B210" s="223"/>
      <c r="C210" s="224"/>
      <c r="D210" s="225" t="s">
        <v>130</v>
      </c>
      <c r="E210" s="226" t="s">
        <v>1</v>
      </c>
      <c r="F210" s="227" t="s">
        <v>324</v>
      </c>
      <c r="G210" s="224"/>
      <c r="H210" s="228">
        <v>25.600000000000001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130</v>
      </c>
      <c r="AU210" s="234" t="s">
        <v>86</v>
      </c>
      <c r="AV210" s="13" t="s">
        <v>86</v>
      </c>
      <c r="AW210" s="13" t="s">
        <v>37</v>
      </c>
      <c r="AX210" s="13" t="s">
        <v>84</v>
      </c>
      <c r="AY210" s="234" t="s">
        <v>121</v>
      </c>
    </row>
    <row r="211" s="12" customFormat="1" ht="22.8" customHeight="1">
      <c r="A211" s="12"/>
      <c r="B211" s="194"/>
      <c r="C211" s="195"/>
      <c r="D211" s="196" t="s">
        <v>78</v>
      </c>
      <c r="E211" s="208" t="s">
        <v>325</v>
      </c>
      <c r="F211" s="208" t="s">
        <v>326</v>
      </c>
      <c r="G211" s="195"/>
      <c r="H211" s="195"/>
      <c r="I211" s="198"/>
      <c r="J211" s="209">
        <f>BK211</f>
        <v>0</v>
      </c>
      <c r="K211" s="195"/>
      <c r="L211" s="200"/>
      <c r="M211" s="201"/>
      <c r="N211" s="202"/>
      <c r="O211" s="202"/>
      <c r="P211" s="203">
        <f>SUM(P212:P222)</f>
        <v>0</v>
      </c>
      <c r="Q211" s="202"/>
      <c r="R211" s="203">
        <f>SUM(R212:R222)</f>
        <v>0</v>
      </c>
      <c r="S211" s="202"/>
      <c r="T211" s="204">
        <f>SUM(T212:T222)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5" t="s">
        <v>84</v>
      </c>
      <c r="AT211" s="206" t="s">
        <v>78</v>
      </c>
      <c r="AU211" s="206" t="s">
        <v>84</v>
      </c>
      <c r="AY211" s="205" t="s">
        <v>121</v>
      </c>
      <c r="BK211" s="207">
        <f>SUM(BK212:BK222)</f>
        <v>0</v>
      </c>
    </row>
    <row r="212" s="2" customFormat="1" ht="33" customHeight="1">
      <c r="A212" s="37"/>
      <c r="B212" s="38"/>
      <c r="C212" s="210" t="s">
        <v>327</v>
      </c>
      <c r="D212" s="210" t="s">
        <v>123</v>
      </c>
      <c r="E212" s="211" t="s">
        <v>328</v>
      </c>
      <c r="F212" s="212" t="s">
        <v>329</v>
      </c>
      <c r="G212" s="213" t="s">
        <v>210</v>
      </c>
      <c r="H212" s="214">
        <v>103.238</v>
      </c>
      <c r="I212" s="215"/>
      <c r="J212" s="216">
        <f>ROUND(I212*H212,2)</f>
        <v>0</v>
      </c>
      <c r="K212" s="212" t="s">
        <v>127</v>
      </c>
      <c r="L212" s="43"/>
      <c r="M212" s="217" t="s">
        <v>1</v>
      </c>
      <c r="N212" s="218" t="s">
        <v>44</v>
      </c>
      <c r="O212" s="90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128</v>
      </c>
      <c r="AT212" s="221" t="s">
        <v>123</v>
      </c>
      <c r="AU212" s="221" t="s">
        <v>86</v>
      </c>
      <c r="AY212" s="16" t="s">
        <v>121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84</v>
      </c>
      <c r="BK212" s="222">
        <f>ROUND(I212*H212,2)</f>
        <v>0</v>
      </c>
      <c r="BL212" s="16" t="s">
        <v>128</v>
      </c>
      <c r="BM212" s="221" t="s">
        <v>330</v>
      </c>
    </row>
    <row r="213" s="2" customFormat="1" ht="33" customHeight="1">
      <c r="A213" s="37"/>
      <c r="B213" s="38"/>
      <c r="C213" s="210" t="s">
        <v>331</v>
      </c>
      <c r="D213" s="210" t="s">
        <v>123</v>
      </c>
      <c r="E213" s="211" t="s">
        <v>332</v>
      </c>
      <c r="F213" s="212" t="s">
        <v>333</v>
      </c>
      <c r="G213" s="213" t="s">
        <v>210</v>
      </c>
      <c r="H213" s="214">
        <v>66</v>
      </c>
      <c r="I213" s="215"/>
      <c r="J213" s="216">
        <f>ROUND(I213*H213,2)</f>
        <v>0</v>
      </c>
      <c r="K213" s="212" t="s">
        <v>127</v>
      </c>
      <c r="L213" s="43"/>
      <c r="M213" s="217" t="s">
        <v>1</v>
      </c>
      <c r="N213" s="218" t="s">
        <v>44</v>
      </c>
      <c r="O213" s="90"/>
      <c r="P213" s="219">
        <f>O213*H213</f>
        <v>0</v>
      </c>
      <c r="Q213" s="219">
        <v>0</v>
      </c>
      <c r="R213" s="219">
        <f>Q213*H213</f>
        <v>0</v>
      </c>
      <c r="S213" s="219">
        <v>0</v>
      </c>
      <c r="T213" s="22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1" t="s">
        <v>128</v>
      </c>
      <c r="AT213" s="221" t="s">
        <v>123</v>
      </c>
      <c r="AU213" s="221" t="s">
        <v>86</v>
      </c>
      <c r="AY213" s="16" t="s">
        <v>121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6" t="s">
        <v>84</v>
      </c>
      <c r="BK213" s="222">
        <f>ROUND(I213*H213,2)</f>
        <v>0</v>
      </c>
      <c r="BL213" s="16" t="s">
        <v>128</v>
      </c>
      <c r="BM213" s="221" t="s">
        <v>334</v>
      </c>
    </row>
    <row r="214" s="2" customFormat="1" ht="24.15" customHeight="1">
      <c r="A214" s="37"/>
      <c r="B214" s="38"/>
      <c r="C214" s="210" t="s">
        <v>335</v>
      </c>
      <c r="D214" s="210" t="s">
        <v>123</v>
      </c>
      <c r="E214" s="211" t="s">
        <v>336</v>
      </c>
      <c r="F214" s="212" t="s">
        <v>337</v>
      </c>
      <c r="G214" s="213" t="s">
        <v>210</v>
      </c>
      <c r="H214" s="214">
        <v>118.92</v>
      </c>
      <c r="I214" s="215"/>
      <c r="J214" s="216">
        <f>ROUND(I214*H214,2)</f>
        <v>0</v>
      </c>
      <c r="K214" s="212" t="s">
        <v>127</v>
      </c>
      <c r="L214" s="43"/>
      <c r="M214" s="217" t="s">
        <v>1</v>
      </c>
      <c r="N214" s="218" t="s">
        <v>44</v>
      </c>
      <c r="O214" s="90"/>
      <c r="P214" s="219">
        <f>O214*H214</f>
        <v>0</v>
      </c>
      <c r="Q214" s="219">
        <v>0</v>
      </c>
      <c r="R214" s="219">
        <f>Q214*H214</f>
        <v>0</v>
      </c>
      <c r="S214" s="219">
        <v>0</v>
      </c>
      <c r="T214" s="22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1" t="s">
        <v>128</v>
      </c>
      <c r="AT214" s="221" t="s">
        <v>123</v>
      </c>
      <c r="AU214" s="221" t="s">
        <v>86</v>
      </c>
      <c r="AY214" s="16" t="s">
        <v>121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6" t="s">
        <v>84</v>
      </c>
      <c r="BK214" s="222">
        <f>ROUND(I214*H214,2)</f>
        <v>0</v>
      </c>
      <c r="BL214" s="16" t="s">
        <v>128</v>
      </c>
      <c r="BM214" s="221" t="s">
        <v>338</v>
      </c>
    </row>
    <row r="215" s="13" customFormat="1">
      <c r="A215" s="13"/>
      <c r="B215" s="223"/>
      <c r="C215" s="224"/>
      <c r="D215" s="225" t="s">
        <v>130</v>
      </c>
      <c r="E215" s="226" t="s">
        <v>1</v>
      </c>
      <c r="F215" s="227" t="s">
        <v>339</v>
      </c>
      <c r="G215" s="224"/>
      <c r="H215" s="228">
        <v>118.92</v>
      </c>
      <c r="I215" s="229"/>
      <c r="J215" s="224"/>
      <c r="K215" s="224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130</v>
      </c>
      <c r="AU215" s="234" t="s">
        <v>86</v>
      </c>
      <c r="AV215" s="13" t="s">
        <v>86</v>
      </c>
      <c r="AW215" s="13" t="s">
        <v>37</v>
      </c>
      <c r="AX215" s="13" t="s">
        <v>84</v>
      </c>
      <c r="AY215" s="234" t="s">
        <v>121</v>
      </c>
    </row>
    <row r="216" s="2" customFormat="1" ht="24.15" customHeight="1">
      <c r="A216" s="37"/>
      <c r="B216" s="38"/>
      <c r="C216" s="210" t="s">
        <v>340</v>
      </c>
      <c r="D216" s="210" t="s">
        <v>123</v>
      </c>
      <c r="E216" s="211" t="s">
        <v>341</v>
      </c>
      <c r="F216" s="212" t="s">
        <v>342</v>
      </c>
      <c r="G216" s="213" t="s">
        <v>210</v>
      </c>
      <c r="H216" s="214">
        <v>288.15800000000002</v>
      </c>
      <c r="I216" s="215"/>
      <c r="J216" s="216">
        <f>ROUND(I216*H216,2)</f>
        <v>0</v>
      </c>
      <c r="K216" s="212" t="s">
        <v>127</v>
      </c>
      <c r="L216" s="43"/>
      <c r="M216" s="217" t="s">
        <v>1</v>
      </c>
      <c r="N216" s="218" t="s">
        <v>44</v>
      </c>
      <c r="O216" s="90"/>
      <c r="P216" s="219">
        <f>O216*H216</f>
        <v>0</v>
      </c>
      <c r="Q216" s="219">
        <v>0</v>
      </c>
      <c r="R216" s="219">
        <f>Q216*H216</f>
        <v>0</v>
      </c>
      <c r="S216" s="219">
        <v>0</v>
      </c>
      <c r="T216" s="22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1" t="s">
        <v>128</v>
      </c>
      <c r="AT216" s="221" t="s">
        <v>123</v>
      </c>
      <c r="AU216" s="221" t="s">
        <v>86</v>
      </c>
      <c r="AY216" s="16" t="s">
        <v>121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6" t="s">
        <v>84</v>
      </c>
      <c r="BK216" s="222">
        <f>ROUND(I216*H216,2)</f>
        <v>0</v>
      </c>
      <c r="BL216" s="16" t="s">
        <v>128</v>
      </c>
      <c r="BM216" s="221" t="s">
        <v>343</v>
      </c>
    </row>
    <row r="217" s="13" customFormat="1">
      <c r="A217" s="13"/>
      <c r="B217" s="223"/>
      <c r="C217" s="224"/>
      <c r="D217" s="225" t="s">
        <v>130</v>
      </c>
      <c r="E217" s="226" t="s">
        <v>1</v>
      </c>
      <c r="F217" s="227" t="s">
        <v>344</v>
      </c>
      <c r="G217" s="224"/>
      <c r="H217" s="228">
        <v>66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130</v>
      </c>
      <c r="AU217" s="234" t="s">
        <v>86</v>
      </c>
      <c r="AV217" s="13" t="s">
        <v>86</v>
      </c>
      <c r="AW217" s="13" t="s">
        <v>37</v>
      </c>
      <c r="AX217" s="13" t="s">
        <v>79</v>
      </c>
      <c r="AY217" s="234" t="s">
        <v>121</v>
      </c>
    </row>
    <row r="218" s="13" customFormat="1">
      <c r="A218" s="13"/>
      <c r="B218" s="223"/>
      <c r="C218" s="224"/>
      <c r="D218" s="225" t="s">
        <v>130</v>
      </c>
      <c r="E218" s="226" t="s">
        <v>1</v>
      </c>
      <c r="F218" s="227" t="s">
        <v>345</v>
      </c>
      <c r="G218" s="224"/>
      <c r="H218" s="228">
        <v>103.238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130</v>
      </c>
      <c r="AU218" s="234" t="s">
        <v>86</v>
      </c>
      <c r="AV218" s="13" t="s">
        <v>86</v>
      </c>
      <c r="AW218" s="13" t="s">
        <v>37</v>
      </c>
      <c r="AX218" s="13" t="s">
        <v>79</v>
      </c>
      <c r="AY218" s="234" t="s">
        <v>121</v>
      </c>
    </row>
    <row r="219" s="13" customFormat="1">
      <c r="A219" s="13"/>
      <c r="B219" s="223"/>
      <c r="C219" s="224"/>
      <c r="D219" s="225" t="s">
        <v>130</v>
      </c>
      <c r="E219" s="226" t="s">
        <v>1</v>
      </c>
      <c r="F219" s="227" t="s">
        <v>346</v>
      </c>
      <c r="G219" s="224"/>
      <c r="H219" s="228">
        <v>118.92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130</v>
      </c>
      <c r="AU219" s="234" t="s">
        <v>86</v>
      </c>
      <c r="AV219" s="13" t="s">
        <v>86</v>
      </c>
      <c r="AW219" s="13" t="s">
        <v>37</v>
      </c>
      <c r="AX219" s="13" t="s">
        <v>79</v>
      </c>
      <c r="AY219" s="234" t="s">
        <v>121</v>
      </c>
    </row>
    <row r="220" s="14" customFormat="1">
      <c r="A220" s="14"/>
      <c r="B220" s="235"/>
      <c r="C220" s="236"/>
      <c r="D220" s="225" t="s">
        <v>130</v>
      </c>
      <c r="E220" s="237" t="s">
        <v>1</v>
      </c>
      <c r="F220" s="238" t="s">
        <v>166</v>
      </c>
      <c r="G220" s="236"/>
      <c r="H220" s="239">
        <v>288.15800000000002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130</v>
      </c>
      <c r="AU220" s="245" t="s">
        <v>86</v>
      </c>
      <c r="AV220" s="14" t="s">
        <v>128</v>
      </c>
      <c r="AW220" s="14" t="s">
        <v>37</v>
      </c>
      <c r="AX220" s="14" t="s">
        <v>84</v>
      </c>
      <c r="AY220" s="245" t="s">
        <v>121</v>
      </c>
    </row>
    <row r="221" s="2" customFormat="1" ht="21.75" customHeight="1">
      <c r="A221" s="37"/>
      <c r="B221" s="38"/>
      <c r="C221" s="210" t="s">
        <v>347</v>
      </c>
      <c r="D221" s="210" t="s">
        <v>123</v>
      </c>
      <c r="E221" s="211" t="s">
        <v>348</v>
      </c>
      <c r="F221" s="212" t="s">
        <v>349</v>
      </c>
      <c r="G221" s="213" t="s">
        <v>210</v>
      </c>
      <c r="H221" s="214">
        <v>6916.5119999999997</v>
      </c>
      <c r="I221" s="215"/>
      <c r="J221" s="216">
        <f>ROUND(I221*H221,2)</f>
        <v>0</v>
      </c>
      <c r="K221" s="212" t="s">
        <v>127</v>
      </c>
      <c r="L221" s="43"/>
      <c r="M221" s="217" t="s">
        <v>1</v>
      </c>
      <c r="N221" s="218" t="s">
        <v>44</v>
      </c>
      <c r="O221" s="90"/>
      <c r="P221" s="219">
        <f>O221*H221</f>
        <v>0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1" t="s">
        <v>128</v>
      </c>
      <c r="AT221" s="221" t="s">
        <v>123</v>
      </c>
      <c r="AU221" s="221" t="s">
        <v>86</v>
      </c>
      <c r="AY221" s="16" t="s">
        <v>121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6" t="s">
        <v>84</v>
      </c>
      <c r="BK221" s="222">
        <f>ROUND(I221*H221,2)</f>
        <v>0</v>
      </c>
      <c r="BL221" s="16" t="s">
        <v>128</v>
      </c>
      <c r="BM221" s="221" t="s">
        <v>350</v>
      </c>
    </row>
    <row r="222" s="13" customFormat="1">
      <c r="A222" s="13"/>
      <c r="B222" s="223"/>
      <c r="C222" s="224"/>
      <c r="D222" s="225" t="s">
        <v>130</v>
      </c>
      <c r="E222" s="226" t="s">
        <v>1</v>
      </c>
      <c r="F222" s="227" t="s">
        <v>351</v>
      </c>
      <c r="G222" s="224"/>
      <c r="H222" s="228">
        <v>6916.5119999999997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130</v>
      </c>
      <c r="AU222" s="234" t="s">
        <v>86</v>
      </c>
      <c r="AV222" s="13" t="s">
        <v>86</v>
      </c>
      <c r="AW222" s="13" t="s">
        <v>37</v>
      </c>
      <c r="AX222" s="13" t="s">
        <v>84</v>
      </c>
      <c r="AY222" s="234" t="s">
        <v>121</v>
      </c>
    </row>
    <row r="223" s="12" customFormat="1" ht="22.8" customHeight="1">
      <c r="A223" s="12"/>
      <c r="B223" s="194"/>
      <c r="C223" s="195"/>
      <c r="D223" s="196" t="s">
        <v>78</v>
      </c>
      <c r="E223" s="208" t="s">
        <v>352</v>
      </c>
      <c r="F223" s="208" t="s">
        <v>353</v>
      </c>
      <c r="G223" s="195"/>
      <c r="H223" s="195"/>
      <c r="I223" s="198"/>
      <c r="J223" s="209">
        <f>BK223</f>
        <v>0</v>
      </c>
      <c r="K223" s="195"/>
      <c r="L223" s="200"/>
      <c r="M223" s="201"/>
      <c r="N223" s="202"/>
      <c r="O223" s="202"/>
      <c r="P223" s="203">
        <f>SUM(P224:P227)</f>
        <v>0</v>
      </c>
      <c r="Q223" s="202"/>
      <c r="R223" s="203">
        <f>SUM(R224:R227)</f>
        <v>0</v>
      </c>
      <c r="S223" s="202"/>
      <c r="T223" s="204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5" t="s">
        <v>84</v>
      </c>
      <c r="AT223" s="206" t="s">
        <v>78</v>
      </c>
      <c r="AU223" s="206" t="s">
        <v>84</v>
      </c>
      <c r="AY223" s="205" t="s">
        <v>121</v>
      </c>
      <c r="BK223" s="207">
        <f>SUM(BK224:BK227)</f>
        <v>0</v>
      </c>
    </row>
    <row r="224" s="2" customFormat="1" ht="33" customHeight="1">
      <c r="A224" s="37"/>
      <c r="B224" s="38"/>
      <c r="C224" s="210" t="s">
        <v>354</v>
      </c>
      <c r="D224" s="210" t="s">
        <v>123</v>
      </c>
      <c r="E224" s="211" t="s">
        <v>355</v>
      </c>
      <c r="F224" s="212" t="s">
        <v>356</v>
      </c>
      <c r="G224" s="213" t="s">
        <v>210</v>
      </c>
      <c r="H224" s="214">
        <v>245.452</v>
      </c>
      <c r="I224" s="215"/>
      <c r="J224" s="216">
        <f>ROUND(I224*H224,2)</f>
        <v>0</v>
      </c>
      <c r="K224" s="212" t="s">
        <v>127</v>
      </c>
      <c r="L224" s="43"/>
      <c r="M224" s="217" t="s">
        <v>1</v>
      </c>
      <c r="N224" s="218" t="s">
        <v>44</v>
      </c>
      <c r="O224" s="90"/>
      <c r="P224" s="219">
        <f>O224*H224</f>
        <v>0</v>
      </c>
      <c r="Q224" s="219">
        <v>0</v>
      </c>
      <c r="R224" s="219">
        <f>Q224*H224</f>
        <v>0</v>
      </c>
      <c r="S224" s="219">
        <v>0</v>
      </c>
      <c r="T224" s="22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1" t="s">
        <v>128</v>
      </c>
      <c r="AT224" s="221" t="s">
        <v>123</v>
      </c>
      <c r="AU224" s="221" t="s">
        <v>86</v>
      </c>
      <c r="AY224" s="16" t="s">
        <v>121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6" t="s">
        <v>84</v>
      </c>
      <c r="BK224" s="222">
        <f>ROUND(I224*H224,2)</f>
        <v>0</v>
      </c>
      <c r="BL224" s="16" t="s">
        <v>128</v>
      </c>
      <c r="BM224" s="221" t="s">
        <v>357</v>
      </c>
    </row>
    <row r="225" s="2" customFormat="1" ht="33" customHeight="1">
      <c r="A225" s="37"/>
      <c r="B225" s="38"/>
      <c r="C225" s="210" t="s">
        <v>358</v>
      </c>
      <c r="D225" s="210" t="s">
        <v>123</v>
      </c>
      <c r="E225" s="211" t="s">
        <v>359</v>
      </c>
      <c r="F225" s="212" t="s">
        <v>360</v>
      </c>
      <c r="G225" s="213" t="s">
        <v>210</v>
      </c>
      <c r="H225" s="214">
        <v>245.452</v>
      </c>
      <c r="I225" s="215"/>
      <c r="J225" s="216">
        <f>ROUND(I225*H225,2)</f>
        <v>0</v>
      </c>
      <c r="K225" s="212" t="s">
        <v>127</v>
      </c>
      <c r="L225" s="43"/>
      <c r="M225" s="217" t="s">
        <v>1</v>
      </c>
      <c r="N225" s="218" t="s">
        <v>44</v>
      </c>
      <c r="O225" s="90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1" t="s">
        <v>128</v>
      </c>
      <c r="AT225" s="221" t="s">
        <v>123</v>
      </c>
      <c r="AU225" s="221" t="s">
        <v>86</v>
      </c>
      <c r="AY225" s="16" t="s">
        <v>121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6" t="s">
        <v>84</v>
      </c>
      <c r="BK225" s="222">
        <f>ROUND(I225*H225,2)</f>
        <v>0</v>
      </c>
      <c r="BL225" s="16" t="s">
        <v>128</v>
      </c>
      <c r="BM225" s="221" t="s">
        <v>361</v>
      </c>
    </row>
    <row r="226" s="2" customFormat="1" ht="37.8" customHeight="1">
      <c r="A226" s="37"/>
      <c r="B226" s="38"/>
      <c r="C226" s="210" t="s">
        <v>362</v>
      </c>
      <c r="D226" s="210" t="s">
        <v>123</v>
      </c>
      <c r="E226" s="211" t="s">
        <v>363</v>
      </c>
      <c r="F226" s="212" t="s">
        <v>364</v>
      </c>
      <c r="G226" s="213" t="s">
        <v>210</v>
      </c>
      <c r="H226" s="214">
        <v>1227.26</v>
      </c>
      <c r="I226" s="215"/>
      <c r="J226" s="216">
        <f>ROUND(I226*H226,2)</f>
        <v>0</v>
      </c>
      <c r="K226" s="212" t="s">
        <v>127</v>
      </c>
      <c r="L226" s="43"/>
      <c r="M226" s="217" t="s">
        <v>1</v>
      </c>
      <c r="N226" s="218" t="s">
        <v>44</v>
      </c>
      <c r="O226" s="90"/>
      <c r="P226" s="219">
        <f>O226*H226</f>
        <v>0</v>
      </c>
      <c r="Q226" s="219">
        <v>0</v>
      </c>
      <c r="R226" s="219">
        <f>Q226*H226</f>
        <v>0</v>
      </c>
      <c r="S226" s="219">
        <v>0</v>
      </c>
      <c r="T226" s="22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1" t="s">
        <v>128</v>
      </c>
      <c r="AT226" s="221" t="s">
        <v>123</v>
      </c>
      <c r="AU226" s="221" t="s">
        <v>86</v>
      </c>
      <c r="AY226" s="16" t="s">
        <v>121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6" t="s">
        <v>84</v>
      </c>
      <c r="BK226" s="222">
        <f>ROUND(I226*H226,2)</f>
        <v>0</v>
      </c>
      <c r="BL226" s="16" t="s">
        <v>128</v>
      </c>
      <c r="BM226" s="221" t="s">
        <v>365</v>
      </c>
    </row>
    <row r="227" s="13" customFormat="1">
      <c r="A227" s="13"/>
      <c r="B227" s="223"/>
      <c r="C227" s="224"/>
      <c r="D227" s="225" t="s">
        <v>130</v>
      </c>
      <c r="E227" s="224"/>
      <c r="F227" s="227" t="s">
        <v>366</v>
      </c>
      <c r="G227" s="224"/>
      <c r="H227" s="228">
        <v>1227.26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130</v>
      </c>
      <c r="AU227" s="234" t="s">
        <v>86</v>
      </c>
      <c r="AV227" s="13" t="s">
        <v>86</v>
      </c>
      <c r="AW227" s="13" t="s">
        <v>4</v>
      </c>
      <c r="AX227" s="13" t="s">
        <v>84</v>
      </c>
      <c r="AY227" s="234" t="s">
        <v>121</v>
      </c>
    </row>
    <row r="228" s="12" customFormat="1" ht="25.92" customHeight="1">
      <c r="A228" s="12"/>
      <c r="B228" s="194"/>
      <c r="C228" s="195"/>
      <c r="D228" s="196" t="s">
        <v>78</v>
      </c>
      <c r="E228" s="197" t="s">
        <v>367</v>
      </c>
      <c r="F228" s="197" t="s">
        <v>368</v>
      </c>
      <c r="G228" s="195"/>
      <c r="H228" s="195"/>
      <c r="I228" s="198"/>
      <c r="J228" s="199">
        <f>BK228</f>
        <v>0</v>
      </c>
      <c r="K228" s="195"/>
      <c r="L228" s="200"/>
      <c r="M228" s="201"/>
      <c r="N228" s="202"/>
      <c r="O228" s="202"/>
      <c r="P228" s="203">
        <f>P229+P233+P235+P237</f>
        <v>0</v>
      </c>
      <c r="Q228" s="202"/>
      <c r="R228" s="203">
        <f>R229+R233+R235+R237</f>
        <v>0</v>
      </c>
      <c r="S228" s="202"/>
      <c r="T228" s="204">
        <f>T229+T233+T235+T237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5" t="s">
        <v>145</v>
      </c>
      <c r="AT228" s="206" t="s">
        <v>78</v>
      </c>
      <c r="AU228" s="206" t="s">
        <v>79</v>
      </c>
      <c r="AY228" s="205" t="s">
        <v>121</v>
      </c>
      <c r="BK228" s="207">
        <f>BK229+BK233+BK235+BK237</f>
        <v>0</v>
      </c>
    </row>
    <row r="229" s="12" customFormat="1" ht="22.8" customHeight="1">
      <c r="A229" s="12"/>
      <c r="B229" s="194"/>
      <c r="C229" s="195"/>
      <c r="D229" s="196" t="s">
        <v>78</v>
      </c>
      <c r="E229" s="208" t="s">
        <v>369</v>
      </c>
      <c r="F229" s="208" t="s">
        <v>370</v>
      </c>
      <c r="G229" s="195"/>
      <c r="H229" s="195"/>
      <c r="I229" s="198"/>
      <c r="J229" s="209">
        <f>BK229</f>
        <v>0</v>
      </c>
      <c r="K229" s="195"/>
      <c r="L229" s="200"/>
      <c r="M229" s="201"/>
      <c r="N229" s="202"/>
      <c r="O229" s="202"/>
      <c r="P229" s="203">
        <f>SUM(P230:P232)</f>
        <v>0</v>
      </c>
      <c r="Q229" s="202"/>
      <c r="R229" s="203">
        <f>SUM(R230:R232)</f>
        <v>0</v>
      </c>
      <c r="S229" s="202"/>
      <c r="T229" s="204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5" t="s">
        <v>145</v>
      </c>
      <c r="AT229" s="206" t="s">
        <v>78</v>
      </c>
      <c r="AU229" s="206" t="s">
        <v>84</v>
      </c>
      <c r="AY229" s="205" t="s">
        <v>121</v>
      </c>
      <c r="BK229" s="207">
        <f>SUM(BK230:BK232)</f>
        <v>0</v>
      </c>
    </row>
    <row r="230" s="2" customFormat="1" ht="33" customHeight="1">
      <c r="A230" s="37"/>
      <c r="B230" s="38"/>
      <c r="C230" s="210" t="s">
        <v>371</v>
      </c>
      <c r="D230" s="210" t="s">
        <v>123</v>
      </c>
      <c r="E230" s="211" t="s">
        <v>372</v>
      </c>
      <c r="F230" s="212" t="s">
        <v>373</v>
      </c>
      <c r="G230" s="213" t="s">
        <v>259</v>
      </c>
      <c r="H230" s="214">
        <v>1</v>
      </c>
      <c r="I230" s="215"/>
      <c r="J230" s="216">
        <f>ROUND(I230*H230,2)</f>
        <v>0</v>
      </c>
      <c r="K230" s="212" t="s">
        <v>1</v>
      </c>
      <c r="L230" s="43"/>
      <c r="M230" s="217" t="s">
        <v>1</v>
      </c>
      <c r="N230" s="218" t="s">
        <v>44</v>
      </c>
      <c r="O230" s="90"/>
      <c r="P230" s="219">
        <f>O230*H230</f>
        <v>0</v>
      </c>
      <c r="Q230" s="219">
        <v>0</v>
      </c>
      <c r="R230" s="219">
        <f>Q230*H230</f>
        <v>0</v>
      </c>
      <c r="S230" s="219">
        <v>0</v>
      </c>
      <c r="T230" s="22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1" t="s">
        <v>128</v>
      </c>
      <c r="AT230" s="221" t="s">
        <v>123</v>
      </c>
      <c r="AU230" s="221" t="s">
        <v>86</v>
      </c>
      <c r="AY230" s="16" t="s">
        <v>121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6" t="s">
        <v>84</v>
      </c>
      <c r="BK230" s="222">
        <f>ROUND(I230*H230,2)</f>
        <v>0</v>
      </c>
      <c r="BL230" s="16" t="s">
        <v>128</v>
      </c>
      <c r="BM230" s="221" t="s">
        <v>374</v>
      </c>
    </row>
    <row r="231" s="2" customFormat="1" ht="33" customHeight="1">
      <c r="A231" s="37"/>
      <c r="B231" s="38"/>
      <c r="C231" s="210" t="s">
        <v>375</v>
      </c>
      <c r="D231" s="210" t="s">
        <v>123</v>
      </c>
      <c r="E231" s="211" t="s">
        <v>376</v>
      </c>
      <c r="F231" s="212" t="s">
        <v>377</v>
      </c>
      <c r="G231" s="213" t="s">
        <v>259</v>
      </c>
      <c r="H231" s="214">
        <v>1</v>
      </c>
      <c r="I231" s="215"/>
      <c r="J231" s="216">
        <f>ROUND(I231*H231,2)</f>
        <v>0</v>
      </c>
      <c r="K231" s="212" t="s">
        <v>1</v>
      </c>
      <c r="L231" s="43"/>
      <c r="M231" s="217" t="s">
        <v>1</v>
      </c>
      <c r="N231" s="218" t="s">
        <v>44</v>
      </c>
      <c r="O231" s="90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1" t="s">
        <v>128</v>
      </c>
      <c r="AT231" s="221" t="s">
        <v>123</v>
      </c>
      <c r="AU231" s="221" t="s">
        <v>86</v>
      </c>
      <c r="AY231" s="16" t="s">
        <v>121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6" t="s">
        <v>84</v>
      </c>
      <c r="BK231" s="222">
        <f>ROUND(I231*H231,2)</f>
        <v>0</v>
      </c>
      <c r="BL231" s="16" t="s">
        <v>128</v>
      </c>
      <c r="BM231" s="221" t="s">
        <v>378</v>
      </c>
    </row>
    <row r="232" s="2" customFormat="1" ht="33" customHeight="1">
      <c r="A232" s="37"/>
      <c r="B232" s="38"/>
      <c r="C232" s="210" t="s">
        <v>379</v>
      </c>
      <c r="D232" s="210" t="s">
        <v>123</v>
      </c>
      <c r="E232" s="211" t="s">
        <v>380</v>
      </c>
      <c r="F232" s="212" t="s">
        <v>381</v>
      </c>
      <c r="G232" s="213" t="s">
        <v>382</v>
      </c>
      <c r="H232" s="214">
        <v>1</v>
      </c>
      <c r="I232" s="215"/>
      <c r="J232" s="216">
        <f>ROUND(I232*H232,2)</f>
        <v>0</v>
      </c>
      <c r="K232" s="212" t="s">
        <v>127</v>
      </c>
      <c r="L232" s="43"/>
      <c r="M232" s="217" t="s">
        <v>1</v>
      </c>
      <c r="N232" s="218" t="s">
        <v>44</v>
      </c>
      <c r="O232" s="90"/>
      <c r="P232" s="219">
        <f>O232*H232</f>
        <v>0</v>
      </c>
      <c r="Q232" s="219">
        <v>0</v>
      </c>
      <c r="R232" s="219">
        <f>Q232*H232</f>
        <v>0</v>
      </c>
      <c r="S232" s="219">
        <v>0</v>
      </c>
      <c r="T232" s="22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1" t="s">
        <v>383</v>
      </c>
      <c r="AT232" s="221" t="s">
        <v>123</v>
      </c>
      <c r="AU232" s="221" t="s">
        <v>86</v>
      </c>
      <c r="AY232" s="16" t="s">
        <v>121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6" t="s">
        <v>84</v>
      </c>
      <c r="BK232" s="222">
        <f>ROUND(I232*H232,2)</f>
        <v>0</v>
      </c>
      <c r="BL232" s="16" t="s">
        <v>383</v>
      </c>
      <c r="BM232" s="221" t="s">
        <v>384</v>
      </c>
    </row>
    <row r="233" s="12" customFormat="1" ht="22.8" customHeight="1">
      <c r="A233" s="12"/>
      <c r="B233" s="194"/>
      <c r="C233" s="195"/>
      <c r="D233" s="196" t="s">
        <v>78</v>
      </c>
      <c r="E233" s="208" t="s">
        <v>385</v>
      </c>
      <c r="F233" s="208" t="s">
        <v>386</v>
      </c>
      <c r="G233" s="195"/>
      <c r="H233" s="195"/>
      <c r="I233" s="198"/>
      <c r="J233" s="209">
        <f>BK233</f>
        <v>0</v>
      </c>
      <c r="K233" s="195"/>
      <c r="L233" s="200"/>
      <c r="M233" s="201"/>
      <c r="N233" s="202"/>
      <c r="O233" s="202"/>
      <c r="P233" s="203">
        <f>P234</f>
        <v>0</v>
      </c>
      <c r="Q233" s="202"/>
      <c r="R233" s="203">
        <f>R234</f>
        <v>0</v>
      </c>
      <c r="S233" s="202"/>
      <c r="T233" s="204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5" t="s">
        <v>145</v>
      </c>
      <c r="AT233" s="206" t="s">
        <v>78</v>
      </c>
      <c r="AU233" s="206" t="s">
        <v>84</v>
      </c>
      <c r="AY233" s="205" t="s">
        <v>121</v>
      </c>
      <c r="BK233" s="207">
        <f>BK234</f>
        <v>0</v>
      </c>
    </row>
    <row r="234" s="2" customFormat="1" ht="16.5" customHeight="1">
      <c r="A234" s="37"/>
      <c r="B234" s="38"/>
      <c r="C234" s="210" t="s">
        <v>387</v>
      </c>
      <c r="D234" s="210" t="s">
        <v>123</v>
      </c>
      <c r="E234" s="211" t="s">
        <v>388</v>
      </c>
      <c r="F234" s="212" t="s">
        <v>386</v>
      </c>
      <c r="G234" s="213" t="s">
        <v>382</v>
      </c>
      <c r="H234" s="214">
        <v>1</v>
      </c>
      <c r="I234" s="215"/>
      <c r="J234" s="216">
        <f>ROUND(I234*H234,2)</f>
        <v>0</v>
      </c>
      <c r="K234" s="212" t="s">
        <v>127</v>
      </c>
      <c r="L234" s="43"/>
      <c r="M234" s="217" t="s">
        <v>1</v>
      </c>
      <c r="N234" s="218" t="s">
        <v>44</v>
      </c>
      <c r="O234" s="90"/>
      <c r="P234" s="219">
        <f>O234*H234</f>
        <v>0</v>
      </c>
      <c r="Q234" s="219">
        <v>0</v>
      </c>
      <c r="R234" s="219">
        <f>Q234*H234</f>
        <v>0</v>
      </c>
      <c r="S234" s="219">
        <v>0</v>
      </c>
      <c r="T234" s="22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1" t="s">
        <v>383</v>
      </c>
      <c r="AT234" s="221" t="s">
        <v>123</v>
      </c>
      <c r="AU234" s="221" t="s">
        <v>86</v>
      </c>
      <c r="AY234" s="16" t="s">
        <v>121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6" t="s">
        <v>84</v>
      </c>
      <c r="BK234" s="222">
        <f>ROUND(I234*H234,2)</f>
        <v>0</v>
      </c>
      <c r="BL234" s="16" t="s">
        <v>383</v>
      </c>
      <c r="BM234" s="221" t="s">
        <v>389</v>
      </c>
    </row>
    <row r="235" s="12" customFormat="1" ht="22.8" customHeight="1">
      <c r="A235" s="12"/>
      <c r="B235" s="194"/>
      <c r="C235" s="195"/>
      <c r="D235" s="196" t="s">
        <v>78</v>
      </c>
      <c r="E235" s="208" t="s">
        <v>390</v>
      </c>
      <c r="F235" s="208" t="s">
        <v>391</v>
      </c>
      <c r="G235" s="195"/>
      <c r="H235" s="195"/>
      <c r="I235" s="198"/>
      <c r="J235" s="209">
        <f>BK235</f>
        <v>0</v>
      </c>
      <c r="K235" s="195"/>
      <c r="L235" s="200"/>
      <c r="M235" s="201"/>
      <c r="N235" s="202"/>
      <c r="O235" s="202"/>
      <c r="P235" s="203">
        <f>P236</f>
        <v>0</v>
      </c>
      <c r="Q235" s="202"/>
      <c r="R235" s="203">
        <f>R236</f>
        <v>0</v>
      </c>
      <c r="S235" s="202"/>
      <c r="T235" s="204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5" t="s">
        <v>145</v>
      </c>
      <c r="AT235" s="206" t="s">
        <v>78</v>
      </c>
      <c r="AU235" s="206" t="s">
        <v>84</v>
      </c>
      <c r="AY235" s="205" t="s">
        <v>121</v>
      </c>
      <c r="BK235" s="207">
        <f>BK236</f>
        <v>0</v>
      </c>
    </row>
    <row r="236" s="2" customFormat="1" ht="16.5" customHeight="1">
      <c r="A236" s="37"/>
      <c r="B236" s="38"/>
      <c r="C236" s="210" t="s">
        <v>392</v>
      </c>
      <c r="D236" s="210" t="s">
        <v>123</v>
      </c>
      <c r="E236" s="211" t="s">
        <v>393</v>
      </c>
      <c r="F236" s="212" t="s">
        <v>391</v>
      </c>
      <c r="G236" s="213" t="s">
        <v>382</v>
      </c>
      <c r="H236" s="214">
        <v>1</v>
      </c>
      <c r="I236" s="215"/>
      <c r="J236" s="216">
        <f>ROUND(I236*H236,2)</f>
        <v>0</v>
      </c>
      <c r="K236" s="212" t="s">
        <v>127</v>
      </c>
      <c r="L236" s="43"/>
      <c r="M236" s="217" t="s">
        <v>1</v>
      </c>
      <c r="N236" s="218" t="s">
        <v>44</v>
      </c>
      <c r="O236" s="90"/>
      <c r="P236" s="219">
        <f>O236*H236</f>
        <v>0</v>
      </c>
      <c r="Q236" s="219">
        <v>0</v>
      </c>
      <c r="R236" s="219">
        <f>Q236*H236</f>
        <v>0</v>
      </c>
      <c r="S236" s="219">
        <v>0</v>
      </c>
      <c r="T236" s="22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1" t="s">
        <v>383</v>
      </c>
      <c r="AT236" s="221" t="s">
        <v>123</v>
      </c>
      <c r="AU236" s="221" t="s">
        <v>86</v>
      </c>
      <c r="AY236" s="16" t="s">
        <v>121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6" t="s">
        <v>84</v>
      </c>
      <c r="BK236" s="222">
        <f>ROUND(I236*H236,2)</f>
        <v>0</v>
      </c>
      <c r="BL236" s="16" t="s">
        <v>383</v>
      </c>
      <c r="BM236" s="221" t="s">
        <v>394</v>
      </c>
    </row>
    <row r="237" s="12" customFormat="1" ht="22.8" customHeight="1">
      <c r="A237" s="12"/>
      <c r="B237" s="194"/>
      <c r="C237" s="195"/>
      <c r="D237" s="196" t="s">
        <v>78</v>
      </c>
      <c r="E237" s="208" t="s">
        <v>395</v>
      </c>
      <c r="F237" s="208" t="s">
        <v>396</v>
      </c>
      <c r="G237" s="195"/>
      <c r="H237" s="195"/>
      <c r="I237" s="198"/>
      <c r="J237" s="209">
        <f>BK237</f>
        <v>0</v>
      </c>
      <c r="K237" s="195"/>
      <c r="L237" s="200"/>
      <c r="M237" s="201"/>
      <c r="N237" s="202"/>
      <c r="O237" s="202"/>
      <c r="P237" s="203">
        <f>P238</f>
        <v>0</v>
      </c>
      <c r="Q237" s="202"/>
      <c r="R237" s="203">
        <f>R238</f>
        <v>0</v>
      </c>
      <c r="S237" s="202"/>
      <c r="T237" s="204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5" t="s">
        <v>145</v>
      </c>
      <c r="AT237" s="206" t="s">
        <v>78</v>
      </c>
      <c r="AU237" s="206" t="s">
        <v>84</v>
      </c>
      <c r="AY237" s="205" t="s">
        <v>121</v>
      </c>
      <c r="BK237" s="207">
        <f>BK238</f>
        <v>0</v>
      </c>
    </row>
    <row r="238" s="2" customFormat="1" ht="16.5" customHeight="1">
      <c r="A238" s="37"/>
      <c r="B238" s="38"/>
      <c r="C238" s="210" t="s">
        <v>397</v>
      </c>
      <c r="D238" s="210" t="s">
        <v>123</v>
      </c>
      <c r="E238" s="211" t="s">
        <v>398</v>
      </c>
      <c r="F238" s="212" t="s">
        <v>396</v>
      </c>
      <c r="G238" s="213" t="s">
        <v>382</v>
      </c>
      <c r="H238" s="214">
        <v>1</v>
      </c>
      <c r="I238" s="215"/>
      <c r="J238" s="216">
        <f>ROUND(I238*H238,2)</f>
        <v>0</v>
      </c>
      <c r="K238" s="212" t="s">
        <v>127</v>
      </c>
      <c r="L238" s="43"/>
      <c r="M238" s="256" t="s">
        <v>1</v>
      </c>
      <c r="N238" s="257" t="s">
        <v>44</v>
      </c>
      <c r="O238" s="258"/>
      <c r="P238" s="259">
        <f>O238*H238</f>
        <v>0</v>
      </c>
      <c r="Q238" s="259">
        <v>0</v>
      </c>
      <c r="R238" s="259">
        <f>Q238*H238</f>
        <v>0</v>
      </c>
      <c r="S238" s="259">
        <v>0</v>
      </c>
      <c r="T238" s="26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1" t="s">
        <v>383</v>
      </c>
      <c r="AT238" s="221" t="s">
        <v>123</v>
      </c>
      <c r="AU238" s="221" t="s">
        <v>86</v>
      </c>
      <c r="AY238" s="16" t="s">
        <v>121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6" t="s">
        <v>84</v>
      </c>
      <c r="BK238" s="222">
        <f>ROUND(I238*H238,2)</f>
        <v>0</v>
      </c>
      <c r="BL238" s="16" t="s">
        <v>383</v>
      </c>
      <c r="BM238" s="221" t="s">
        <v>399</v>
      </c>
    </row>
    <row r="239" s="2" customFormat="1" ht="6.96" customHeight="1">
      <c r="A239" s="37"/>
      <c r="B239" s="65"/>
      <c r="C239" s="66"/>
      <c r="D239" s="66"/>
      <c r="E239" s="66"/>
      <c r="F239" s="66"/>
      <c r="G239" s="66"/>
      <c r="H239" s="66"/>
      <c r="I239" s="66"/>
      <c r="J239" s="66"/>
      <c r="K239" s="66"/>
      <c r="L239" s="43"/>
      <c r="M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</row>
  </sheetData>
  <sheetProtection sheet="1" autoFilter="0" formatColumns="0" formatRows="0" objects="1" scenarios="1" spinCount="100000" saltValue="iYHgD3oOVhn+rEDPa2/+UjjHFATjLRZ0YlbVZadfgC71/NMJpfmPb+Oy0ieqljGKY+KMfgTx76XRyLFe/1ui1w==" hashValue="bZXtpCI3BwjxV6kIEOoOgzdouuFE9cZa6V5dnkOT5U3OPuleVJO4Trd9/IcMw4upM8xUjDrQ1WXdukHRV6s1Tw==" algorithmName="SHA-512" password="CC35"/>
  <autoFilter ref="C124:K238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Sinpps6</dc:creator>
  <cp:lastModifiedBy>Sinpps6</cp:lastModifiedBy>
  <dcterms:created xsi:type="dcterms:W3CDTF">2021-11-02T15:18:51Z</dcterms:created>
  <dcterms:modified xsi:type="dcterms:W3CDTF">2021-11-02T15:18:55Z</dcterms:modified>
</cp:coreProperties>
</file>