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101 - Komunikace" sheetId="2" r:id="rId2"/>
    <sheet name="SO901 - VRN" sheetId="3" r:id="rId3"/>
  </sheets>
  <definedNames>
    <definedName name="_xlnm.Print_Area" localSheetId="0">'Rekapitulace stavby'!$D$4:$AO$76,'Rekapitulace stavby'!$C$82:$AQ$97</definedName>
    <definedName name="_xlnm._FilterDatabase" localSheetId="1" hidden="1">'SO101 - Komunikace'!$C$123:$K$359</definedName>
    <definedName name="_xlnm.Print_Area" localSheetId="1">'SO101 - Komunikace'!$C$4:$J$76,'SO101 - Komunikace'!$C$82:$J$105,'SO101 - Komunikace'!$C$111:$K$359</definedName>
    <definedName name="_xlnm._FilterDatabase" localSheetId="2" hidden="1">'SO901 - VRN'!$C$122:$K$167</definedName>
    <definedName name="_xlnm.Print_Area" localSheetId="2">'SO901 - VRN'!$C$4:$J$76,'SO901 - VRN'!$C$82:$J$104,'SO901 - VRN'!$C$110:$K$167</definedName>
    <definedName name="_xlnm.Print_Titles" localSheetId="0">'Rekapitulace stavby'!$92:$92</definedName>
    <definedName name="_xlnm.Print_Titles" localSheetId="1">'SO101 - Komunikace'!$123:$123</definedName>
    <definedName name="_xlnm.Print_Titles" localSheetId="2">'SO901 - VRN'!$122:$122</definedName>
  </definedNames>
  <calcPr fullCalcOnLoad="1"/>
</workbook>
</file>

<file path=xl/sharedStrings.xml><?xml version="1.0" encoding="utf-8"?>
<sst xmlns="http://schemas.openxmlformats.org/spreadsheetml/2006/main" count="2947" uniqueCount="671">
  <si>
    <t>Export Komplet</t>
  </si>
  <si>
    <t/>
  </si>
  <si>
    <t>2.0</t>
  </si>
  <si>
    <t>ZAMOK</t>
  </si>
  <si>
    <t>False</t>
  </si>
  <si>
    <t>{1590bae2-da02-4961-b898-a9c553b0ff42}</t>
  </si>
  <si>
    <t>0,01</t>
  </si>
  <si>
    <t>21</t>
  </si>
  <si>
    <t>15</t>
  </si>
  <si>
    <t>REKAPITULACE STAVBY</t>
  </si>
  <si>
    <t>v ---  níže se nacházejí doplnkové a pomocné údaje k sestavám  --- v</t>
  </si>
  <si>
    <t>Návod na vyplnění</t>
  </si>
  <si>
    <t>0,001</t>
  </si>
  <si>
    <t>Kód:</t>
  </si>
  <si>
    <t>76-2021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</si>
  <si>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</si>
  <si>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</si>
  <si>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Chodníkový program 2021 - ulice Zahradníčkova</t>
  </si>
  <si>
    <t>KSO:</t>
  </si>
  <si>
    <t>CC-CZ:</t>
  </si>
  <si>
    <t>Místo:</t>
  </si>
  <si>
    <t>Praha 5</t>
  </si>
  <si>
    <t>Datum:</t>
  </si>
  <si>
    <t>9. 6. 2022</t>
  </si>
  <si>
    <t>Zadavatel:</t>
  </si>
  <si>
    <t>IČ:</t>
  </si>
  <si>
    <t>00063631</t>
  </si>
  <si>
    <t>MČ Praha 5</t>
  </si>
  <si>
    <t>DIČ:</t>
  </si>
  <si>
    <t>CZ00063631</t>
  </si>
  <si>
    <t>Uchazeč:</t>
  </si>
  <si>
    <t>Vyplň údaj</t>
  </si>
  <si>
    <t>Projektant:</t>
  </si>
  <si>
    <t>62584332</t>
  </si>
  <si>
    <t>Sinpps s.r.o</t>
  </si>
  <si>
    <t>CZ62584332</t>
  </si>
  <si>
    <t>Zpracovatel:</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</si>
  <si>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</si>
  <si>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</si>
  <si>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</si>
  <si>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</si>
  <si>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</si>
  <si>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</si>
  <si>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</si>
  <si>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</si>
  <si>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</si>
  <si>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</si>
  <si>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</si>
  <si>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</si>
  <si>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</si>
  <si>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</si>
  <si>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</si>
  <si>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</si>
  <si>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</si>
  <si>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</si>
  <si>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</si>
  <si>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</si>
  <si>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</si>
  <si>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</si>
  <si>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</si>
  <si>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</si>
  <si>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</si>
  <si>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</si>
  <si>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</si>
  <si>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</si>
  <si>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</si>
  <si>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</si>
  <si>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</si>
  <si>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</si>
  <si>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</si>
  <si>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</si>
  <si>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</si>
  <si>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</si>
  <si>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</si>
  <si>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</si>
  <si>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</si>
  <si>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</si>
  <si>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</si>
  <si>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</si>
  <si>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</si>
  <si>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</si>
  <si>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</si>
  <si>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</si>
  <si>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</si>
  <si>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SO101</t>
  </si>
  <si>
    <t>Komunikace</t>
  </si>
  <si>
    <t>STA</t>
  </si>
  <si>
    <t>1</t>
  </si>
  <si>
    <t>{4298196a-10a5-4a1b-8156-c7b5c692321c}</t>
  </si>
  <si>
    <t>2</t>
  </si>
  <si>
    <t>SO901</t>
  </si>
  <si>
    <t>VRN</t>
  </si>
  <si>
    <t>{3911ef09-78eb-4dce-9755-09154893a3ee}</t>
  </si>
  <si>
    <t>KRYCÍ LIST SOUPISU PRACÍ</t>
  </si>
  <si>
    <t>Objekt:</t>
  </si>
  <si>
    <t>SO101 - Komunikace</t>
  </si>
  <si>
    <t>REKAPITULACE ČLENĚNÍ SOUPISU PRACÍ</t>
  </si>
  <si>
    <t>Kód dílu - Popis</t>
  </si>
  <si>
    <t>Cena celkem [CZK]</t>
  </si>
  <si>
    <t>Náklady ze soupisu prací</t>
  </si>
  <si>
    <t>-1</t>
  </si>
  <si>
    <t>HSV - Práce a dodávky HSV</t>
  </si>
  <si>
    <t xml:space="preserve">    1 - Zemní práce</t>
  </si>
  <si>
    <t xml:space="preserve">    OT3 - Sanace podloží v AZ v tl. 300 mm (PŘEDPOKLAD 75% PLOCHY)</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</si>
  <si>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</si>
  <si>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</si>
  <si>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</si>
  <si>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</si>
  <si>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</si>
  <si>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</si>
  <si>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</si>
  <si>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</si>
  <si>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</si>
  <si>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</si>
  <si>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</si>
  <si>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</si>
  <si>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</si>
  <si>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</si>
  <si>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</si>
  <si>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</si>
  <si>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</si>
  <si>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</si>
  <si>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</si>
  <si>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</si>
  <si>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</si>
  <si>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</si>
  <si>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</si>
  <si>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113107181</t>
  </si>
  <si>
    <t>Odstranění podkladu živičného tl do 50 mm strojně pl přes 50 do 200 m2 (vozovka) (po částech)</t>
  </si>
  <si>
    <t>m2</t>
  </si>
  <si>
    <t>CS ÚRS 2022 01</t>
  </si>
  <si>
    <t>4</t>
  </si>
  <si>
    <t>-1231475232</t>
  </si>
  <si>
    <t>Online PSC</t>
  </si>
  <si>
    <t>https://podminky.urs.cz/item/CS_URS_2022_01/113107181</t>
  </si>
  <si>
    <t>VV</t>
  </si>
  <si>
    <t>175+175*0,9 "vozovka, odečteno z CAD</t>
  </si>
  <si>
    <t>113107342</t>
  </si>
  <si>
    <t>Odstranění podkladu živičného tl 100 mm strojně pl do 50 m2 (sjezdy, parkovací stání) (po částech)</t>
  </si>
  <si>
    <t>440338245</t>
  </si>
  <si>
    <t>https://podminky.urs.cz/item/CS_URS_2022_01/113107342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</si>
  <si>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</si>
  <si>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</si>
  <si>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45 "parkovací stání, odečteno z CAD</t>
  </si>
  <si>
    <t>45 "sjezdy, odečteno z CAD</t>
  </si>
  <si>
    <t>Součet</t>
  </si>
  <si>
    <t>3</t>
  </si>
  <si>
    <t>113107331</t>
  </si>
  <si>
    <t>Odstranění podkladu z betonu prostého tl přes 100 do 150 mm strojně pl do 50 m2 (po částech)</t>
  </si>
  <si>
    <t>70486297</t>
  </si>
  <si>
    <t>https://podminky.urs.cz/item/CS_URS_2022_01/113107331</t>
  </si>
  <si>
    <t>45 "sjezd, odečteno z CAD</t>
  </si>
  <si>
    <t>175*0,75 "vozovka, odečteno z CAD</t>
  </si>
  <si>
    <t>113107322</t>
  </si>
  <si>
    <t>Odstranění podkladu z kameniva drceného tl přes 100 do 200 mm strojně pl do 50 m2 (sjezdy)</t>
  </si>
  <si>
    <t>-1553900620</t>
  </si>
  <si>
    <t>https://podminky.urs.cz/item/CS_URS_2022_01/113107322</t>
  </si>
  <si>
    <t>5</t>
  </si>
  <si>
    <t>113202111</t>
  </si>
  <si>
    <t>Vytrhání obrub krajníků obrubníků stojatých</t>
  </si>
  <si>
    <t>m</t>
  </si>
  <si>
    <t>-1565845289</t>
  </si>
  <si>
    <t>https://podminky.urs.cz/item/CS_URS_2022_01/113202111</t>
  </si>
  <si>
    <t>10 "krajník, odečteno z CAD</t>
  </si>
  <si>
    <t>6</t>
  </si>
  <si>
    <t>113203111</t>
  </si>
  <si>
    <t>Vytrhání obrub z dlažebních kostek -&gt; odvoz do skladu TSK hl. m. Prahy, a.s.</t>
  </si>
  <si>
    <t>-1196282483</t>
  </si>
  <si>
    <t>https://podminky.urs.cz/item/CS_URS_2022_01/113203111</t>
  </si>
  <si>
    <t>160 "linka VD, odečteno z CAD</t>
  </si>
  <si>
    <t>7</t>
  </si>
  <si>
    <t>113204111</t>
  </si>
  <si>
    <t>Vytrhání obrub záhonových</t>
  </si>
  <si>
    <t>557911628</t>
  </si>
  <si>
    <t>https://podminky.urs.cz/item/CS_URS_2022_01/113204111</t>
  </si>
  <si>
    <t>4 "chodníková obruba, odečteno z CAD</t>
  </si>
  <si>
    <t>8</t>
  </si>
  <si>
    <t>121151103</t>
  </si>
  <si>
    <t>Sejmutí ornice plochy do 100 m2 tl vrstvy do 200 mm strojně</t>
  </si>
  <si>
    <t>-1720561533</t>
  </si>
  <si>
    <t>https://podminky.urs.cz/item/CS_URS_2022_01/121151103</t>
  </si>
  <si>
    <t>320 "odečteno z CAD</t>
  </si>
  <si>
    <t>9</t>
  </si>
  <si>
    <t>122211101</t>
  </si>
  <si>
    <t>Odkopávky a prokopávky v hornině třídy těžitelnosti I, skupiny 3 ručně</t>
  </si>
  <si>
    <t>m3</t>
  </si>
  <si>
    <t>1428493358</t>
  </si>
  <si>
    <t>https://podminky.urs.cz/item/CS_URS_2022_01/122211101</t>
  </si>
  <si>
    <t>320*0,1 "dotěžení na pláň</t>
  </si>
  <si>
    <t>10</t>
  </si>
  <si>
    <t>132212131</t>
  </si>
  <si>
    <t>Hloubení nezapažených rýh šířky do 800 mm v soudržných horninách třídy těžitelnosti I skupiny 3 ručně</t>
  </si>
  <si>
    <t>841322406</t>
  </si>
  <si>
    <t>https://podminky.urs.cz/item/CS_URS_2022_01/132212131</t>
  </si>
  <si>
    <t>175*0,1 "krajník, odečteno z CAD</t>
  </si>
  <si>
    <t>175*0,05 "chodníková obruba, odečteno z CAD</t>
  </si>
  <si>
    <t>11</t>
  </si>
  <si>
    <t>162751117-1</t>
  </si>
  <si>
    <t>Vodorovné přemístění do 10000 m výkopku/sypaniny z horniny třídy těžitelnosti I, skupiny 1 až 3</t>
  </si>
  <si>
    <t>-787077482</t>
  </si>
  <si>
    <t>https://podminky.urs.cz/item/CS_URS_2022_01/162751117-1</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</si>
  <si>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</si>
  <si>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320*0,2-100*0,15 "vegetační úpravy</t>
  </si>
  <si>
    <t>32 "odkopávky</t>
  </si>
  <si>
    <t>26,25 "hloubení rýh</t>
  </si>
  <si>
    <t>12</t>
  </si>
  <si>
    <t>162751119</t>
  </si>
  <si>
    <t>Příplatek k vodorovnému přemístění výkopku/sypaniny z horniny třídy těžitelnosti I, skupiny 1 až 3 ZKD 1000 m přes 10000 m (20x)</t>
  </si>
  <si>
    <t>-1057352299</t>
  </si>
  <si>
    <t>https://podminky.urs.cz/item/CS_URS_2022_01/162751119</t>
  </si>
  <si>
    <t>107,25*20</t>
  </si>
  <si>
    <t>13</t>
  </si>
  <si>
    <t>997013873-1</t>
  </si>
  <si>
    <t>Poplatek za uložení stavebního odpadu na recyklační skládce (skládkovné) zeminy a kamení zatříděného do Katalogu odpadů pod kódem 17 05 04</t>
  </si>
  <si>
    <t>t</t>
  </si>
  <si>
    <t>427472445</t>
  </si>
  <si>
    <t>https://podminky.urs.cz/item/CS_URS_2022_01/997013873-1</t>
  </si>
  <si>
    <t>107,25*1,8</t>
  </si>
  <si>
    <t>14</t>
  </si>
  <si>
    <t>M</t>
  </si>
  <si>
    <t>10364101</t>
  </si>
  <si>
    <t>zemina pro terénní úpravy -  ornice</t>
  </si>
  <si>
    <t>-1253404867</t>
  </si>
  <si>
    <t>11,25*1,8 "vegetační úpravy</t>
  </si>
  <si>
    <t>181351003</t>
  </si>
  <si>
    <t>Rozprostření ornice tl vrstvy do 200 mm pl do 100 m2 v rovině nebo ve svahu do 1:5 strojně</t>
  </si>
  <si>
    <t>-1558080777</t>
  </si>
  <si>
    <t>https://podminky.urs.cz/item/CS_URS_2022_01/181351003</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</si>
  <si>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</si>
  <si>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175 "odečteno z CAD</t>
  </si>
  <si>
    <t>16</t>
  </si>
  <si>
    <t>181411131</t>
  </si>
  <si>
    <t>Založení parkového trávníku výsevem pl do 1000 m2 v rovině a ve svahu do 1:5</t>
  </si>
  <si>
    <t>1539762764</t>
  </si>
  <si>
    <t>https://podminky.urs.cz/item/CS_URS_2022_01/181411131</t>
  </si>
  <si>
    <t>17</t>
  </si>
  <si>
    <t>00572410</t>
  </si>
  <si>
    <t>osivo směs travní parková</t>
  </si>
  <si>
    <t>kg</t>
  </si>
  <si>
    <t>-1541755227</t>
  </si>
  <si>
    <t>18</t>
  </si>
  <si>
    <t>181951112</t>
  </si>
  <si>
    <t>Úprava pláně v hornině třídy těžitelnosti I, skupiny 1 až 3 se zhutněním strojně</t>
  </si>
  <si>
    <t>-1685029019</t>
  </si>
  <si>
    <t>https://podminky.urs.cz/item/CS_URS_2022_01/181951112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</si>
  <si>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</si>
  <si>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340 "odečteno z CAD</t>
  </si>
  <si>
    <t>OT3</t>
  </si>
  <si>
    <t>Sanace podloží v AZ v tl. 300 mm (PŘEDPOKLAD 75% PLOCHY)</t>
  </si>
  <si>
    <t>19</t>
  </si>
  <si>
    <t>122251103</t>
  </si>
  <si>
    <t>Odkopávky a prokopávky nezapažené v hornině třídy těžitelnosti I skupiny 3 objem do 100 m3 strojně (po částech)</t>
  </si>
  <si>
    <t>1199246236</t>
  </si>
  <si>
    <t>https://podminky.urs.cz/item/CS_URS_2022_01/122251103</t>
  </si>
  <si>
    <t>340*0,3*0,75</t>
  </si>
  <si>
    <t>20</t>
  </si>
  <si>
    <t>162751117</t>
  </si>
  <si>
    <t>1036657379</t>
  </si>
  <si>
    <t>https://podminky.urs.cz/item/CS_URS_2022_01/162751117</t>
  </si>
  <si>
    <t>162751119-1</t>
  </si>
  <si>
    <t>Příplatek k vodorovnému přemístění výkopku/sypaniny z horniny třídy těžitelnosti I, skupiny 1 až 3 ZKD 1000 m přes 10000 m (15x)</t>
  </si>
  <si>
    <t>-1268152179</t>
  </si>
  <si>
    <t>https://podminky.urs.cz/item/CS_URS_2022_01/162751119-1</t>
  </si>
  <si>
    <t>76,5*15</t>
  </si>
  <si>
    <t>22</t>
  </si>
  <si>
    <t>181951112-1</t>
  </si>
  <si>
    <t>Úprava pláně v hornině třídy těžitelnosti I, skupiny 1 až 3 se zhutněním</t>
  </si>
  <si>
    <t>-1461526925</t>
  </si>
  <si>
    <t>https://podminky.urs.cz/item/CS_URS_2022_01/181951112-1</t>
  </si>
  <si>
    <t>340*0,75</t>
  </si>
  <si>
    <t>23</t>
  </si>
  <si>
    <t>564951313</t>
  </si>
  <si>
    <t>Podklad z betonového recyklátu tl 150 mm (specifikace a kvalita dle Vzorových řezů)</t>
  </si>
  <si>
    <t>-406764822</t>
  </si>
  <si>
    <t>https://podminky.urs.cz/item/CS_URS_2022_01/564951313</t>
  </si>
  <si>
    <t>340*2*0,75</t>
  </si>
  <si>
    <t>24</t>
  </si>
  <si>
    <t>919726122</t>
  </si>
  <si>
    <t>Geotextilie pro ochranu, separaci a filtraci netkaná měrná hm přes 200 do 300 g/m2</t>
  </si>
  <si>
    <t>-177467100</t>
  </si>
  <si>
    <t>https://podminky.urs.cz/item/CS_URS_2022_01/919726122</t>
  </si>
  <si>
    <t>340*2,5*0,75</t>
  </si>
  <si>
    <t>Komunikace pozemní</t>
  </si>
  <si>
    <t>25</t>
  </si>
  <si>
    <t>564851011</t>
  </si>
  <si>
    <t>Podklad ze štěrkodrtě ŠDB fr.0/63  plochy do 100 m2 tl 150 mm (kce komunikace 1,2,4)</t>
  </si>
  <si>
    <t>-496909578</t>
  </si>
  <si>
    <t>https://podminky.urs.cz/item/CS_URS_2022_01/564851011</t>
  </si>
  <si>
    <t>280 "chodník</t>
  </si>
  <si>
    <t>5*2 "úprava ŠD</t>
  </si>
  <si>
    <t>50 "sjezdy</t>
  </si>
  <si>
    <t>26</t>
  </si>
  <si>
    <t>567121109</t>
  </si>
  <si>
    <t>Podklad ze směsi stmelené cementem SC C 3/4 (SC I) tl 100 mm (kce komunikace 2 a 3)</t>
  </si>
  <si>
    <t>-100185638</t>
  </si>
  <si>
    <t>https://podminky.urs.cz/item/CS_URS_2022_01/567121109</t>
  </si>
  <si>
    <t>90*0,5 "kce 3</t>
  </si>
  <si>
    <t>27</t>
  </si>
  <si>
    <t>573191111</t>
  </si>
  <si>
    <t>Postřik infiltrační kationaktivní emulzí v množství 1 kg/m2 (kce komunikace 1,2)</t>
  </si>
  <si>
    <t>695117402</t>
  </si>
  <si>
    <t>https://podminky.urs.cz/item/CS_URS_2022_01/573191111</t>
  </si>
  <si>
    <t>280-2 "chodník-betonová hmatová dlažba</t>
  </si>
  <si>
    <t>50-2 "sjezdy-betonová hmatová dlažba</t>
  </si>
  <si>
    <t>28</t>
  </si>
  <si>
    <t>565135111</t>
  </si>
  <si>
    <t>Asfaltový beton vrstva podkladní ACP 16+ 50/70 (obalované kamenivo OKS) tl 50 mm š do 3 m (kce komunikace 1,2)</t>
  </si>
  <si>
    <t>-1697032914</t>
  </si>
  <si>
    <t>https://podminky.urs.cz/item/CS_URS_2022_01/565135111</t>
  </si>
  <si>
    <t xml:space="preserve">Poznámka k souboru cen:
1. Cenami 565 1.-510 lze oceňovat např. chodníky, úzké cesty a vjezdy v pruhu šířky do 1,5 m jakékoliv délky a jednotlivé plochy velikosti do 10 m2. 2. ČSN EN 13108-1 připouští pro ACP 16 pouze tl. 50 až 80 mm. </t>
  </si>
  <si>
    <t>29</t>
  </si>
  <si>
    <t>573231106</t>
  </si>
  <si>
    <t>Postřik živičný spojovací ze silniční emulze v množství 0,30 kg/m2 (kce komunikace 1,2)</t>
  </si>
  <si>
    <t>733213387</t>
  </si>
  <si>
    <t>https://podminky.urs.cz/item/CS_URS_2022_01/573231106</t>
  </si>
  <si>
    <t>30</t>
  </si>
  <si>
    <t>577133111</t>
  </si>
  <si>
    <t>Asfaltový beton vrstva obrusná ACO 8CH+ 50/70 (ABJ) tl 40 mm š do 3 m z nemodifikovaného asfaltu (kce komunikace 1,2)</t>
  </si>
  <si>
    <t>824318543</t>
  </si>
  <si>
    <t>https://podminky.urs.cz/item/CS_URS_2022_01/577133111</t>
  </si>
  <si>
    <t>31</t>
  </si>
  <si>
    <t>596211110</t>
  </si>
  <si>
    <t>Kladení zámkové dlažby komunikací pro pěší ručně tl 60 mm skupiny A pl do 50 m2 (kce komunikace 1)</t>
  </si>
  <si>
    <t>937687835</t>
  </si>
  <si>
    <t>https://podminky.urs.cz/item/CS_URS_2022_01/596211110</t>
  </si>
  <si>
    <t>32</t>
  </si>
  <si>
    <t>59245006</t>
  </si>
  <si>
    <t>dlažba tvar obdélník betonová pro nevidomé 200x100x60mm barevná</t>
  </si>
  <si>
    <t>2087099438</t>
  </si>
  <si>
    <t>33</t>
  </si>
  <si>
    <t>596211210</t>
  </si>
  <si>
    <t>Kladení zámkové dlažby komunikací pro pěší tl 80 mm skupiny A pl do 50 m2 (kce komunikace 2)</t>
  </si>
  <si>
    <t>1659130222</t>
  </si>
  <si>
    <t>https://podminky.urs.cz/item/CS_URS_2022_01/596211210</t>
  </si>
  <si>
    <t>34</t>
  </si>
  <si>
    <t>59245226</t>
  </si>
  <si>
    <t>dlažba tvar obdélník betonová pro nevidomé 200x100x80mm barevná</t>
  </si>
  <si>
    <t>-1821361972</t>
  </si>
  <si>
    <t>35</t>
  </si>
  <si>
    <t>578143113</t>
  </si>
  <si>
    <t>Litý asfalt MA 11 (LAS) tl 40 mm š do 3 m z nemodifikovaného asfaltu (kce komunikace 3)</t>
  </si>
  <si>
    <t>1056550619</t>
  </si>
  <si>
    <t>https://podminky.urs.cz/item/CS_URS_2022_01/578143113</t>
  </si>
  <si>
    <t xml:space="preserve">Poznámka k souboru cen: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</si>
  <si>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90+90*0,8</t>
  </si>
  <si>
    <t>36</t>
  </si>
  <si>
    <t>578901114</t>
  </si>
  <si>
    <t>Zdrsňovací posyp litého asfaltu v množství 10 kg/m2 (kce komunikace 3)</t>
  </si>
  <si>
    <t>-2045166689</t>
  </si>
  <si>
    <t>https://podminky.urs.cz/item/CS_URS_2022_01/578901114</t>
  </si>
  <si>
    <t>Trubní vedení</t>
  </si>
  <si>
    <t>37</t>
  </si>
  <si>
    <t>831362121R</t>
  </si>
  <si>
    <t>Vysazení vložky na stoce (UV2)</t>
  </si>
  <si>
    <t>kpl</t>
  </si>
  <si>
    <t>744648755</t>
  </si>
  <si>
    <t>38</t>
  </si>
  <si>
    <t>831362121</t>
  </si>
  <si>
    <t>Montáž potrubí z trub kameninových hrdlových s integrovaným těsněním výkop sklon do 20 % DN 250 (zřízení přípojky délky 1,80 m, napojení do 4,00 m) (UV2)</t>
  </si>
  <si>
    <t>-1159275606</t>
  </si>
  <si>
    <t>https://podminky.urs.cz/item/CS_URS_2022_01/831362121</t>
  </si>
  <si>
    <t>39</t>
  </si>
  <si>
    <t>831262191</t>
  </si>
  <si>
    <t>Příplatek za práce na potrubí z trub kameninových s integrovaným těsněním sklon přes 20 % DN do 300 (UV2)</t>
  </si>
  <si>
    <t>1846325941</t>
  </si>
  <si>
    <t>https://podminky.urs.cz/item/CS_URS_2022_01/831262191</t>
  </si>
  <si>
    <t>40</t>
  </si>
  <si>
    <t>59710633</t>
  </si>
  <si>
    <t>trouba kameninová glazovaná DN 200 dl 1,00m spojovací systém F (UV2)</t>
  </si>
  <si>
    <t>-1876897669</t>
  </si>
  <si>
    <t>41</t>
  </si>
  <si>
    <t>59710843</t>
  </si>
  <si>
    <t>trouba kameninová glazovaná zkrácená DN 200 dl 60(75)cm třída 160 spojovací systém F,C (UV2)</t>
  </si>
  <si>
    <t>kus</t>
  </si>
  <si>
    <t>-1936745143</t>
  </si>
  <si>
    <t>42</t>
  </si>
  <si>
    <t>837352221</t>
  </si>
  <si>
    <t>Montáž kameninových tvarovek jednoosých s integrovaným těsněním otevřený výkop DN 200 (UV2)</t>
  </si>
  <si>
    <t>-933748013</t>
  </si>
  <si>
    <t>https://podminky.urs.cz/item/CS_URS_2022_01/837352221</t>
  </si>
  <si>
    <t>43</t>
  </si>
  <si>
    <t>59710986</t>
  </si>
  <si>
    <t>koleno kameninové glazované DN 200 45° spojovací systém F tř. 160 (UV2)</t>
  </si>
  <si>
    <t>-1182198002</t>
  </si>
  <si>
    <t>0,985221674876847*1,015 'Přepočtené koeficientem množství</t>
  </si>
  <si>
    <t>44</t>
  </si>
  <si>
    <t>831263195</t>
  </si>
  <si>
    <t>Příplatek za zřízení kanalizační přípojky DN 100 až 300 (zřízení přípojky délky 1,80 m, napojení do 4,00 m) (UV2)</t>
  </si>
  <si>
    <t>1540423340</t>
  </si>
  <si>
    <t>https://podminky.urs.cz/item/CS_URS_2022_01/831263195</t>
  </si>
  <si>
    <t>45</t>
  </si>
  <si>
    <t>895941311</t>
  </si>
  <si>
    <t>Zřízení vpusti kanalizační uliční z betonových dílců typ UVB-50 (UV2)</t>
  </si>
  <si>
    <t>309895946</t>
  </si>
  <si>
    <t>https://podminky.urs.cz/item/CS_URS_2022_01/895941311</t>
  </si>
  <si>
    <t>46</t>
  </si>
  <si>
    <t>59223850</t>
  </si>
  <si>
    <t>dno pro uliční vpusť s výtokovým otvorem betonové 450x330x50mm (UV2)</t>
  </si>
  <si>
    <t>-1461225121</t>
  </si>
  <si>
    <t>47</t>
  </si>
  <si>
    <t>59223862</t>
  </si>
  <si>
    <t>skruž pro uliční vpusť středová betonová 450x295x50mm (UV2)</t>
  </si>
  <si>
    <t>-1153974709</t>
  </si>
  <si>
    <t>48</t>
  </si>
  <si>
    <t>59223858</t>
  </si>
  <si>
    <t>skruž pro uliční vpusť horní betonová 450x570x50mm (UV2)</t>
  </si>
  <si>
    <t>-960350870</t>
  </si>
  <si>
    <t>49</t>
  </si>
  <si>
    <t>59223864</t>
  </si>
  <si>
    <t>prstenec pro uliční vpusť vyrovnávací betonový 390x60x130mm (UV2)</t>
  </si>
  <si>
    <t>-1065415904</t>
  </si>
  <si>
    <t>50</t>
  </si>
  <si>
    <t>899231111</t>
  </si>
  <si>
    <t>Výšková úprava uličního vstupu nebo vpusti do 200 mm zvýšením mříže (UV2)</t>
  </si>
  <si>
    <t>-1401689166</t>
  </si>
  <si>
    <t>https://podminky.urs.cz/item/CS_URS_2022_01/899231111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</si>
  <si>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</si>
  <si>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51</t>
  </si>
  <si>
    <t>899204112</t>
  </si>
  <si>
    <t>Osazení mříží litinových včetně rámů a košů na bahno pro třídu zatížení D400, E600 (UV2)</t>
  </si>
  <si>
    <t>1512261440</t>
  </si>
  <si>
    <t>https://podminky.urs.cz/item/CS_URS_2022_01/899204112</t>
  </si>
  <si>
    <t>52</t>
  </si>
  <si>
    <t>55242320</t>
  </si>
  <si>
    <t>mříž vtoková litinová plochá 500x500mm (UV2)</t>
  </si>
  <si>
    <t>360516750</t>
  </si>
  <si>
    <t>53</t>
  </si>
  <si>
    <t>59223871</t>
  </si>
  <si>
    <t>koš vysoký pro uliční vpusti žárově Pz plech pro rám 500/500mm (UV2)</t>
  </si>
  <si>
    <t>1647284633</t>
  </si>
  <si>
    <t>54</t>
  </si>
  <si>
    <t>282649636</t>
  </si>
  <si>
    <t>55</t>
  </si>
  <si>
    <t>899623151</t>
  </si>
  <si>
    <t>Obetonování potrubí nebo zdiva stok betonem prostým tř. C 16/20 otevřený výkop (UV2 + přípojka)</t>
  </si>
  <si>
    <t>649610056</t>
  </si>
  <si>
    <t>https://podminky.urs.cz/item/CS_URS_2022_01/899623151</t>
  </si>
  <si>
    <t>56</t>
  </si>
  <si>
    <t>899431111</t>
  </si>
  <si>
    <t>Výšková úprava uličního vstupu nebo vpusti do 200 mm zvýšením krycího hrnce, šoupěte nebo hydrantu</t>
  </si>
  <si>
    <t>1580401211</t>
  </si>
  <si>
    <t>https://podminky.urs.cz/item/CS_URS_2022_01/899431111</t>
  </si>
  <si>
    <t>57</t>
  </si>
  <si>
    <t>42291352</t>
  </si>
  <si>
    <t>poklop litinový šoupátkový pro zemní soupravy osazení do terénu a do vozovky</t>
  </si>
  <si>
    <t>-1578546393</t>
  </si>
  <si>
    <t>58</t>
  </si>
  <si>
    <t>R2</t>
  </si>
  <si>
    <t>Vyčištění tělesa, proplach přípojky stávající UV/HV tlakovou vodou a výměna koše na splaveniny (stávající UV1)</t>
  </si>
  <si>
    <t>512</t>
  </si>
  <si>
    <t>1468945021</t>
  </si>
  <si>
    <t>59</t>
  </si>
  <si>
    <t>898161201-1</t>
  </si>
  <si>
    <t>Sanace kanalizačního potrubí vložkování rukávcem DN 200 včetně ostatních souvisejících prací (případná oprava stávající přípojky UV1; bude upřesněno kamerovým průzkumem před realizací stavby - bude aktualizováno)</t>
  </si>
  <si>
    <t>-2124380168</t>
  </si>
  <si>
    <t xml:space="preserve">Poznámka k souboru cen:
1. V cenách jsou započteny náklady na zavedení vložky inverzním způsobem tlakovou vodou, dodání vody a vložky z netkané textílie. 2. V cenách nejsou započteny náklady na: a) mechanické čištění potrubí, tyto náklady se oceňují individuálně, b) zemní práce na odkrytí sanovaného potrubí, zřízení montážních výkopů a jejich zasypání, tyto se oceňují příslušnými cenami katalogu 800-1 Zemní práce, c) propojení potrubí a osazení armatur, tyto se oceňují příslušnými cenami části A02 tohoto katalogu, d) monitoring stávajícího a sanovaného potrubí, tyto se oceňují cenami souboru cen 359 90-12.. Monitoring stok části A03 tohoto katalogu, e) použití pomocného lešení, toto se oceňuje cenami souboru cen 949 10-11.. Lešení pomocné pracovní pro objekty pozemních staveb katalogu 800-3 Lešení, f) odfrézování přípojek po sanaci, tyto náklady se oceňují individuálně. </t>
  </si>
  <si>
    <t>2 "odhad"</t>
  </si>
  <si>
    <t>DLE VÝSLEDKŮ Z KAMEROVÉHO PRŮZKUMU, BUDE ROZSAH OPRAV UV NA STAVBĚ UPŘESNĚN!</t>
  </si>
  <si>
    <t>Ostatní konstrukce a práce, bourání</t>
  </si>
  <si>
    <t>60</t>
  </si>
  <si>
    <t>916231213</t>
  </si>
  <si>
    <t>Osazení chodníkového obrubníku betonového stojatého s boční opěrou do lože z betonu prostého</t>
  </si>
  <si>
    <t>1305338593</t>
  </si>
  <si>
    <t>https://podminky.urs.cz/item/CS_URS_2022_01/916231213</t>
  </si>
  <si>
    <t>61</t>
  </si>
  <si>
    <t>59217016</t>
  </si>
  <si>
    <t>obrubník betonový chodníkový 1000x80x250mm</t>
  </si>
  <si>
    <t>1319936260</t>
  </si>
  <si>
    <t>175*1,05 'Přepočtené koeficientem množství</t>
  </si>
  <si>
    <t>62</t>
  </si>
  <si>
    <t>916241212</t>
  </si>
  <si>
    <t>Osazení obrubníku kamenného stojatého bez boční opěry do lože z betonu prostého</t>
  </si>
  <si>
    <t>-1883362440</t>
  </si>
  <si>
    <t>https://podminky.urs.cz/item/CS_URS_2022_01/916241212</t>
  </si>
  <si>
    <t>63</t>
  </si>
  <si>
    <t>58380001</t>
  </si>
  <si>
    <t>krajník kamenný žulový silniční 130x200x300-800mm</t>
  </si>
  <si>
    <t>-224280121</t>
  </si>
  <si>
    <t>64</t>
  </si>
  <si>
    <t>916991121</t>
  </si>
  <si>
    <t>Lože pod obrubníky, krajníky nebo obruby z dlažebních kostek z betonu prostého</t>
  </si>
  <si>
    <t>192500127</t>
  </si>
  <si>
    <t>https://podminky.urs.cz/item/CS_URS_2022_01/916991121</t>
  </si>
  <si>
    <t>175*0,1+175*0,05</t>
  </si>
  <si>
    <t>65</t>
  </si>
  <si>
    <t>919732211</t>
  </si>
  <si>
    <t>Styčná spára napojení nového živičného povrchu na stávající za tepla š 15 mm hl 25 mm s prořezáním</t>
  </si>
  <si>
    <t>1789491141</t>
  </si>
  <si>
    <t>https://podminky.urs.cz/item/CS_URS_2022_01/919732211</t>
  </si>
  <si>
    <t xml:space="preserve">Poznámka k souboru cen:
1. V cenách jsou započteny i náklady na vyčištění spár, na impregnaci a zalití spár včetně dodání hmot. </t>
  </si>
  <si>
    <t>66</t>
  </si>
  <si>
    <t>919735111</t>
  </si>
  <si>
    <t>Řezání stávajícího živičného krytu hl do 50 mm</t>
  </si>
  <si>
    <t>1694439722</t>
  </si>
  <si>
    <t>https://podminky.urs.cz/item/CS_URS_2022_01/919735111</t>
  </si>
  <si>
    <t>178*2</t>
  </si>
  <si>
    <t>67</t>
  </si>
  <si>
    <t>919735123</t>
  </si>
  <si>
    <t>Řezání stávajícího betonového krytu hl přes 100 do 150 mm</t>
  </si>
  <si>
    <t>1278621308</t>
  </si>
  <si>
    <t>https://podminky.urs.cz/item/CS_URS_2022_01/919735123</t>
  </si>
  <si>
    <t>68</t>
  </si>
  <si>
    <t>979024443</t>
  </si>
  <si>
    <t>Očištění vybouraných obrubníků a krajníků silničních</t>
  </si>
  <si>
    <t>1561710616</t>
  </si>
  <si>
    <t>https://podminky.urs.cz/item/CS_URS_2022_01/979024443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</si>
  <si>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</si>
  <si>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69</t>
  </si>
  <si>
    <t>979071112</t>
  </si>
  <si>
    <t>Očištění dlažebních kostek velkých s původním spárováním živičnou směsí nebo MC</t>
  </si>
  <si>
    <t>759229937</t>
  </si>
  <si>
    <t>https://podminky.urs.cz/item/CS_URS_2022_01/979071112</t>
  </si>
  <si>
    <t>160/6,25</t>
  </si>
  <si>
    <t>997</t>
  </si>
  <si>
    <t>Přesun sutě</t>
  </si>
  <si>
    <t>70</t>
  </si>
  <si>
    <t>997013861</t>
  </si>
  <si>
    <t>Poplatek za uložení stavebního odpadu na recyklační skládce (skládkovné) z prostého betonu kód odpadu 17 01 01</t>
  </si>
  <si>
    <t>934034602</t>
  </si>
  <si>
    <t>https://podminky.urs.cz/item/CS_URS_2022_01/997013861</t>
  </si>
  <si>
    <t>71</t>
  </si>
  <si>
    <t>997013873</t>
  </si>
  <si>
    <t>934983674</t>
  </si>
  <si>
    <t>https://podminky.urs.cz/item/CS_URS_2022_01/997013873</t>
  </si>
  <si>
    <t>72</t>
  </si>
  <si>
    <t>997013875</t>
  </si>
  <si>
    <t>Poplatek za uložení stavebního odpadu na recyklační skládce (skládkovné) asfaltového bez obsahu dehtu zatříděného do Katalogu odpadů pod kódem 17 03 02</t>
  </si>
  <si>
    <t>-392595131</t>
  </si>
  <si>
    <t>https://podminky.urs.cz/item/CS_URS_2022_01/997013875</t>
  </si>
  <si>
    <t>73</t>
  </si>
  <si>
    <t>997211511</t>
  </si>
  <si>
    <t>Vodorovná doprava suti po suchu na vzdálenost do 1 km</t>
  </si>
  <si>
    <t>981608277</t>
  </si>
  <si>
    <t>https://podminky.urs.cz/item/CS_URS_2022_01/997211511</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</si>
  <si>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</si>
  <si>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52,385 "asfalt</t>
  </si>
  <si>
    <t>72,066 "beton</t>
  </si>
  <si>
    <t>15,1 "kámen</t>
  </si>
  <si>
    <t>74</t>
  </si>
  <si>
    <t>997211519</t>
  </si>
  <si>
    <t>Příplatek ZKD 1 km u vodorovné dopravy suti (24x)</t>
  </si>
  <si>
    <t>2089245601</t>
  </si>
  <si>
    <t>https://podminky.urs.cz/item/CS_URS_2022_01/997211519</t>
  </si>
  <si>
    <t>139,551*24</t>
  </si>
  <si>
    <t>75</t>
  </si>
  <si>
    <t>997211521</t>
  </si>
  <si>
    <t>Vodorovná doprava vybouraných hmot po suchu na vzdálenost do 1 km (do skladu TSK hl. m. Prahy, a.s.)</t>
  </si>
  <si>
    <t>-234781084</t>
  </si>
  <si>
    <t>https://podminky.urs.cz/item/CS_URS_2022_01/997211521</t>
  </si>
  <si>
    <t>76</t>
  </si>
  <si>
    <t>997211529</t>
  </si>
  <si>
    <t>Příplatek ZKD 1 km u vodorovné dopravy vybouraných hmot (do skladu TSK hl. m. Prahy, a.s.)</t>
  </si>
  <si>
    <t>1434139739</t>
  </si>
  <si>
    <t>https://podminky.urs.cz/item/CS_URS_2022_01/997211529</t>
  </si>
  <si>
    <t>18,4*20</t>
  </si>
  <si>
    <t>998</t>
  </si>
  <si>
    <t>Přesun hmot</t>
  </si>
  <si>
    <t>77</t>
  </si>
  <si>
    <t>998225111</t>
  </si>
  <si>
    <t>Přesun hmot pro pozemní komunikace s krytem z kamene, monolitickým betonovým nebo živičným</t>
  </si>
  <si>
    <t>-1558925199</t>
  </si>
  <si>
    <t>https://podminky.urs.cz/item/CS_URS_2022_01/998225111</t>
  </si>
  <si>
    <t xml:space="preserve">Poznámka k souboru cen:
1. Ceny lze použít i pro plochy letišť s krytem monolitickým betonovým nebo živičným. </t>
  </si>
  <si>
    <t>78</t>
  </si>
  <si>
    <t>998225191</t>
  </si>
  <si>
    <t>Příplatek k přesunu hmot pro pozemní komunikace s krytem z kamene, živičným, betonovým do 1000 m</t>
  </si>
  <si>
    <t>430657478</t>
  </si>
  <si>
    <t>https://podminky.urs.cz/item/CS_URS_2022_01/998225191</t>
  </si>
  <si>
    <t>79</t>
  </si>
  <si>
    <t>998225195</t>
  </si>
  <si>
    <t>Příplatek k přesunu hmot pro pozemní komunikace s krytem z kamene, živičným, betonovým ZKD 5000 m (5x)</t>
  </si>
  <si>
    <t>1287318661</t>
  </si>
  <si>
    <t>https://podminky.urs.cz/item/CS_URS_2022_01/998225195</t>
  </si>
  <si>
    <t>153,769*5 'Přepočtené koeficientem množství</t>
  </si>
  <si>
    <t>SO901 - VRN</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</si>
  <si>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</si>
  <si>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</si>
  <si>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</si>
  <si>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</si>
  <si>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</si>
  <si>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</si>
  <si>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</si>
  <si>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 xml:space="preserve"> Vedlejší rozpočtové náklady</t>
  </si>
  <si>
    <t>VRN1</t>
  </si>
  <si>
    <t>Průzkumné, geodetické a projektové práce</t>
  </si>
  <si>
    <t>013274000</t>
  </si>
  <si>
    <t>Pasportizace objektu před započetím prací</t>
  </si>
  <si>
    <t>1024</t>
  </si>
  <si>
    <t>57862340</t>
  </si>
  <si>
    <t>https://podminky.urs.cz/item/CS_URS_2022_01/013274000</t>
  </si>
  <si>
    <t>013284000</t>
  </si>
  <si>
    <t>Pasportizace objektu po provedení prací</t>
  </si>
  <si>
    <t>963545676</t>
  </si>
  <si>
    <t>https://podminky.urs.cz/item/CS_URS_2022_01/013284000</t>
  </si>
  <si>
    <t>012103000</t>
  </si>
  <si>
    <t>Geodetické práce před výstavbou - vytýčení stávajících inženýrských sítí</t>
  </si>
  <si>
    <t>-1517046709</t>
  </si>
  <si>
    <t>https://podminky.urs.cz/item/CS_URS_2022_01/012103000</t>
  </si>
  <si>
    <t>012203000</t>
  </si>
  <si>
    <t>Geodetické práce při provádění stavby - vytyčení stavby a geodetické práce při výstavbě</t>
  </si>
  <si>
    <t>-115015893</t>
  </si>
  <si>
    <t>https://podminky.urs.cz/item/CS_URS_2022_01/012203000</t>
  </si>
  <si>
    <t>012303000</t>
  </si>
  <si>
    <t>Geodetické práce po výstavbě - zaměření skutečného provedení stavby, vč. odevzdání na IPR Praha</t>
  </si>
  <si>
    <t>695255103</t>
  </si>
  <si>
    <t>https://podminky.urs.cz/item/CS_URS_2022_01/012303000</t>
  </si>
  <si>
    <t>013244000</t>
  </si>
  <si>
    <t>Dokumentace pro provádění stavby - zpracování projektu DIO (zajistí a projedná vybraný zhotovitel stavby)</t>
  </si>
  <si>
    <t>580655767</t>
  </si>
  <si>
    <t>https://podminky.urs.cz/item/CS_URS_2022_01/013244000</t>
  </si>
  <si>
    <t>013244000-1</t>
  </si>
  <si>
    <t>Dokumentace pro provádění stavby (RDS)</t>
  </si>
  <si>
    <t>765630604</t>
  </si>
  <si>
    <t>https://podminky.urs.cz/item/CS_URS_2022_01/013244000-1</t>
  </si>
  <si>
    <t xml:space="preserve">Poznámka k souboru cen:
1. Více informací o volbě, obsahu a způsobu ocenění jednotlivých titulů viz Příloha 01 Průzkumné, geodetické a projektové práce. </t>
  </si>
  <si>
    <t>013254000</t>
  </si>
  <si>
    <t>Dokumentace skutečného provedení stavby (DSPS)</t>
  </si>
  <si>
    <t>1659150210</t>
  </si>
  <si>
    <t>https://podminky.urs.cz/item/CS_URS_2022_01/013254000</t>
  </si>
  <si>
    <t>072103001-1</t>
  </si>
  <si>
    <t>Realizace DIO včetně projednání DIRu (zajistí zhotovitel)</t>
  </si>
  <si>
    <t>-477028198</t>
  </si>
  <si>
    <t>https://podminky.urs.cz/item/CS_URS_2022_01/072103001-1</t>
  </si>
  <si>
    <t>VRN3</t>
  </si>
  <si>
    <t>Zařízení staveniště</t>
  </si>
  <si>
    <t>030001000</t>
  </si>
  <si>
    <t>Zařízení staveniště  (% ze základny "ZRN celkem" za objekty)</t>
  </si>
  <si>
    <t>%</t>
  </si>
  <si>
    <t>-2089419340</t>
  </si>
  <si>
    <t>https://podminky.urs.cz/item/CS_URS_2022_01/030001000</t>
  </si>
  <si>
    <t>034103000</t>
  </si>
  <si>
    <t>Oplocení staveniště-zajištění staveniště dle požadavků BOZP</t>
  </si>
  <si>
    <t>274179972</t>
  </si>
  <si>
    <t>https://podminky.urs.cz/item/CS_URS_2022_01/034103000</t>
  </si>
  <si>
    <t>039103000</t>
  </si>
  <si>
    <t>Rozebrání, bourání a odvoz zařízení staveniště</t>
  </si>
  <si>
    <t>-955189078</t>
  </si>
  <si>
    <t>https://podminky.urs.cz/item/CS_URS_2022_01/039103000</t>
  </si>
  <si>
    <t>VRN4</t>
  </si>
  <si>
    <t>Inženýrská činnost</t>
  </si>
  <si>
    <t>034503000</t>
  </si>
  <si>
    <t>Informační tabule na staveništi</t>
  </si>
  <si>
    <t>562672629</t>
  </si>
  <si>
    <t>https://podminky.urs.cz/item/CS_URS_2022_01/034503000</t>
  </si>
  <si>
    <t>042503000</t>
  </si>
  <si>
    <t>Plán POV - zajistí zhotovitel</t>
  </si>
  <si>
    <t>-1086036484</t>
  </si>
  <si>
    <t>https://podminky.urs.cz/item/CS_URS_2022_01/042503000</t>
  </si>
  <si>
    <t>043002000</t>
  </si>
  <si>
    <t>Zkoušky a ostatní měření -  Statická zatěžovací zkouška (kontrola únosnosi pláně Edef,2)</t>
  </si>
  <si>
    <t>-1714467291</t>
  </si>
  <si>
    <t>https://podminky.urs.cz/item/CS_URS_2022_01/043002000</t>
  </si>
  <si>
    <t>VRN6</t>
  </si>
  <si>
    <t>Územní vlivy</t>
  </si>
  <si>
    <t>060001000</t>
  </si>
  <si>
    <t>Územní vlivy (% ze základny "ZRN celkem" za objekty)</t>
  </si>
  <si>
    <t>1047430155</t>
  </si>
  <si>
    <t>https://podminky.urs.cz/item/CS_URS_2022_01/060001000</t>
  </si>
  <si>
    <t>VRN7</t>
  </si>
  <si>
    <t>Provozní vlivy</t>
  </si>
  <si>
    <t>070001000</t>
  </si>
  <si>
    <t>Provozní vlivy (% ze základny "ZRN celkem" za objekty)</t>
  </si>
  <si>
    <t>-1397389407</t>
  </si>
  <si>
    <t>https://podminky.urs.cz/item/CS_URS_2022_01/070001000</t>
  </si>
  <si>
    <t>VRN9</t>
  </si>
  <si>
    <t>Ostatní náklady</t>
  </si>
  <si>
    <t>R1</t>
  </si>
  <si>
    <t>Montáž plastové dělené chráničky do DN150 vč dodání, zemních prací, obetonování tl 100 mm, skládkovného se zhutněným zásypem - ODHAD</t>
  </si>
  <si>
    <t>-42290665</t>
  </si>
  <si>
    <t>Ručně kopané sondy</t>
  </si>
  <si>
    <t>-1470064800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</si>
</sst>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8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0" xfId="0" applyFont="1" applyAlignment="1" applyProtection="1">
      <alignment vertical="center" wrapText="1"/>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7181" TargetMode="External" /><Relationship Id="rId2" Type="http://schemas.openxmlformats.org/officeDocument/2006/relationships/hyperlink" Target="https://podminky.urs.cz/item/CS_URS_2022_01/113107342" TargetMode="External" /><Relationship Id="rId3" Type="http://schemas.openxmlformats.org/officeDocument/2006/relationships/hyperlink" Target="https://podminky.urs.cz/item/CS_URS_2022_01/113107331" TargetMode="External" /><Relationship Id="rId4" Type="http://schemas.openxmlformats.org/officeDocument/2006/relationships/hyperlink" Target="https://podminky.urs.cz/item/CS_URS_2022_01/113107322" TargetMode="External" /><Relationship Id="rId5" Type="http://schemas.openxmlformats.org/officeDocument/2006/relationships/hyperlink" Target="https://podminky.urs.cz/item/CS_URS_2022_01/113202111" TargetMode="External" /><Relationship Id="rId6" Type="http://schemas.openxmlformats.org/officeDocument/2006/relationships/hyperlink" Target="https://podminky.urs.cz/item/CS_URS_2022_01/113203111" TargetMode="External" /><Relationship Id="rId7" Type="http://schemas.openxmlformats.org/officeDocument/2006/relationships/hyperlink" Target="https://podminky.urs.cz/item/CS_URS_2022_01/113204111" TargetMode="External" /><Relationship Id="rId8" Type="http://schemas.openxmlformats.org/officeDocument/2006/relationships/hyperlink" Target="https://podminky.urs.cz/item/CS_URS_2022_01/121151103" TargetMode="External" /><Relationship Id="rId9" Type="http://schemas.openxmlformats.org/officeDocument/2006/relationships/hyperlink" Target="https://podminky.urs.cz/item/CS_URS_2022_01/122211101" TargetMode="External" /><Relationship Id="rId10" Type="http://schemas.openxmlformats.org/officeDocument/2006/relationships/hyperlink" Target="https://podminky.urs.cz/item/CS_URS_2022_01/132212131" TargetMode="External" /><Relationship Id="rId11" Type="http://schemas.openxmlformats.org/officeDocument/2006/relationships/hyperlink" Target="https://podminky.urs.cz/item/CS_URS_2022_01/162751117-1" TargetMode="External" /><Relationship Id="rId12" Type="http://schemas.openxmlformats.org/officeDocument/2006/relationships/hyperlink" Target="https://podminky.urs.cz/item/CS_URS_2022_01/162751119" TargetMode="External" /><Relationship Id="rId13" Type="http://schemas.openxmlformats.org/officeDocument/2006/relationships/hyperlink" Target="https://podminky.urs.cz/item/CS_URS_2022_01/997013873-1" TargetMode="External" /><Relationship Id="rId14" Type="http://schemas.openxmlformats.org/officeDocument/2006/relationships/hyperlink" Target="https://podminky.urs.cz/item/CS_URS_2022_01/181351003" TargetMode="External" /><Relationship Id="rId15" Type="http://schemas.openxmlformats.org/officeDocument/2006/relationships/hyperlink" Target="https://podminky.urs.cz/item/CS_URS_2022_01/181411131" TargetMode="External" /><Relationship Id="rId16" Type="http://schemas.openxmlformats.org/officeDocument/2006/relationships/hyperlink" Target="https://podminky.urs.cz/item/CS_URS_2022_01/181951112" TargetMode="External" /><Relationship Id="rId17" Type="http://schemas.openxmlformats.org/officeDocument/2006/relationships/hyperlink" Target="https://podminky.urs.cz/item/CS_URS_2022_01/122251103" TargetMode="External" /><Relationship Id="rId18" Type="http://schemas.openxmlformats.org/officeDocument/2006/relationships/hyperlink" Target="https://podminky.urs.cz/item/CS_URS_2022_01/162751117" TargetMode="External" /><Relationship Id="rId19" Type="http://schemas.openxmlformats.org/officeDocument/2006/relationships/hyperlink" Target="https://podminky.urs.cz/item/CS_URS_2022_01/162751119-1" TargetMode="External" /><Relationship Id="rId20" Type="http://schemas.openxmlformats.org/officeDocument/2006/relationships/hyperlink" Target="https://podminky.urs.cz/item/CS_URS_2022_01/181951112-1" TargetMode="External" /><Relationship Id="rId21" Type="http://schemas.openxmlformats.org/officeDocument/2006/relationships/hyperlink" Target="https://podminky.urs.cz/item/CS_URS_2022_01/564951313" TargetMode="External" /><Relationship Id="rId22" Type="http://schemas.openxmlformats.org/officeDocument/2006/relationships/hyperlink" Target="https://podminky.urs.cz/item/CS_URS_2022_01/919726122" TargetMode="External" /><Relationship Id="rId23" Type="http://schemas.openxmlformats.org/officeDocument/2006/relationships/hyperlink" Target="https://podminky.urs.cz/item/CS_URS_2022_01/564851011" TargetMode="External" /><Relationship Id="rId24" Type="http://schemas.openxmlformats.org/officeDocument/2006/relationships/hyperlink" Target="https://podminky.urs.cz/item/CS_URS_2022_01/567121109" TargetMode="External" /><Relationship Id="rId25" Type="http://schemas.openxmlformats.org/officeDocument/2006/relationships/hyperlink" Target="https://podminky.urs.cz/item/CS_URS_2022_01/573191111" TargetMode="External" /><Relationship Id="rId26" Type="http://schemas.openxmlformats.org/officeDocument/2006/relationships/hyperlink" Target="https://podminky.urs.cz/item/CS_URS_2022_01/565135111" TargetMode="External" /><Relationship Id="rId27" Type="http://schemas.openxmlformats.org/officeDocument/2006/relationships/hyperlink" Target="https://podminky.urs.cz/item/CS_URS_2022_01/573231106" TargetMode="External" /><Relationship Id="rId28" Type="http://schemas.openxmlformats.org/officeDocument/2006/relationships/hyperlink" Target="https://podminky.urs.cz/item/CS_URS_2022_01/577133111" TargetMode="External" /><Relationship Id="rId29" Type="http://schemas.openxmlformats.org/officeDocument/2006/relationships/hyperlink" Target="https://podminky.urs.cz/item/CS_URS_2022_01/596211110" TargetMode="External" /><Relationship Id="rId30" Type="http://schemas.openxmlformats.org/officeDocument/2006/relationships/hyperlink" Target="https://podminky.urs.cz/item/CS_URS_2022_01/596211210" TargetMode="External" /><Relationship Id="rId31" Type="http://schemas.openxmlformats.org/officeDocument/2006/relationships/hyperlink" Target="https://podminky.urs.cz/item/CS_URS_2022_01/578143113" TargetMode="External" /><Relationship Id="rId32" Type="http://schemas.openxmlformats.org/officeDocument/2006/relationships/hyperlink" Target="https://podminky.urs.cz/item/CS_URS_2022_01/578901114" TargetMode="External" /><Relationship Id="rId33" Type="http://schemas.openxmlformats.org/officeDocument/2006/relationships/hyperlink" Target="https://podminky.urs.cz/item/CS_URS_2022_01/831362121" TargetMode="External" /><Relationship Id="rId34" Type="http://schemas.openxmlformats.org/officeDocument/2006/relationships/hyperlink" Target="https://podminky.urs.cz/item/CS_URS_2022_01/831262191" TargetMode="External" /><Relationship Id="rId35" Type="http://schemas.openxmlformats.org/officeDocument/2006/relationships/hyperlink" Target="https://podminky.urs.cz/item/CS_URS_2022_01/837352221" TargetMode="External" /><Relationship Id="rId36" Type="http://schemas.openxmlformats.org/officeDocument/2006/relationships/hyperlink" Target="https://podminky.urs.cz/item/CS_URS_2022_01/831263195" TargetMode="External" /><Relationship Id="rId37" Type="http://schemas.openxmlformats.org/officeDocument/2006/relationships/hyperlink" Target="https://podminky.urs.cz/item/CS_URS_2022_01/895941311" TargetMode="External" /><Relationship Id="rId38" Type="http://schemas.openxmlformats.org/officeDocument/2006/relationships/hyperlink" Target="https://podminky.urs.cz/item/CS_URS_2022_01/899231111" TargetMode="External" /><Relationship Id="rId39" Type="http://schemas.openxmlformats.org/officeDocument/2006/relationships/hyperlink" Target="https://podminky.urs.cz/item/CS_URS_2022_01/899204112" TargetMode="External" /><Relationship Id="rId40" Type="http://schemas.openxmlformats.org/officeDocument/2006/relationships/hyperlink" Target="https://podminky.urs.cz/item/CS_URS_2022_01/899231111" TargetMode="External" /><Relationship Id="rId41" Type="http://schemas.openxmlformats.org/officeDocument/2006/relationships/hyperlink" Target="https://podminky.urs.cz/item/CS_URS_2022_01/899623151" TargetMode="External" /><Relationship Id="rId42" Type="http://schemas.openxmlformats.org/officeDocument/2006/relationships/hyperlink" Target="https://podminky.urs.cz/item/CS_URS_2022_01/899431111" TargetMode="External" /><Relationship Id="rId43" Type="http://schemas.openxmlformats.org/officeDocument/2006/relationships/hyperlink" Target="https://podminky.urs.cz/item/CS_URS_2022_01/916231213" TargetMode="External" /><Relationship Id="rId44" Type="http://schemas.openxmlformats.org/officeDocument/2006/relationships/hyperlink" Target="https://podminky.urs.cz/item/CS_URS_2022_01/916241212" TargetMode="External" /><Relationship Id="rId45" Type="http://schemas.openxmlformats.org/officeDocument/2006/relationships/hyperlink" Target="https://podminky.urs.cz/item/CS_URS_2022_01/916991121" TargetMode="External" /><Relationship Id="rId46" Type="http://schemas.openxmlformats.org/officeDocument/2006/relationships/hyperlink" Target="https://podminky.urs.cz/item/CS_URS_2022_01/919732211" TargetMode="External" /><Relationship Id="rId47" Type="http://schemas.openxmlformats.org/officeDocument/2006/relationships/hyperlink" Target="https://podminky.urs.cz/item/CS_URS_2022_01/919735111" TargetMode="External" /><Relationship Id="rId48" Type="http://schemas.openxmlformats.org/officeDocument/2006/relationships/hyperlink" Target="https://podminky.urs.cz/item/CS_URS_2022_01/919735123" TargetMode="External" /><Relationship Id="rId49" Type="http://schemas.openxmlformats.org/officeDocument/2006/relationships/hyperlink" Target="https://podminky.urs.cz/item/CS_URS_2022_01/979024443" TargetMode="External" /><Relationship Id="rId50" Type="http://schemas.openxmlformats.org/officeDocument/2006/relationships/hyperlink" Target="https://podminky.urs.cz/item/CS_URS_2022_01/979071112" TargetMode="External" /><Relationship Id="rId51" Type="http://schemas.openxmlformats.org/officeDocument/2006/relationships/hyperlink" Target="https://podminky.urs.cz/item/CS_URS_2022_01/997013861" TargetMode="External" /><Relationship Id="rId52" Type="http://schemas.openxmlformats.org/officeDocument/2006/relationships/hyperlink" Target="https://podminky.urs.cz/item/CS_URS_2022_01/997013873" TargetMode="External" /><Relationship Id="rId53" Type="http://schemas.openxmlformats.org/officeDocument/2006/relationships/hyperlink" Target="https://podminky.urs.cz/item/CS_URS_2022_01/997013875" TargetMode="External" /><Relationship Id="rId54" Type="http://schemas.openxmlformats.org/officeDocument/2006/relationships/hyperlink" Target="https://podminky.urs.cz/item/CS_URS_2022_01/997211511" TargetMode="External" /><Relationship Id="rId55" Type="http://schemas.openxmlformats.org/officeDocument/2006/relationships/hyperlink" Target="https://podminky.urs.cz/item/CS_URS_2022_01/997211519" TargetMode="External" /><Relationship Id="rId56" Type="http://schemas.openxmlformats.org/officeDocument/2006/relationships/hyperlink" Target="https://podminky.urs.cz/item/CS_URS_2022_01/997211521" TargetMode="External" /><Relationship Id="rId57" Type="http://schemas.openxmlformats.org/officeDocument/2006/relationships/hyperlink" Target="https://podminky.urs.cz/item/CS_URS_2022_01/997211529" TargetMode="External" /><Relationship Id="rId58" Type="http://schemas.openxmlformats.org/officeDocument/2006/relationships/hyperlink" Target="https://podminky.urs.cz/item/CS_URS_2022_01/998225111" TargetMode="External" /><Relationship Id="rId59" Type="http://schemas.openxmlformats.org/officeDocument/2006/relationships/hyperlink" Target="https://podminky.urs.cz/item/CS_URS_2022_01/998225191" TargetMode="External" /><Relationship Id="rId60" Type="http://schemas.openxmlformats.org/officeDocument/2006/relationships/hyperlink" Target="https://podminky.urs.cz/item/CS_URS_2022_01/998225195" TargetMode="External" /><Relationship Id="rId6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013274000" TargetMode="External" /><Relationship Id="rId2" Type="http://schemas.openxmlformats.org/officeDocument/2006/relationships/hyperlink" Target="https://podminky.urs.cz/item/CS_URS_2022_01/013284000" TargetMode="External" /><Relationship Id="rId3" Type="http://schemas.openxmlformats.org/officeDocument/2006/relationships/hyperlink" Target="https://podminky.urs.cz/item/CS_URS_2022_01/012103000" TargetMode="External" /><Relationship Id="rId4" Type="http://schemas.openxmlformats.org/officeDocument/2006/relationships/hyperlink" Target="https://podminky.urs.cz/item/CS_URS_2022_01/012203000" TargetMode="External" /><Relationship Id="rId5" Type="http://schemas.openxmlformats.org/officeDocument/2006/relationships/hyperlink" Target="https://podminky.urs.cz/item/CS_URS_2022_01/012303000" TargetMode="External" /><Relationship Id="rId6" Type="http://schemas.openxmlformats.org/officeDocument/2006/relationships/hyperlink" Target="https://podminky.urs.cz/item/CS_URS_2022_01/013244000" TargetMode="External" /><Relationship Id="rId7" Type="http://schemas.openxmlformats.org/officeDocument/2006/relationships/hyperlink" Target="https://podminky.urs.cz/item/CS_URS_2022_01/013244000-1" TargetMode="External" /><Relationship Id="rId8" Type="http://schemas.openxmlformats.org/officeDocument/2006/relationships/hyperlink" Target="https://podminky.urs.cz/item/CS_URS_2022_01/013254000" TargetMode="External" /><Relationship Id="rId9" Type="http://schemas.openxmlformats.org/officeDocument/2006/relationships/hyperlink" Target="https://podminky.urs.cz/item/CS_URS_2022_01/072103001-1" TargetMode="External" /><Relationship Id="rId10" Type="http://schemas.openxmlformats.org/officeDocument/2006/relationships/hyperlink" Target="https://podminky.urs.cz/item/CS_URS_2022_01/030001000" TargetMode="External" /><Relationship Id="rId11" Type="http://schemas.openxmlformats.org/officeDocument/2006/relationships/hyperlink" Target="https://podminky.urs.cz/item/CS_URS_2022_01/034103000" TargetMode="External" /><Relationship Id="rId12" Type="http://schemas.openxmlformats.org/officeDocument/2006/relationships/hyperlink" Target="https://podminky.urs.cz/item/CS_URS_2022_01/039103000" TargetMode="External" /><Relationship Id="rId13" Type="http://schemas.openxmlformats.org/officeDocument/2006/relationships/hyperlink" Target="https://podminky.urs.cz/item/CS_URS_2022_01/034503000" TargetMode="External" /><Relationship Id="rId14" Type="http://schemas.openxmlformats.org/officeDocument/2006/relationships/hyperlink" Target="https://podminky.urs.cz/item/CS_URS_2022_01/042503000" TargetMode="External" /><Relationship Id="rId15" Type="http://schemas.openxmlformats.org/officeDocument/2006/relationships/hyperlink" Target="https://podminky.urs.cz/item/CS_URS_2022_01/043002000" TargetMode="External" /><Relationship Id="rId16" Type="http://schemas.openxmlformats.org/officeDocument/2006/relationships/hyperlink" Target="https://podminky.urs.cz/item/CS_URS_2022_01/060001000" TargetMode="External" /><Relationship Id="rId17" Type="http://schemas.openxmlformats.org/officeDocument/2006/relationships/hyperlink" Target="https://podminky.urs.cz/item/CS_URS_2022_01/070001000" TargetMode="External" /><Relationship Id="rId18"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33</v>
      </c>
      <c r="AO16" s="22"/>
      <c r="AP16" s="22"/>
      <c r="AQ16" s="22"/>
      <c r="AR16" s="20"/>
      <c r="BE16" s="31"/>
      <c r="BS16" s="17" t="s">
        <v>4</v>
      </c>
    </row>
    <row r="17" spans="2:71" s="1" customFormat="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35</v>
      </c>
      <c r="AO17" s="22"/>
      <c r="AP17" s="22"/>
      <c r="AQ17" s="22"/>
      <c r="AR17" s="20"/>
      <c r="BE17" s="31"/>
      <c r="BS17" s="17" t="s">
        <v>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33</v>
      </c>
      <c r="AO19" s="22"/>
      <c r="AP19" s="22"/>
      <c r="AQ19" s="22"/>
      <c r="AR19" s="20"/>
      <c r="BE19" s="31"/>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35</v>
      </c>
      <c r="AO20" s="22"/>
      <c r="AP20" s="22"/>
      <c r="AQ20" s="22"/>
      <c r="AR20" s="20"/>
      <c r="BE20" s="31"/>
      <c r="BS20" s="17" t="s">
        <v>37</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E28" s="31"/>
    </row>
    <row r="29" spans="1:57" s="3" customFormat="1" ht="14.4" customHeight="1">
      <c r="A29" s="3"/>
      <c r="B29" s="46"/>
      <c r="C29" s="47"/>
      <c r="D29" s="32" t="s">
        <v>43</v>
      </c>
      <c r="E29" s="47"/>
      <c r="F29" s="32" t="s">
        <v>44</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45</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46</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47</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48</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49</v>
      </c>
      <c r="E35" s="54"/>
      <c r="F35" s="54"/>
      <c r="G35" s="54"/>
      <c r="H35" s="54"/>
      <c r="I35" s="54"/>
      <c r="J35" s="54"/>
      <c r="K35" s="54"/>
      <c r="L35" s="54"/>
      <c r="M35" s="54"/>
      <c r="N35" s="54"/>
      <c r="O35" s="54"/>
      <c r="P35" s="54"/>
      <c r="Q35" s="54"/>
      <c r="R35" s="54"/>
      <c r="S35" s="54"/>
      <c r="T35" s="55" t="s">
        <v>50</v>
      </c>
      <c r="U35" s="54"/>
      <c r="V35" s="54"/>
      <c r="W35" s="54"/>
      <c r="X35" s="56" t="s">
        <v>51</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52</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53</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54</v>
      </c>
      <c r="E60" s="42"/>
      <c r="F60" s="42"/>
      <c r="G60" s="42"/>
      <c r="H60" s="42"/>
      <c r="I60" s="42"/>
      <c r="J60" s="42"/>
      <c r="K60" s="42"/>
      <c r="L60" s="42"/>
      <c r="M60" s="42"/>
      <c r="N60" s="42"/>
      <c r="O60" s="42"/>
      <c r="P60" s="42"/>
      <c r="Q60" s="42"/>
      <c r="R60" s="42"/>
      <c r="S60" s="42"/>
      <c r="T60" s="42"/>
      <c r="U60" s="42"/>
      <c r="V60" s="64" t="s">
        <v>55</v>
      </c>
      <c r="W60" s="42"/>
      <c r="X60" s="42"/>
      <c r="Y60" s="42"/>
      <c r="Z60" s="42"/>
      <c r="AA60" s="42"/>
      <c r="AB60" s="42"/>
      <c r="AC60" s="42"/>
      <c r="AD60" s="42"/>
      <c r="AE60" s="42"/>
      <c r="AF60" s="42"/>
      <c r="AG60" s="42"/>
      <c r="AH60" s="64" t="s">
        <v>54</v>
      </c>
      <c r="AI60" s="42"/>
      <c r="AJ60" s="42"/>
      <c r="AK60" s="42"/>
      <c r="AL60" s="42"/>
      <c r="AM60" s="64" t="s">
        <v>55</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56</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57</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54</v>
      </c>
      <c r="E75" s="42"/>
      <c r="F75" s="42"/>
      <c r="G75" s="42"/>
      <c r="H75" s="42"/>
      <c r="I75" s="42"/>
      <c r="J75" s="42"/>
      <c r="K75" s="42"/>
      <c r="L75" s="42"/>
      <c r="M75" s="42"/>
      <c r="N75" s="42"/>
      <c r="O75" s="42"/>
      <c r="P75" s="42"/>
      <c r="Q75" s="42"/>
      <c r="R75" s="42"/>
      <c r="S75" s="42"/>
      <c r="T75" s="42"/>
      <c r="U75" s="42"/>
      <c r="V75" s="64" t="s">
        <v>55</v>
      </c>
      <c r="W75" s="42"/>
      <c r="X75" s="42"/>
      <c r="Y75" s="42"/>
      <c r="Z75" s="42"/>
      <c r="AA75" s="42"/>
      <c r="AB75" s="42"/>
      <c r="AC75" s="42"/>
      <c r="AD75" s="42"/>
      <c r="AE75" s="42"/>
      <c r="AF75" s="42"/>
      <c r="AG75" s="42"/>
      <c r="AH75" s="64" t="s">
        <v>54</v>
      </c>
      <c r="AI75" s="42"/>
      <c r="AJ75" s="42"/>
      <c r="AK75" s="42"/>
      <c r="AL75" s="42"/>
      <c r="AM75" s="64" t="s">
        <v>55</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58</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76-2021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Chodníkový program 2021 - ulice Zahradníčkova</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Praha 5</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9. 6. 2022</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MČ Praha 5</v>
      </c>
      <c r="M89" s="40"/>
      <c r="N89" s="40"/>
      <c r="O89" s="40"/>
      <c r="P89" s="40"/>
      <c r="Q89" s="40"/>
      <c r="R89" s="40"/>
      <c r="S89" s="40"/>
      <c r="T89" s="40"/>
      <c r="U89" s="40"/>
      <c r="V89" s="40"/>
      <c r="W89" s="40"/>
      <c r="X89" s="40"/>
      <c r="Y89" s="40"/>
      <c r="Z89" s="40"/>
      <c r="AA89" s="40"/>
      <c r="AB89" s="40"/>
      <c r="AC89" s="40"/>
      <c r="AD89" s="40"/>
      <c r="AE89" s="40"/>
      <c r="AF89" s="40"/>
      <c r="AG89" s="40"/>
      <c r="AH89" s="40"/>
      <c r="AI89" s="32" t="s">
        <v>32</v>
      </c>
      <c r="AJ89" s="40"/>
      <c r="AK89" s="40"/>
      <c r="AL89" s="40"/>
      <c r="AM89" s="80" t="str">
        <f>IF(E17="","",E17)</f>
        <v>Sinpps s.r.o</v>
      </c>
      <c r="AN89" s="71"/>
      <c r="AO89" s="71"/>
      <c r="AP89" s="71"/>
      <c r="AQ89" s="40"/>
      <c r="AR89" s="44"/>
      <c r="AS89" s="81" t="s">
        <v>59</v>
      </c>
      <c r="AT89" s="82"/>
      <c r="AU89" s="83"/>
      <c r="AV89" s="83"/>
      <c r="AW89" s="83"/>
      <c r="AX89" s="83"/>
      <c r="AY89" s="83"/>
      <c r="AZ89" s="83"/>
      <c r="BA89" s="83"/>
      <c r="BB89" s="83"/>
      <c r="BC89" s="83"/>
      <c r="BD89" s="84"/>
      <c r="BE89" s="38"/>
    </row>
    <row r="90" spans="1:57" s="2" customFormat="1" ht="15.15" customHeight="1">
      <c r="A90" s="38"/>
      <c r="B90" s="39"/>
      <c r="C90" s="32" t="s">
        <v>30</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36</v>
      </c>
      <c r="AJ90" s="40"/>
      <c r="AK90" s="40"/>
      <c r="AL90" s="40"/>
      <c r="AM90" s="80" t="str">
        <f>IF(E20="","",E20)</f>
        <v>Sinpps s.r.o</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60</v>
      </c>
      <c r="D92" s="94"/>
      <c r="E92" s="94"/>
      <c r="F92" s="94"/>
      <c r="G92" s="94"/>
      <c r="H92" s="95"/>
      <c r="I92" s="96" t="s">
        <v>61</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62</v>
      </c>
      <c r="AH92" s="94"/>
      <c r="AI92" s="94"/>
      <c r="AJ92" s="94"/>
      <c r="AK92" s="94"/>
      <c r="AL92" s="94"/>
      <c r="AM92" s="94"/>
      <c r="AN92" s="96" t="s">
        <v>63</v>
      </c>
      <c r="AO92" s="94"/>
      <c r="AP92" s="98"/>
      <c r="AQ92" s="99" t="s">
        <v>64</v>
      </c>
      <c r="AR92" s="44"/>
      <c r="AS92" s="100" t="s">
        <v>65</v>
      </c>
      <c r="AT92" s="101" t="s">
        <v>66</v>
      </c>
      <c r="AU92" s="101" t="s">
        <v>67</v>
      </c>
      <c r="AV92" s="101" t="s">
        <v>68</v>
      </c>
      <c r="AW92" s="101" t="s">
        <v>69</v>
      </c>
      <c r="AX92" s="101" t="s">
        <v>70</v>
      </c>
      <c r="AY92" s="101" t="s">
        <v>71</v>
      </c>
      <c r="AZ92" s="101" t="s">
        <v>72</v>
      </c>
      <c r="BA92" s="101" t="s">
        <v>73</v>
      </c>
      <c r="BB92" s="101" t="s">
        <v>74</v>
      </c>
      <c r="BC92" s="101" t="s">
        <v>75</v>
      </c>
      <c r="BD92" s="102" t="s">
        <v>76</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77</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ROUND(SUM(AG95:AG96),2)</f>
        <v>0</v>
      </c>
      <c r="AH94" s="109"/>
      <c r="AI94" s="109"/>
      <c r="AJ94" s="109"/>
      <c r="AK94" s="109"/>
      <c r="AL94" s="109"/>
      <c r="AM94" s="109"/>
      <c r="AN94" s="110">
        <f>SUM(AG94,AT94)</f>
        <v>0</v>
      </c>
      <c r="AO94" s="110"/>
      <c r="AP94" s="110"/>
      <c r="AQ94" s="111" t="s">
        <v>1</v>
      </c>
      <c r="AR94" s="112"/>
      <c r="AS94" s="113">
        <f>ROUND(SUM(AS95:AS96),2)</f>
        <v>0</v>
      </c>
      <c r="AT94" s="114">
        <f>ROUND(SUM(AV94:AW94),2)</f>
        <v>0</v>
      </c>
      <c r="AU94" s="115">
        <f>ROUND(SUM(AU95:AU96),5)</f>
        <v>0</v>
      </c>
      <c r="AV94" s="114">
        <f>ROUND(AZ94*L29,2)</f>
        <v>0</v>
      </c>
      <c r="AW94" s="114">
        <f>ROUND(BA94*L30,2)</f>
        <v>0</v>
      </c>
      <c r="AX94" s="114">
        <f>ROUND(BB94*L29,2)</f>
        <v>0</v>
      </c>
      <c r="AY94" s="114">
        <f>ROUND(BC94*L30,2)</f>
        <v>0</v>
      </c>
      <c r="AZ94" s="114">
        <f>ROUND(SUM(AZ95:AZ96),2)</f>
        <v>0</v>
      </c>
      <c r="BA94" s="114">
        <f>ROUND(SUM(BA95:BA96),2)</f>
        <v>0</v>
      </c>
      <c r="BB94" s="114">
        <f>ROUND(SUM(BB95:BB96),2)</f>
        <v>0</v>
      </c>
      <c r="BC94" s="114">
        <f>ROUND(SUM(BC95:BC96),2)</f>
        <v>0</v>
      </c>
      <c r="BD94" s="116">
        <f>ROUND(SUM(BD95:BD96),2)</f>
        <v>0</v>
      </c>
      <c r="BE94" s="6"/>
      <c r="BS94" s="117" t="s">
        <v>78</v>
      </c>
      <c r="BT94" s="117" t="s">
        <v>79</v>
      </c>
      <c r="BU94" s="118" t="s">
        <v>80</v>
      </c>
      <c r="BV94" s="117" t="s">
        <v>81</v>
      </c>
      <c r="BW94" s="117" t="s">
        <v>5</v>
      </c>
      <c r="BX94" s="117" t="s">
        <v>82</v>
      </c>
      <c r="CL94" s="117" t="s">
        <v>1</v>
      </c>
    </row>
    <row r="95" spans="1:91" s="7" customFormat="1" ht="16.5" customHeight="1">
      <c r="A95" s="119" t="s">
        <v>83</v>
      </c>
      <c r="B95" s="120"/>
      <c r="C95" s="121"/>
      <c r="D95" s="122" t="s">
        <v>84</v>
      </c>
      <c r="E95" s="122"/>
      <c r="F95" s="122"/>
      <c r="G95" s="122"/>
      <c r="H95" s="122"/>
      <c r="I95" s="123"/>
      <c r="J95" s="122" t="s">
        <v>85</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'SO101 - Komunikace'!J30</f>
        <v>0</v>
      </c>
      <c r="AH95" s="123"/>
      <c r="AI95" s="123"/>
      <c r="AJ95" s="123"/>
      <c r="AK95" s="123"/>
      <c r="AL95" s="123"/>
      <c r="AM95" s="123"/>
      <c r="AN95" s="124">
        <f>SUM(AG95,AT95)</f>
        <v>0</v>
      </c>
      <c r="AO95" s="123"/>
      <c r="AP95" s="123"/>
      <c r="AQ95" s="125" t="s">
        <v>86</v>
      </c>
      <c r="AR95" s="126"/>
      <c r="AS95" s="127">
        <v>0</v>
      </c>
      <c r="AT95" s="128">
        <f>ROUND(SUM(AV95:AW95),2)</f>
        <v>0</v>
      </c>
      <c r="AU95" s="129">
        <f>'SO101 - Komunikace'!P124</f>
        <v>0</v>
      </c>
      <c r="AV95" s="128">
        <f>'SO101 - Komunikace'!J33</f>
        <v>0</v>
      </c>
      <c r="AW95" s="128">
        <f>'SO101 - Komunikace'!J34</f>
        <v>0</v>
      </c>
      <c r="AX95" s="128">
        <f>'SO101 - Komunikace'!J35</f>
        <v>0</v>
      </c>
      <c r="AY95" s="128">
        <f>'SO101 - Komunikace'!J36</f>
        <v>0</v>
      </c>
      <c r="AZ95" s="128">
        <f>'SO101 - Komunikace'!F33</f>
        <v>0</v>
      </c>
      <c r="BA95" s="128">
        <f>'SO101 - Komunikace'!F34</f>
        <v>0</v>
      </c>
      <c r="BB95" s="128">
        <f>'SO101 - Komunikace'!F35</f>
        <v>0</v>
      </c>
      <c r="BC95" s="128">
        <f>'SO101 - Komunikace'!F36</f>
        <v>0</v>
      </c>
      <c r="BD95" s="130">
        <f>'SO101 - Komunikace'!F37</f>
        <v>0</v>
      </c>
      <c r="BE95" s="7"/>
      <c r="BT95" s="131" t="s">
        <v>87</v>
      </c>
      <c r="BV95" s="131" t="s">
        <v>81</v>
      </c>
      <c r="BW95" s="131" t="s">
        <v>88</v>
      </c>
      <c r="BX95" s="131" t="s">
        <v>5</v>
      </c>
      <c r="CL95" s="131" t="s">
        <v>1</v>
      </c>
      <c r="CM95" s="131" t="s">
        <v>89</v>
      </c>
    </row>
    <row r="96" spans="1:91" s="7" customFormat="1" ht="16.5" customHeight="1">
      <c r="A96" s="119" t="s">
        <v>83</v>
      </c>
      <c r="B96" s="120"/>
      <c r="C96" s="121"/>
      <c r="D96" s="122" t="s">
        <v>90</v>
      </c>
      <c r="E96" s="122"/>
      <c r="F96" s="122"/>
      <c r="G96" s="122"/>
      <c r="H96" s="122"/>
      <c r="I96" s="123"/>
      <c r="J96" s="122" t="s">
        <v>91</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'SO901 - VRN'!J30</f>
        <v>0</v>
      </c>
      <c r="AH96" s="123"/>
      <c r="AI96" s="123"/>
      <c r="AJ96" s="123"/>
      <c r="AK96" s="123"/>
      <c r="AL96" s="123"/>
      <c r="AM96" s="123"/>
      <c r="AN96" s="124">
        <f>SUM(AG96,AT96)</f>
        <v>0</v>
      </c>
      <c r="AO96" s="123"/>
      <c r="AP96" s="123"/>
      <c r="AQ96" s="125" t="s">
        <v>86</v>
      </c>
      <c r="AR96" s="126"/>
      <c r="AS96" s="132">
        <v>0</v>
      </c>
      <c r="AT96" s="133">
        <f>ROUND(SUM(AV96:AW96),2)</f>
        <v>0</v>
      </c>
      <c r="AU96" s="134">
        <f>'SO901 - VRN'!P123</f>
        <v>0</v>
      </c>
      <c r="AV96" s="133">
        <f>'SO901 - VRN'!J33</f>
        <v>0</v>
      </c>
      <c r="AW96" s="133">
        <f>'SO901 - VRN'!J34</f>
        <v>0</v>
      </c>
      <c r="AX96" s="133">
        <f>'SO901 - VRN'!J35</f>
        <v>0</v>
      </c>
      <c r="AY96" s="133">
        <f>'SO901 - VRN'!J36</f>
        <v>0</v>
      </c>
      <c r="AZ96" s="133">
        <f>'SO901 - VRN'!F33</f>
        <v>0</v>
      </c>
      <c r="BA96" s="133">
        <f>'SO901 - VRN'!F34</f>
        <v>0</v>
      </c>
      <c r="BB96" s="133">
        <f>'SO901 - VRN'!F35</f>
        <v>0</v>
      </c>
      <c r="BC96" s="133">
        <f>'SO901 - VRN'!F36</f>
        <v>0</v>
      </c>
      <c r="BD96" s="135">
        <f>'SO901 - VRN'!F37</f>
        <v>0</v>
      </c>
      <c r="BE96" s="7"/>
      <c r="BT96" s="131" t="s">
        <v>87</v>
      </c>
      <c r="BV96" s="131" t="s">
        <v>81</v>
      </c>
      <c r="BW96" s="131" t="s">
        <v>92</v>
      </c>
      <c r="BX96" s="131" t="s">
        <v>5</v>
      </c>
      <c r="CL96" s="131" t="s">
        <v>1</v>
      </c>
      <c r="CM96" s="131" t="s">
        <v>89</v>
      </c>
    </row>
    <row r="97" spans="1:57" s="2" customFormat="1" ht="30" customHeight="1">
      <c r="A97" s="38"/>
      <c r="B97" s="39"/>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4"/>
      <c r="AS97" s="38"/>
      <c r="AT97" s="38"/>
      <c r="AU97" s="38"/>
      <c r="AV97" s="38"/>
      <c r="AW97" s="38"/>
      <c r="AX97" s="38"/>
      <c r="AY97" s="38"/>
      <c r="AZ97" s="38"/>
      <c r="BA97" s="38"/>
      <c r="BB97" s="38"/>
      <c r="BC97" s="38"/>
      <c r="BD97" s="38"/>
      <c r="BE97" s="38"/>
    </row>
    <row r="98" spans="1:57" s="2" customFormat="1" ht="6.95" customHeight="1">
      <c r="A98" s="38"/>
      <c r="B98" s="66"/>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44"/>
      <c r="AS98" s="38"/>
      <c r="AT98" s="38"/>
      <c r="AU98" s="38"/>
      <c r="AV98" s="38"/>
      <c r="AW98" s="38"/>
      <c r="AX98" s="38"/>
      <c r="AY98" s="38"/>
      <c r="AZ98" s="38"/>
      <c r="BA98" s="38"/>
      <c r="BB98" s="38"/>
      <c r="BC98" s="38"/>
      <c r="BD98" s="38"/>
      <c r="BE98" s="38"/>
    </row>
  </sheetData>
  <sheetProtection password="CC35" sheet="1" objects="1" scenarios="1" formatColumns="0" formatRows="0"/>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G94:AM94"/>
    <mergeCell ref="AN94:AP94"/>
    <mergeCell ref="AR2:BE2"/>
  </mergeCells>
  <hyperlinks>
    <hyperlink ref="A95" location="'SO101 - Komunikace'!C2" display="/"/>
    <hyperlink ref="A96" location="'SO901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88</v>
      </c>
    </row>
    <row r="3" spans="2:46" s="1" customFormat="1" ht="6.95" customHeight="1">
      <c r="B3" s="136"/>
      <c r="C3" s="137"/>
      <c r="D3" s="137"/>
      <c r="E3" s="137"/>
      <c r="F3" s="137"/>
      <c r="G3" s="137"/>
      <c r="H3" s="137"/>
      <c r="I3" s="137"/>
      <c r="J3" s="137"/>
      <c r="K3" s="137"/>
      <c r="L3" s="20"/>
      <c r="AT3" s="17" t="s">
        <v>89</v>
      </c>
    </row>
    <row r="4" spans="2:46" s="1" customFormat="1" ht="24.95" customHeight="1">
      <c r="B4" s="20"/>
      <c r="D4" s="138" t="s">
        <v>93</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Chodníkový program 2021 - ulice Zahradníčkova</v>
      </c>
      <c r="F7" s="140"/>
      <c r="G7" s="140"/>
      <c r="H7" s="140"/>
      <c r="L7" s="20"/>
    </row>
    <row r="8" spans="1:31" s="2" customFormat="1" ht="12" customHeight="1">
      <c r="A8" s="38"/>
      <c r="B8" s="44"/>
      <c r="C8" s="38"/>
      <c r="D8" s="140" t="s">
        <v>94</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95</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9. 6. 2022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39</v>
      </c>
      <c r="E30" s="38"/>
      <c r="F30" s="38"/>
      <c r="G30" s="38"/>
      <c r="H30" s="38"/>
      <c r="I30" s="38"/>
      <c r="J30" s="151">
        <f>ROUND(J124,2)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43</v>
      </c>
      <c r="E33" s="140" t="s">
        <v>44</v>
      </c>
      <c r="F33" s="154">
        <f>ROUND((SUM(BE124:BE359)),2)</f>
        <v>0</v>
      </c>
      <c r="G33" s="38"/>
      <c r="H33" s="38"/>
      <c r="I33" s="155">
        <v>0.21</v>
      </c>
      <c r="J33" s="154">
        <f>ROUND(((SUM(BE124:BE359))*I33),2)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45</v>
      </c>
      <c r="F34" s="154">
        <f>ROUND((SUM(BF124:BF359)),2)</f>
        <v>0</v>
      </c>
      <c r="G34" s="38"/>
      <c r="H34" s="38"/>
      <c r="I34" s="155">
        <v>0.15</v>
      </c>
      <c r="J34" s="154">
        <f>ROUND(((SUM(BF124:BF359))*I34),2)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46</v>
      </c>
      <c r="F35" s="154">
        <f>ROUND((SUM(BG124:BG359)),2)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47</v>
      </c>
      <c r="F36" s="154">
        <f>ROUND((SUM(BH124:BH359)),2)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48</v>
      </c>
      <c r="F37" s="154">
        <f>ROUND((SUM(BI124:BI359)),2)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52</v>
      </c>
      <c r="E50" s="164"/>
      <c r="F50" s="164"/>
      <c r="G50" s="163" t="s">
        <v>53</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Chodníkový program 2021 - ulice Zahradníčkova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SO101 - Komunikace</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Praha 5</v>
      </c>
      <c r="G89" s="40"/>
      <c r="H89" s="40"/>
      <c r="I89" s="32" t="s">
        <v>22</v>
      </c>
      <c r="J89" s="79" t="str">
        <f>IF(J12="","",J12)</f>
        <v>9. 6. 2022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MČ Praha 5</v>
      </c>
      <c r="G91" s="40"/>
      <c r="H91" s="40"/>
      <c r="I91" s="32" t="s">
        <v>32</v>
      </c>
      <c r="J91" s="36" t="str">
        <f>E21</f>
        <v>Sinpps s.r.o</v>
      </c>
      <c r="K91" s="40"/>
      <c r="L91" s="63"/>
      <c r="S91" s="38"/>
      <c r="T91" s="38"/>
      <c r="U91" s="38"/>
      <c r="V91" s="38"/>
      <c r="W91" s="38"/>
      <c r="X91" s="38"/>
      <c r="Y91" s="38"/>
      <c r="Z91" s="38"/>
      <c r="AA91" s="38"/>
      <c r="AB91" s="38"/>
      <c r="AC91" s="38"/>
      <c r="AD91" s="38"/>
      <c r="AE91" s="38"/>
    </row>
    <row r="92" spans="1:3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97</v>
      </c>
      <c r="D94" s="176"/>
      <c r="E94" s="176"/>
      <c r="F94" s="176"/>
      <c r="G94" s="176"/>
      <c r="H94" s="176"/>
      <c r="I94" s="176"/>
      <c r="J94" s="177" t="s">
        <v>98</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99</v>
      </c>
      <c r="D96" s="40"/>
      <c r="E96" s="40"/>
      <c r="F96" s="40"/>
      <c r="G96" s="40"/>
      <c r="H96" s="40"/>
      <c r="I96" s="40"/>
      <c r="J96" s="110">
        <f>J124</f>
        <v>0</v>
      </c>
      <c r="K96" s="40"/>
      <c r="L96" s="63"/>
      <c r="S96" s="38"/>
      <c r="T96" s="38"/>
      <c r="U96" s="38"/>
      <c r="V96" s="38"/>
      <c r="W96" s="38"/>
      <c r="X96" s="38"/>
      <c r="Y96" s="38"/>
      <c r="Z96" s="38"/>
      <c r="AA96" s="38"/>
      <c r="AB96" s="38"/>
      <c r="AC96" s="38"/>
      <c r="AD96" s="38"/>
      <c r="AE96" s="38"/>
      <c r="AU96" s="17" t="s">
        <v>100</v>
      </c>
    </row>
    <row r="97" spans="1:31" s="9" customFormat="1" ht="24.95" customHeight="1">
      <c r="A97" s="9"/>
      <c r="B97" s="179"/>
      <c r="C97" s="180"/>
      <c r="D97" s="181" t="s">
        <v>101</v>
      </c>
      <c r="E97" s="182"/>
      <c r="F97" s="182"/>
      <c r="G97" s="182"/>
      <c r="H97" s="182"/>
      <c r="I97" s="182"/>
      <c r="J97" s="183">
        <f>J125</f>
        <v>0</v>
      </c>
      <c r="K97" s="180"/>
      <c r="L97" s="184"/>
      <c r="S97" s="9"/>
      <c r="T97" s="9"/>
      <c r="U97" s="9"/>
      <c r="V97" s="9"/>
      <c r="W97" s="9"/>
      <c r="X97" s="9"/>
      <c r="Y97" s="9"/>
      <c r="Z97" s="9"/>
      <c r="AA97" s="9"/>
      <c r="AB97" s="9"/>
      <c r="AC97" s="9"/>
      <c r="AD97" s="9"/>
      <c r="AE97" s="9"/>
    </row>
    <row r="98" spans="1:31" s="10" customFormat="1" ht="19.9" customHeight="1">
      <c r="A98" s="10"/>
      <c r="B98" s="185"/>
      <c r="C98" s="186"/>
      <c r="D98" s="187" t="s">
        <v>102</v>
      </c>
      <c r="E98" s="188"/>
      <c r="F98" s="188"/>
      <c r="G98" s="188"/>
      <c r="H98" s="188"/>
      <c r="I98" s="188"/>
      <c r="J98" s="189">
        <f>J126</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103</v>
      </c>
      <c r="E99" s="188"/>
      <c r="F99" s="188"/>
      <c r="G99" s="188"/>
      <c r="H99" s="188"/>
      <c r="I99" s="188"/>
      <c r="J99" s="189">
        <f>J192</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104</v>
      </c>
      <c r="E100" s="188"/>
      <c r="F100" s="188"/>
      <c r="G100" s="188"/>
      <c r="H100" s="188"/>
      <c r="I100" s="188"/>
      <c r="J100" s="189">
        <f>J214</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105</v>
      </c>
      <c r="E101" s="188"/>
      <c r="F101" s="188"/>
      <c r="G101" s="188"/>
      <c r="H101" s="188"/>
      <c r="I101" s="188"/>
      <c r="J101" s="189">
        <f>J259</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106</v>
      </c>
      <c r="E102" s="188"/>
      <c r="F102" s="188"/>
      <c r="G102" s="188"/>
      <c r="H102" s="188"/>
      <c r="I102" s="188"/>
      <c r="J102" s="189">
        <f>J300</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107</v>
      </c>
      <c r="E103" s="188"/>
      <c r="F103" s="188"/>
      <c r="G103" s="188"/>
      <c r="H103" s="188"/>
      <c r="I103" s="188"/>
      <c r="J103" s="189">
        <f>J326</f>
        <v>0</v>
      </c>
      <c r="K103" s="186"/>
      <c r="L103" s="190"/>
      <c r="S103" s="10"/>
      <c r="T103" s="10"/>
      <c r="U103" s="10"/>
      <c r="V103" s="10"/>
      <c r="W103" s="10"/>
      <c r="X103" s="10"/>
      <c r="Y103" s="10"/>
      <c r="Z103" s="10"/>
      <c r="AA103" s="10"/>
      <c r="AB103" s="10"/>
      <c r="AC103" s="10"/>
      <c r="AD103" s="10"/>
      <c r="AE103" s="10"/>
    </row>
    <row r="104" spans="1:31" s="10" customFormat="1" ht="19.9" customHeight="1">
      <c r="A104" s="10"/>
      <c r="B104" s="185"/>
      <c r="C104" s="186"/>
      <c r="D104" s="187" t="s">
        <v>108</v>
      </c>
      <c r="E104" s="188"/>
      <c r="F104" s="188"/>
      <c r="G104" s="188"/>
      <c r="H104" s="188"/>
      <c r="I104" s="188"/>
      <c r="J104" s="189">
        <f>J349</f>
        <v>0</v>
      </c>
      <c r="K104" s="186"/>
      <c r="L104" s="190"/>
      <c r="S104" s="10"/>
      <c r="T104" s="10"/>
      <c r="U104" s="10"/>
      <c r="V104" s="10"/>
      <c r="W104" s="10"/>
      <c r="X104" s="10"/>
      <c r="Y104" s="10"/>
      <c r="Z104" s="10"/>
      <c r="AA104" s="10"/>
      <c r="AB104" s="10"/>
      <c r="AC104" s="10"/>
      <c r="AD104" s="10"/>
      <c r="AE104" s="10"/>
    </row>
    <row r="105" spans="1:31" s="2" customFormat="1" ht="21.8"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66"/>
      <c r="C106" s="67"/>
      <c r="D106" s="67"/>
      <c r="E106" s="67"/>
      <c r="F106" s="67"/>
      <c r="G106" s="67"/>
      <c r="H106" s="67"/>
      <c r="I106" s="67"/>
      <c r="J106" s="67"/>
      <c r="K106" s="67"/>
      <c r="L106" s="63"/>
      <c r="S106" s="38"/>
      <c r="T106" s="38"/>
      <c r="U106" s="38"/>
      <c r="V106" s="38"/>
      <c r="W106" s="38"/>
      <c r="X106" s="38"/>
      <c r="Y106" s="38"/>
      <c r="Z106" s="38"/>
      <c r="AA106" s="38"/>
      <c r="AB106" s="38"/>
      <c r="AC106" s="38"/>
      <c r="AD106" s="38"/>
      <c r="AE106" s="38"/>
    </row>
    <row r="110" spans="1:31" s="2" customFormat="1" ht="6.95" customHeight="1">
      <c r="A110" s="38"/>
      <c r="B110" s="68"/>
      <c r="C110" s="69"/>
      <c r="D110" s="69"/>
      <c r="E110" s="69"/>
      <c r="F110" s="69"/>
      <c r="G110" s="69"/>
      <c r="H110" s="69"/>
      <c r="I110" s="69"/>
      <c r="J110" s="69"/>
      <c r="K110" s="69"/>
      <c r="L110" s="63"/>
      <c r="S110" s="38"/>
      <c r="T110" s="38"/>
      <c r="U110" s="38"/>
      <c r="V110" s="38"/>
      <c r="W110" s="38"/>
      <c r="X110" s="38"/>
      <c r="Y110" s="38"/>
      <c r="Z110" s="38"/>
      <c r="AA110" s="38"/>
      <c r="AB110" s="38"/>
      <c r="AC110" s="38"/>
      <c r="AD110" s="38"/>
      <c r="AE110" s="38"/>
    </row>
    <row r="111" spans="1:31" s="2" customFormat="1" ht="24.95" customHeight="1">
      <c r="A111" s="38"/>
      <c r="B111" s="39"/>
      <c r="C111" s="23" t="s">
        <v>109</v>
      </c>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16</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174" t="str">
        <f>E7</f>
        <v>Chodníkový program 2021 - ulice Zahradníčkova</v>
      </c>
      <c r="F114" s="32"/>
      <c r="G114" s="32"/>
      <c r="H114" s="32"/>
      <c r="I114" s="40"/>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94</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16.5" customHeight="1">
      <c r="A116" s="38"/>
      <c r="B116" s="39"/>
      <c r="C116" s="40"/>
      <c r="D116" s="40"/>
      <c r="E116" s="76" t="str">
        <f>E9</f>
        <v>SO101 - Komunikace</v>
      </c>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20</v>
      </c>
      <c r="D118" s="40"/>
      <c r="E118" s="40"/>
      <c r="F118" s="27" t="str">
        <f>F12</f>
        <v>Praha 5</v>
      </c>
      <c r="G118" s="40"/>
      <c r="H118" s="40"/>
      <c r="I118" s="32" t="s">
        <v>22</v>
      </c>
      <c r="J118" s="79" t="str">
        <f>IF(J12="","",J12)</f>
        <v>9. 6. 2022</v>
      </c>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5.15" customHeight="1">
      <c r="A120" s="38"/>
      <c r="B120" s="39"/>
      <c r="C120" s="32" t="s">
        <v>24</v>
      </c>
      <c r="D120" s="40"/>
      <c r="E120" s="40"/>
      <c r="F120" s="27" t="str">
        <f>E15</f>
        <v>MČ Praha 5</v>
      </c>
      <c r="G120" s="40"/>
      <c r="H120" s="40"/>
      <c r="I120" s="32" t="s">
        <v>32</v>
      </c>
      <c r="J120" s="36" t="str">
        <f>E21</f>
        <v>Sinpps s.r.o</v>
      </c>
      <c r="K120" s="40"/>
      <c r="L120" s="63"/>
      <c r="S120" s="38"/>
      <c r="T120" s="38"/>
      <c r="U120" s="38"/>
      <c r="V120" s="38"/>
      <c r="W120" s="38"/>
      <c r="X120" s="38"/>
      <c r="Y120" s="38"/>
      <c r="Z120" s="38"/>
      <c r="AA120" s="38"/>
      <c r="AB120" s="38"/>
      <c r="AC120" s="38"/>
      <c r="AD120" s="38"/>
      <c r="AE120" s="38"/>
    </row>
    <row r="121" spans="1:31" s="2" customFormat="1" ht="15.15" customHeight="1">
      <c r="A121" s="38"/>
      <c r="B121" s="39"/>
      <c r="C121" s="32" t="s">
        <v>30</v>
      </c>
      <c r="D121" s="40"/>
      <c r="E121" s="40"/>
      <c r="F121" s="27" t="str">
        <f>IF(E18="","",E18)</f>
        <v>Vyplň údaj</v>
      </c>
      <c r="G121" s="40"/>
      <c r="H121" s="40"/>
      <c r="I121" s="32" t="s">
        <v>36</v>
      </c>
      <c r="J121" s="36" t="str">
        <f>E24</f>
        <v>Sinpps s.r.o</v>
      </c>
      <c r="K121" s="40"/>
      <c r="L121" s="63"/>
      <c r="S121" s="38"/>
      <c r="T121" s="38"/>
      <c r="U121" s="38"/>
      <c r="V121" s="38"/>
      <c r="W121" s="38"/>
      <c r="X121" s="38"/>
      <c r="Y121" s="38"/>
      <c r="Z121" s="38"/>
      <c r="AA121" s="38"/>
      <c r="AB121" s="38"/>
      <c r="AC121" s="38"/>
      <c r="AD121" s="38"/>
      <c r="AE121" s="38"/>
    </row>
    <row r="122" spans="1:31" s="2" customFormat="1" ht="10.3"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11" customFormat="1" ht="29.25" customHeight="1">
      <c r="A123" s="191"/>
      <c r="B123" s="192"/>
      <c r="C123" s="193" t="s">
        <v>110</v>
      </c>
      <c r="D123" s="194" t="s">
        <v>64</v>
      </c>
      <c r="E123" s="194" t="s">
        <v>60</v>
      </c>
      <c r="F123" s="194" t="s">
        <v>61</v>
      </c>
      <c r="G123" s="194" t="s">
        <v>111</v>
      </c>
      <c r="H123" s="194" t="s">
        <v>112</v>
      </c>
      <c r="I123" s="194" t="s">
        <v>113</v>
      </c>
      <c r="J123" s="194" t="s">
        <v>98</v>
      </c>
      <c r="K123" s="195" t="s">
        <v>114</v>
      </c>
      <c r="L123" s="196"/>
      <c r="M123" s="100" t="s">
        <v>1</v>
      </c>
      <c r="N123" s="101" t="s">
        <v>43</v>
      </c>
      <c r="O123" s="101" t="s">
        <v>115</v>
      </c>
      <c r="P123" s="101" t="s">
        <v>116</v>
      </c>
      <c r="Q123" s="101" t="s">
        <v>117</v>
      </c>
      <c r="R123" s="101" t="s">
        <v>118</v>
      </c>
      <c r="S123" s="101" t="s">
        <v>119</v>
      </c>
      <c r="T123" s="102" t="s">
        <v>120</v>
      </c>
      <c r="U123" s="191"/>
      <c r="V123" s="191"/>
      <c r="W123" s="191"/>
      <c r="X123" s="191"/>
      <c r="Y123" s="191"/>
      <c r="Z123" s="191"/>
      <c r="AA123" s="191"/>
      <c r="AB123" s="191"/>
      <c r="AC123" s="191"/>
      <c r="AD123" s="191"/>
      <c r="AE123" s="191"/>
    </row>
    <row r="124" spans="1:63" s="2" customFormat="1" ht="22.8" customHeight="1">
      <c r="A124" s="38"/>
      <c r="B124" s="39"/>
      <c r="C124" s="107" t="s">
        <v>121</v>
      </c>
      <c r="D124" s="40"/>
      <c r="E124" s="40"/>
      <c r="F124" s="40"/>
      <c r="G124" s="40"/>
      <c r="H124" s="40"/>
      <c r="I124" s="40"/>
      <c r="J124" s="197">
        <f>BK124</f>
        <v>0</v>
      </c>
      <c r="K124" s="40"/>
      <c r="L124" s="44"/>
      <c r="M124" s="103"/>
      <c r="N124" s="198"/>
      <c r="O124" s="104"/>
      <c r="P124" s="199">
        <f>P125</f>
        <v>0</v>
      </c>
      <c r="Q124" s="104"/>
      <c r="R124" s="199">
        <f>R125</f>
        <v>153.76895</v>
      </c>
      <c r="S124" s="104"/>
      <c r="T124" s="200">
        <f>T125</f>
        <v>157.95125</v>
      </c>
      <c r="U124" s="38"/>
      <c r="V124" s="38"/>
      <c r="W124" s="38"/>
      <c r="X124" s="38"/>
      <c r="Y124" s="38"/>
      <c r="Z124" s="38"/>
      <c r="AA124" s="38"/>
      <c r="AB124" s="38"/>
      <c r="AC124" s="38"/>
      <c r="AD124" s="38"/>
      <c r="AE124" s="38"/>
      <c r="AT124" s="17" t="s">
        <v>78</v>
      </c>
      <c r="AU124" s="17" t="s">
        <v>100</v>
      </c>
      <c r="BK124" s="201">
        <f>BK125</f>
        <v>0</v>
      </c>
    </row>
    <row r="125" spans="1:63" s="12" customFormat="1" ht="25.9" customHeight="1">
      <c r="A125" s="12"/>
      <c r="B125" s="202"/>
      <c r="C125" s="203"/>
      <c r="D125" s="204" t="s">
        <v>78</v>
      </c>
      <c r="E125" s="205" t="s">
        <v>122</v>
      </c>
      <c r="F125" s="205" t="s">
        <v>123</v>
      </c>
      <c r="G125" s="203"/>
      <c r="H125" s="203"/>
      <c r="I125" s="206"/>
      <c r="J125" s="207">
        <f>BK125</f>
        <v>0</v>
      </c>
      <c r="K125" s="203"/>
      <c r="L125" s="208"/>
      <c r="M125" s="209"/>
      <c r="N125" s="210"/>
      <c r="O125" s="210"/>
      <c r="P125" s="211">
        <f>P126+P192+P214+P259+P300+P326+P349</f>
        <v>0</v>
      </c>
      <c r="Q125" s="210"/>
      <c r="R125" s="211">
        <f>R126+R192+R214+R259+R300+R326+R349</f>
        <v>153.76895</v>
      </c>
      <c r="S125" s="210"/>
      <c r="T125" s="212">
        <f>T126+T192+T214+T259+T300+T326+T349</f>
        <v>157.95125</v>
      </c>
      <c r="U125" s="12"/>
      <c r="V125" s="12"/>
      <c r="W125" s="12"/>
      <c r="X125" s="12"/>
      <c r="Y125" s="12"/>
      <c r="Z125" s="12"/>
      <c r="AA125" s="12"/>
      <c r="AB125" s="12"/>
      <c r="AC125" s="12"/>
      <c r="AD125" s="12"/>
      <c r="AE125" s="12"/>
      <c r="AR125" s="213" t="s">
        <v>87</v>
      </c>
      <c r="AT125" s="214" t="s">
        <v>78</v>
      </c>
      <c r="AU125" s="214" t="s">
        <v>79</v>
      </c>
      <c r="AY125" s="213" t="s">
        <v>124</v>
      </c>
      <c r="BK125" s="215">
        <f>BK126+BK192+BK214+BK259+BK300+BK326+BK349</f>
        <v>0</v>
      </c>
    </row>
    <row r="126" spans="1:63" s="12" customFormat="1" ht="22.8" customHeight="1">
      <c r="A126" s="12"/>
      <c r="B126" s="202"/>
      <c r="C126" s="203"/>
      <c r="D126" s="204" t="s">
        <v>78</v>
      </c>
      <c r="E126" s="216" t="s">
        <v>87</v>
      </c>
      <c r="F126" s="216" t="s">
        <v>125</v>
      </c>
      <c r="G126" s="203"/>
      <c r="H126" s="203"/>
      <c r="I126" s="206"/>
      <c r="J126" s="217">
        <f>BK126</f>
        <v>0</v>
      </c>
      <c r="K126" s="203"/>
      <c r="L126" s="208"/>
      <c r="M126" s="209"/>
      <c r="N126" s="210"/>
      <c r="O126" s="210"/>
      <c r="P126" s="211">
        <f>SUM(P127:P191)</f>
        <v>0</v>
      </c>
      <c r="Q126" s="210"/>
      <c r="R126" s="211">
        <f>SUM(R127:R191)</f>
        <v>20.255</v>
      </c>
      <c r="S126" s="210"/>
      <c r="T126" s="212">
        <f>SUM(T127:T191)</f>
        <v>157.95125</v>
      </c>
      <c r="U126" s="12"/>
      <c r="V126" s="12"/>
      <c r="W126" s="12"/>
      <c r="X126" s="12"/>
      <c r="Y126" s="12"/>
      <c r="Z126" s="12"/>
      <c r="AA126" s="12"/>
      <c r="AB126" s="12"/>
      <c r="AC126" s="12"/>
      <c r="AD126" s="12"/>
      <c r="AE126" s="12"/>
      <c r="AR126" s="213" t="s">
        <v>87</v>
      </c>
      <c r="AT126" s="214" t="s">
        <v>78</v>
      </c>
      <c r="AU126" s="214" t="s">
        <v>87</v>
      </c>
      <c r="AY126" s="213" t="s">
        <v>124</v>
      </c>
      <c r="BK126" s="215">
        <f>SUM(BK127:BK191)</f>
        <v>0</v>
      </c>
    </row>
    <row r="127" spans="1:65" s="2" customFormat="1" ht="33" customHeight="1">
      <c r="A127" s="38"/>
      <c r="B127" s="39"/>
      <c r="C127" s="218" t="s">
        <v>87</v>
      </c>
      <c r="D127" s="218" t="s">
        <v>126</v>
      </c>
      <c r="E127" s="219" t="s">
        <v>127</v>
      </c>
      <c r="F127" s="220" t="s">
        <v>128</v>
      </c>
      <c r="G127" s="221" t="s">
        <v>129</v>
      </c>
      <c r="H127" s="222">
        <v>332.5</v>
      </c>
      <c r="I127" s="223"/>
      <c r="J127" s="224">
        <f>ROUND(I127*H127,2)</f>
        <v>0</v>
      </c>
      <c r="K127" s="220" t="s">
        <v>130</v>
      </c>
      <c r="L127" s="44"/>
      <c r="M127" s="225" t="s">
        <v>1</v>
      </c>
      <c r="N127" s="226" t="s">
        <v>44</v>
      </c>
      <c r="O127" s="91"/>
      <c r="P127" s="227">
        <f>O127*H127</f>
        <v>0</v>
      </c>
      <c r="Q127" s="227">
        <v>0</v>
      </c>
      <c r="R127" s="227">
        <f>Q127*H127</f>
        <v>0</v>
      </c>
      <c r="S127" s="227">
        <v>0.098</v>
      </c>
      <c r="T127" s="228">
        <f>S127*H127</f>
        <v>32.585</v>
      </c>
      <c r="U127" s="38"/>
      <c r="V127" s="38"/>
      <c r="W127" s="38"/>
      <c r="X127" s="38"/>
      <c r="Y127" s="38"/>
      <c r="Z127" s="38"/>
      <c r="AA127" s="38"/>
      <c r="AB127" s="38"/>
      <c r="AC127" s="38"/>
      <c r="AD127" s="38"/>
      <c r="AE127" s="38"/>
      <c r="AR127" s="229" t="s">
        <v>131</v>
      </c>
      <c r="AT127" s="229" t="s">
        <v>126</v>
      </c>
      <c r="AU127" s="229" t="s">
        <v>89</v>
      </c>
      <c r="AY127" s="17" t="s">
        <v>124</v>
      </c>
      <c r="BE127" s="230">
        <f>IF(N127="základní",J127,0)</f>
        <v>0</v>
      </c>
      <c r="BF127" s="230">
        <f>IF(N127="snížená",J127,0)</f>
        <v>0</v>
      </c>
      <c r="BG127" s="230">
        <f>IF(N127="zákl. přenesená",J127,0)</f>
        <v>0</v>
      </c>
      <c r="BH127" s="230">
        <f>IF(N127="sníž. přenesená",J127,0)</f>
        <v>0</v>
      </c>
      <c r="BI127" s="230">
        <f>IF(N127="nulová",J127,0)</f>
        <v>0</v>
      </c>
      <c r="BJ127" s="17" t="s">
        <v>87</v>
      </c>
      <c r="BK127" s="230">
        <f>ROUND(I127*H127,2)</f>
        <v>0</v>
      </c>
      <c r="BL127" s="17" t="s">
        <v>131</v>
      </c>
      <c r="BM127" s="229" t="s">
        <v>132</v>
      </c>
    </row>
    <row r="128" spans="1:47" s="2" customFormat="1" ht="12">
      <c r="A128" s="38"/>
      <c r="B128" s="39"/>
      <c r="C128" s="40"/>
      <c r="D128" s="231" t="s">
        <v>133</v>
      </c>
      <c r="E128" s="40"/>
      <c r="F128" s="232" t="s">
        <v>134</v>
      </c>
      <c r="G128" s="40"/>
      <c r="H128" s="40"/>
      <c r="I128" s="233"/>
      <c r="J128" s="40"/>
      <c r="K128" s="40"/>
      <c r="L128" s="44"/>
      <c r="M128" s="234"/>
      <c r="N128" s="235"/>
      <c r="O128" s="91"/>
      <c r="P128" s="91"/>
      <c r="Q128" s="91"/>
      <c r="R128" s="91"/>
      <c r="S128" s="91"/>
      <c r="T128" s="92"/>
      <c r="U128" s="38"/>
      <c r="V128" s="38"/>
      <c r="W128" s="38"/>
      <c r="X128" s="38"/>
      <c r="Y128" s="38"/>
      <c r="Z128" s="38"/>
      <c r="AA128" s="38"/>
      <c r="AB128" s="38"/>
      <c r="AC128" s="38"/>
      <c r="AD128" s="38"/>
      <c r="AE128" s="38"/>
      <c r="AT128" s="17" t="s">
        <v>133</v>
      </c>
      <c r="AU128" s="17" t="s">
        <v>89</v>
      </c>
    </row>
    <row r="129" spans="1:51" s="13" customFormat="1" ht="12">
      <c r="A129" s="13"/>
      <c r="B129" s="236"/>
      <c r="C129" s="237"/>
      <c r="D129" s="238" t="s">
        <v>135</v>
      </c>
      <c r="E129" s="239" t="s">
        <v>1</v>
      </c>
      <c r="F129" s="240" t="s">
        <v>136</v>
      </c>
      <c r="G129" s="237"/>
      <c r="H129" s="241">
        <v>332.5</v>
      </c>
      <c r="I129" s="242"/>
      <c r="J129" s="237"/>
      <c r="K129" s="237"/>
      <c r="L129" s="243"/>
      <c r="M129" s="244"/>
      <c r="N129" s="245"/>
      <c r="O129" s="245"/>
      <c r="P129" s="245"/>
      <c r="Q129" s="245"/>
      <c r="R129" s="245"/>
      <c r="S129" s="245"/>
      <c r="T129" s="246"/>
      <c r="U129" s="13"/>
      <c r="V129" s="13"/>
      <c r="W129" s="13"/>
      <c r="X129" s="13"/>
      <c r="Y129" s="13"/>
      <c r="Z129" s="13"/>
      <c r="AA129" s="13"/>
      <c r="AB129" s="13"/>
      <c r="AC129" s="13"/>
      <c r="AD129" s="13"/>
      <c r="AE129" s="13"/>
      <c r="AT129" s="247" t="s">
        <v>135</v>
      </c>
      <c r="AU129" s="247" t="s">
        <v>89</v>
      </c>
      <c r="AV129" s="13" t="s">
        <v>89</v>
      </c>
      <c r="AW129" s="13" t="s">
        <v>37</v>
      </c>
      <c r="AX129" s="13" t="s">
        <v>87</v>
      </c>
      <c r="AY129" s="247" t="s">
        <v>124</v>
      </c>
    </row>
    <row r="130" spans="1:65" s="2" customFormat="1" ht="33" customHeight="1">
      <c r="A130" s="38"/>
      <c r="B130" s="39"/>
      <c r="C130" s="218" t="s">
        <v>89</v>
      </c>
      <c r="D130" s="218" t="s">
        <v>126</v>
      </c>
      <c r="E130" s="219" t="s">
        <v>137</v>
      </c>
      <c r="F130" s="220" t="s">
        <v>138</v>
      </c>
      <c r="G130" s="221" t="s">
        <v>129</v>
      </c>
      <c r="H130" s="222">
        <v>90</v>
      </c>
      <c r="I130" s="223"/>
      <c r="J130" s="224">
        <f>ROUND(I130*H130,2)</f>
        <v>0</v>
      </c>
      <c r="K130" s="220" t="s">
        <v>130</v>
      </c>
      <c r="L130" s="44"/>
      <c r="M130" s="225" t="s">
        <v>1</v>
      </c>
      <c r="N130" s="226" t="s">
        <v>44</v>
      </c>
      <c r="O130" s="91"/>
      <c r="P130" s="227">
        <f>O130*H130</f>
        <v>0</v>
      </c>
      <c r="Q130" s="227">
        <v>0</v>
      </c>
      <c r="R130" s="227">
        <f>Q130*H130</f>
        <v>0</v>
      </c>
      <c r="S130" s="227">
        <v>0.22</v>
      </c>
      <c r="T130" s="228">
        <f>S130*H130</f>
        <v>19.8</v>
      </c>
      <c r="U130" s="38"/>
      <c r="V130" s="38"/>
      <c r="W130" s="38"/>
      <c r="X130" s="38"/>
      <c r="Y130" s="38"/>
      <c r="Z130" s="38"/>
      <c r="AA130" s="38"/>
      <c r="AB130" s="38"/>
      <c r="AC130" s="38"/>
      <c r="AD130" s="38"/>
      <c r="AE130" s="38"/>
      <c r="AR130" s="229" t="s">
        <v>131</v>
      </c>
      <c r="AT130" s="229" t="s">
        <v>126</v>
      </c>
      <c r="AU130" s="229" t="s">
        <v>89</v>
      </c>
      <c r="AY130" s="17" t="s">
        <v>124</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131</v>
      </c>
      <c r="BM130" s="229" t="s">
        <v>139</v>
      </c>
    </row>
    <row r="131" spans="1:47" s="2" customFormat="1" ht="12">
      <c r="A131" s="38"/>
      <c r="B131" s="39"/>
      <c r="C131" s="40"/>
      <c r="D131" s="231" t="s">
        <v>133</v>
      </c>
      <c r="E131" s="40"/>
      <c r="F131" s="232" t="s">
        <v>140</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133</v>
      </c>
      <c r="AU131" s="17" t="s">
        <v>89</v>
      </c>
    </row>
    <row r="132" spans="1:47" s="2" customFormat="1" ht="12">
      <c r="A132" s="38"/>
      <c r="B132" s="39"/>
      <c r="C132" s="40"/>
      <c r="D132" s="238" t="s">
        <v>141</v>
      </c>
      <c r="E132" s="40"/>
      <c r="F132" s="248" t="s">
        <v>142</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141</v>
      </c>
      <c r="AU132" s="17" t="s">
        <v>89</v>
      </c>
    </row>
    <row r="133" spans="1:51" s="13" customFormat="1" ht="12">
      <c r="A133" s="13"/>
      <c r="B133" s="236"/>
      <c r="C133" s="237"/>
      <c r="D133" s="238" t="s">
        <v>135</v>
      </c>
      <c r="E133" s="239" t="s">
        <v>1</v>
      </c>
      <c r="F133" s="240" t="s">
        <v>143</v>
      </c>
      <c r="G133" s="237"/>
      <c r="H133" s="241">
        <v>45</v>
      </c>
      <c r="I133" s="242"/>
      <c r="J133" s="237"/>
      <c r="K133" s="237"/>
      <c r="L133" s="243"/>
      <c r="M133" s="244"/>
      <c r="N133" s="245"/>
      <c r="O133" s="245"/>
      <c r="P133" s="245"/>
      <c r="Q133" s="245"/>
      <c r="R133" s="245"/>
      <c r="S133" s="245"/>
      <c r="T133" s="246"/>
      <c r="U133" s="13"/>
      <c r="V133" s="13"/>
      <c r="W133" s="13"/>
      <c r="X133" s="13"/>
      <c r="Y133" s="13"/>
      <c r="Z133" s="13"/>
      <c r="AA133" s="13"/>
      <c r="AB133" s="13"/>
      <c r="AC133" s="13"/>
      <c r="AD133" s="13"/>
      <c r="AE133" s="13"/>
      <c r="AT133" s="247" t="s">
        <v>135</v>
      </c>
      <c r="AU133" s="247" t="s">
        <v>89</v>
      </c>
      <c r="AV133" s="13" t="s">
        <v>89</v>
      </c>
      <c r="AW133" s="13" t="s">
        <v>37</v>
      </c>
      <c r="AX133" s="13" t="s">
        <v>79</v>
      </c>
      <c r="AY133" s="247" t="s">
        <v>124</v>
      </c>
    </row>
    <row r="134" spans="1:51" s="13" customFormat="1" ht="12">
      <c r="A134" s="13"/>
      <c r="B134" s="236"/>
      <c r="C134" s="237"/>
      <c r="D134" s="238" t="s">
        <v>135</v>
      </c>
      <c r="E134" s="239" t="s">
        <v>1</v>
      </c>
      <c r="F134" s="240" t="s">
        <v>144</v>
      </c>
      <c r="G134" s="237"/>
      <c r="H134" s="241">
        <v>45</v>
      </c>
      <c r="I134" s="242"/>
      <c r="J134" s="237"/>
      <c r="K134" s="237"/>
      <c r="L134" s="243"/>
      <c r="M134" s="244"/>
      <c r="N134" s="245"/>
      <c r="O134" s="245"/>
      <c r="P134" s="245"/>
      <c r="Q134" s="245"/>
      <c r="R134" s="245"/>
      <c r="S134" s="245"/>
      <c r="T134" s="246"/>
      <c r="U134" s="13"/>
      <c r="V134" s="13"/>
      <c r="W134" s="13"/>
      <c r="X134" s="13"/>
      <c r="Y134" s="13"/>
      <c r="Z134" s="13"/>
      <c r="AA134" s="13"/>
      <c r="AB134" s="13"/>
      <c r="AC134" s="13"/>
      <c r="AD134" s="13"/>
      <c r="AE134" s="13"/>
      <c r="AT134" s="247" t="s">
        <v>135</v>
      </c>
      <c r="AU134" s="247" t="s">
        <v>89</v>
      </c>
      <c r="AV134" s="13" t="s">
        <v>89</v>
      </c>
      <c r="AW134" s="13" t="s">
        <v>37</v>
      </c>
      <c r="AX134" s="13" t="s">
        <v>79</v>
      </c>
      <c r="AY134" s="247" t="s">
        <v>124</v>
      </c>
    </row>
    <row r="135" spans="1:51" s="14" customFormat="1" ht="12">
      <c r="A135" s="14"/>
      <c r="B135" s="249"/>
      <c r="C135" s="250"/>
      <c r="D135" s="238" t="s">
        <v>135</v>
      </c>
      <c r="E135" s="251" t="s">
        <v>1</v>
      </c>
      <c r="F135" s="252" t="s">
        <v>145</v>
      </c>
      <c r="G135" s="250"/>
      <c r="H135" s="253">
        <v>90</v>
      </c>
      <c r="I135" s="254"/>
      <c r="J135" s="250"/>
      <c r="K135" s="250"/>
      <c r="L135" s="255"/>
      <c r="M135" s="256"/>
      <c r="N135" s="257"/>
      <c r="O135" s="257"/>
      <c r="P135" s="257"/>
      <c r="Q135" s="257"/>
      <c r="R135" s="257"/>
      <c r="S135" s="257"/>
      <c r="T135" s="258"/>
      <c r="U135" s="14"/>
      <c r="V135" s="14"/>
      <c r="W135" s="14"/>
      <c r="X135" s="14"/>
      <c r="Y135" s="14"/>
      <c r="Z135" s="14"/>
      <c r="AA135" s="14"/>
      <c r="AB135" s="14"/>
      <c r="AC135" s="14"/>
      <c r="AD135" s="14"/>
      <c r="AE135" s="14"/>
      <c r="AT135" s="259" t="s">
        <v>135</v>
      </c>
      <c r="AU135" s="259" t="s">
        <v>89</v>
      </c>
      <c r="AV135" s="14" t="s">
        <v>131</v>
      </c>
      <c r="AW135" s="14" t="s">
        <v>37</v>
      </c>
      <c r="AX135" s="14" t="s">
        <v>87</v>
      </c>
      <c r="AY135" s="259" t="s">
        <v>124</v>
      </c>
    </row>
    <row r="136" spans="1:65" s="2" customFormat="1" ht="33" customHeight="1">
      <c r="A136" s="38"/>
      <c r="B136" s="39"/>
      <c r="C136" s="218" t="s">
        <v>146</v>
      </c>
      <c r="D136" s="218" t="s">
        <v>126</v>
      </c>
      <c r="E136" s="219" t="s">
        <v>147</v>
      </c>
      <c r="F136" s="220" t="s">
        <v>148</v>
      </c>
      <c r="G136" s="221" t="s">
        <v>129</v>
      </c>
      <c r="H136" s="222">
        <v>221.25</v>
      </c>
      <c r="I136" s="223"/>
      <c r="J136" s="224">
        <f>ROUND(I136*H136,2)</f>
        <v>0</v>
      </c>
      <c r="K136" s="220" t="s">
        <v>130</v>
      </c>
      <c r="L136" s="44"/>
      <c r="M136" s="225" t="s">
        <v>1</v>
      </c>
      <c r="N136" s="226" t="s">
        <v>44</v>
      </c>
      <c r="O136" s="91"/>
      <c r="P136" s="227">
        <f>O136*H136</f>
        <v>0</v>
      </c>
      <c r="Q136" s="227">
        <v>0</v>
      </c>
      <c r="R136" s="227">
        <f>Q136*H136</f>
        <v>0</v>
      </c>
      <c r="S136" s="227">
        <v>0.325</v>
      </c>
      <c r="T136" s="228">
        <f>S136*H136</f>
        <v>71.90625</v>
      </c>
      <c r="U136" s="38"/>
      <c r="V136" s="38"/>
      <c r="W136" s="38"/>
      <c r="X136" s="38"/>
      <c r="Y136" s="38"/>
      <c r="Z136" s="38"/>
      <c r="AA136" s="38"/>
      <c r="AB136" s="38"/>
      <c r="AC136" s="38"/>
      <c r="AD136" s="38"/>
      <c r="AE136" s="38"/>
      <c r="AR136" s="229" t="s">
        <v>131</v>
      </c>
      <c r="AT136" s="229" t="s">
        <v>126</v>
      </c>
      <c r="AU136" s="229" t="s">
        <v>89</v>
      </c>
      <c r="AY136" s="17" t="s">
        <v>124</v>
      </c>
      <c r="BE136" s="230">
        <f>IF(N136="základní",J136,0)</f>
        <v>0</v>
      </c>
      <c r="BF136" s="230">
        <f>IF(N136="snížená",J136,0)</f>
        <v>0</v>
      </c>
      <c r="BG136" s="230">
        <f>IF(N136="zákl. přenesená",J136,0)</f>
        <v>0</v>
      </c>
      <c r="BH136" s="230">
        <f>IF(N136="sníž. přenesená",J136,0)</f>
        <v>0</v>
      </c>
      <c r="BI136" s="230">
        <f>IF(N136="nulová",J136,0)</f>
        <v>0</v>
      </c>
      <c r="BJ136" s="17" t="s">
        <v>87</v>
      </c>
      <c r="BK136" s="230">
        <f>ROUND(I136*H136,2)</f>
        <v>0</v>
      </c>
      <c r="BL136" s="17" t="s">
        <v>131</v>
      </c>
      <c r="BM136" s="229" t="s">
        <v>149</v>
      </c>
    </row>
    <row r="137" spans="1:47" s="2" customFormat="1" ht="12">
      <c r="A137" s="38"/>
      <c r="B137" s="39"/>
      <c r="C137" s="40"/>
      <c r="D137" s="231" t="s">
        <v>133</v>
      </c>
      <c r="E137" s="40"/>
      <c r="F137" s="232" t="s">
        <v>150</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133</v>
      </c>
      <c r="AU137" s="17" t="s">
        <v>89</v>
      </c>
    </row>
    <row r="138" spans="1:51" s="13" customFormat="1" ht="12">
      <c r="A138" s="13"/>
      <c r="B138" s="236"/>
      <c r="C138" s="237"/>
      <c r="D138" s="238" t="s">
        <v>135</v>
      </c>
      <c r="E138" s="239" t="s">
        <v>1</v>
      </c>
      <c r="F138" s="240" t="s">
        <v>143</v>
      </c>
      <c r="G138" s="237"/>
      <c r="H138" s="241">
        <v>45</v>
      </c>
      <c r="I138" s="242"/>
      <c r="J138" s="237"/>
      <c r="K138" s="237"/>
      <c r="L138" s="243"/>
      <c r="M138" s="244"/>
      <c r="N138" s="245"/>
      <c r="O138" s="245"/>
      <c r="P138" s="245"/>
      <c r="Q138" s="245"/>
      <c r="R138" s="245"/>
      <c r="S138" s="245"/>
      <c r="T138" s="246"/>
      <c r="U138" s="13"/>
      <c r="V138" s="13"/>
      <c r="W138" s="13"/>
      <c r="X138" s="13"/>
      <c r="Y138" s="13"/>
      <c r="Z138" s="13"/>
      <c r="AA138" s="13"/>
      <c r="AB138" s="13"/>
      <c r="AC138" s="13"/>
      <c r="AD138" s="13"/>
      <c r="AE138" s="13"/>
      <c r="AT138" s="247" t="s">
        <v>135</v>
      </c>
      <c r="AU138" s="247" t="s">
        <v>89</v>
      </c>
      <c r="AV138" s="13" t="s">
        <v>89</v>
      </c>
      <c r="AW138" s="13" t="s">
        <v>37</v>
      </c>
      <c r="AX138" s="13" t="s">
        <v>79</v>
      </c>
      <c r="AY138" s="247" t="s">
        <v>124</v>
      </c>
    </row>
    <row r="139" spans="1:51" s="13" customFormat="1" ht="12">
      <c r="A139" s="13"/>
      <c r="B139" s="236"/>
      <c r="C139" s="237"/>
      <c r="D139" s="238" t="s">
        <v>135</v>
      </c>
      <c r="E139" s="239" t="s">
        <v>1</v>
      </c>
      <c r="F139" s="240" t="s">
        <v>151</v>
      </c>
      <c r="G139" s="237"/>
      <c r="H139" s="241">
        <v>45</v>
      </c>
      <c r="I139" s="242"/>
      <c r="J139" s="237"/>
      <c r="K139" s="237"/>
      <c r="L139" s="243"/>
      <c r="M139" s="244"/>
      <c r="N139" s="245"/>
      <c r="O139" s="245"/>
      <c r="P139" s="245"/>
      <c r="Q139" s="245"/>
      <c r="R139" s="245"/>
      <c r="S139" s="245"/>
      <c r="T139" s="246"/>
      <c r="U139" s="13"/>
      <c r="V139" s="13"/>
      <c r="W139" s="13"/>
      <c r="X139" s="13"/>
      <c r="Y139" s="13"/>
      <c r="Z139" s="13"/>
      <c r="AA139" s="13"/>
      <c r="AB139" s="13"/>
      <c r="AC139" s="13"/>
      <c r="AD139" s="13"/>
      <c r="AE139" s="13"/>
      <c r="AT139" s="247" t="s">
        <v>135</v>
      </c>
      <c r="AU139" s="247" t="s">
        <v>89</v>
      </c>
      <c r="AV139" s="13" t="s">
        <v>89</v>
      </c>
      <c r="AW139" s="13" t="s">
        <v>37</v>
      </c>
      <c r="AX139" s="13" t="s">
        <v>79</v>
      </c>
      <c r="AY139" s="247" t="s">
        <v>124</v>
      </c>
    </row>
    <row r="140" spans="1:51" s="13" customFormat="1" ht="12">
      <c r="A140" s="13"/>
      <c r="B140" s="236"/>
      <c r="C140" s="237"/>
      <c r="D140" s="238" t="s">
        <v>135</v>
      </c>
      <c r="E140" s="239" t="s">
        <v>1</v>
      </c>
      <c r="F140" s="240" t="s">
        <v>152</v>
      </c>
      <c r="G140" s="237"/>
      <c r="H140" s="241">
        <v>131.25</v>
      </c>
      <c r="I140" s="242"/>
      <c r="J140" s="237"/>
      <c r="K140" s="237"/>
      <c r="L140" s="243"/>
      <c r="M140" s="244"/>
      <c r="N140" s="245"/>
      <c r="O140" s="245"/>
      <c r="P140" s="245"/>
      <c r="Q140" s="245"/>
      <c r="R140" s="245"/>
      <c r="S140" s="245"/>
      <c r="T140" s="246"/>
      <c r="U140" s="13"/>
      <c r="V140" s="13"/>
      <c r="W140" s="13"/>
      <c r="X140" s="13"/>
      <c r="Y140" s="13"/>
      <c r="Z140" s="13"/>
      <c r="AA140" s="13"/>
      <c r="AB140" s="13"/>
      <c r="AC140" s="13"/>
      <c r="AD140" s="13"/>
      <c r="AE140" s="13"/>
      <c r="AT140" s="247" t="s">
        <v>135</v>
      </c>
      <c r="AU140" s="247" t="s">
        <v>89</v>
      </c>
      <c r="AV140" s="13" t="s">
        <v>89</v>
      </c>
      <c r="AW140" s="13" t="s">
        <v>37</v>
      </c>
      <c r="AX140" s="13" t="s">
        <v>79</v>
      </c>
      <c r="AY140" s="247" t="s">
        <v>124</v>
      </c>
    </row>
    <row r="141" spans="1:51" s="14" customFormat="1" ht="12">
      <c r="A141" s="14"/>
      <c r="B141" s="249"/>
      <c r="C141" s="250"/>
      <c r="D141" s="238" t="s">
        <v>135</v>
      </c>
      <c r="E141" s="251" t="s">
        <v>1</v>
      </c>
      <c r="F141" s="252" t="s">
        <v>145</v>
      </c>
      <c r="G141" s="250"/>
      <c r="H141" s="253">
        <v>221.25</v>
      </c>
      <c r="I141" s="254"/>
      <c r="J141" s="250"/>
      <c r="K141" s="250"/>
      <c r="L141" s="255"/>
      <c r="M141" s="256"/>
      <c r="N141" s="257"/>
      <c r="O141" s="257"/>
      <c r="P141" s="257"/>
      <c r="Q141" s="257"/>
      <c r="R141" s="257"/>
      <c r="S141" s="257"/>
      <c r="T141" s="258"/>
      <c r="U141" s="14"/>
      <c r="V141" s="14"/>
      <c r="W141" s="14"/>
      <c r="X141" s="14"/>
      <c r="Y141" s="14"/>
      <c r="Z141" s="14"/>
      <c r="AA141" s="14"/>
      <c r="AB141" s="14"/>
      <c r="AC141" s="14"/>
      <c r="AD141" s="14"/>
      <c r="AE141" s="14"/>
      <c r="AT141" s="259" t="s">
        <v>135</v>
      </c>
      <c r="AU141" s="259" t="s">
        <v>89</v>
      </c>
      <c r="AV141" s="14" t="s">
        <v>131</v>
      </c>
      <c r="AW141" s="14" t="s">
        <v>37</v>
      </c>
      <c r="AX141" s="14" t="s">
        <v>87</v>
      </c>
      <c r="AY141" s="259" t="s">
        <v>124</v>
      </c>
    </row>
    <row r="142" spans="1:65" s="2" customFormat="1" ht="33" customHeight="1">
      <c r="A142" s="38"/>
      <c r="B142" s="39"/>
      <c r="C142" s="218" t="s">
        <v>131</v>
      </c>
      <c r="D142" s="218" t="s">
        <v>126</v>
      </c>
      <c r="E142" s="219" t="s">
        <v>153</v>
      </c>
      <c r="F142" s="220" t="s">
        <v>154</v>
      </c>
      <c r="G142" s="221" t="s">
        <v>129</v>
      </c>
      <c r="H142" s="222">
        <v>45</v>
      </c>
      <c r="I142" s="223"/>
      <c r="J142" s="224">
        <f>ROUND(I142*H142,2)</f>
        <v>0</v>
      </c>
      <c r="K142" s="220" t="s">
        <v>130</v>
      </c>
      <c r="L142" s="44"/>
      <c r="M142" s="225" t="s">
        <v>1</v>
      </c>
      <c r="N142" s="226" t="s">
        <v>44</v>
      </c>
      <c r="O142" s="91"/>
      <c r="P142" s="227">
        <f>O142*H142</f>
        <v>0</v>
      </c>
      <c r="Q142" s="227">
        <v>0</v>
      </c>
      <c r="R142" s="227">
        <f>Q142*H142</f>
        <v>0</v>
      </c>
      <c r="S142" s="227">
        <v>0.29</v>
      </c>
      <c r="T142" s="228">
        <f>S142*H142</f>
        <v>13.049999999999999</v>
      </c>
      <c r="U142" s="38"/>
      <c r="V142" s="38"/>
      <c r="W142" s="38"/>
      <c r="X142" s="38"/>
      <c r="Y142" s="38"/>
      <c r="Z142" s="38"/>
      <c r="AA142" s="38"/>
      <c r="AB142" s="38"/>
      <c r="AC142" s="38"/>
      <c r="AD142" s="38"/>
      <c r="AE142" s="38"/>
      <c r="AR142" s="229" t="s">
        <v>131</v>
      </c>
      <c r="AT142" s="229" t="s">
        <v>126</v>
      </c>
      <c r="AU142" s="229" t="s">
        <v>89</v>
      </c>
      <c r="AY142" s="17" t="s">
        <v>124</v>
      </c>
      <c r="BE142" s="230">
        <f>IF(N142="základní",J142,0)</f>
        <v>0</v>
      </c>
      <c r="BF142" s="230">
        <f>IF(N142="snížená",J142,0)</f>
        <v>0</v>
      </c>
      <c r="BG142" s="230">
        <f>IF(N142="zákl. přenesená",J142,0)</f>
        <v>0</v>
      </c>
      <c r="BH142" s="230">
        <f>IF(N142="sníž. přenesená",J142,0)</f>
        <v>0</v>
      </c>
      <c r="BI142" s="230">
        <f>IF(N142="nulová",J142,0)</f>
        <v>0</v>
      </c>
      <c r="BJ142" s="17" t="s">
        <v>87</v>
      </c>
      <c r="BK142" s="230">
        <f>ROUND(I142*H142,2)</f>
        <v>0</v>
      </c>
      <c r="BL142" s="17" t="s">
        <v>131</v>
      </c>
      <c r="BM142" s="229" t="s">
        <v>155</v>
      </c>
    </row>
    <row r="143" spans="1:47" s="2" customFormat="1" ht="12">
      <c r="A143" s="38"/>
      <c r="B143" s="39"/>
      <c r="C143" s="40"/>
      <c r="D143" s="231" t="s">
        <v>133</v>
      </c>
      <c r="E143" s="40"/>
      <c r="F143" s="232" t="s">
        <v>156</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133</v>
      </c>
      <c r="AU143" s="17" t="s">
        <v>89</v>
      </c>
    </row>
    <row r="144" spans="1:51" s="13" customFormat="1" ht="12">
      <c r="A144" s="13"/>
      <c r="B144" s="236"/>
      <c r="C144" s="237"/>
      <c r="D144" s="238" t="s">
        <v>135</v>
      </c>
      <c r="E144" s="239" t="s">
        <v>1</v>
      </c>
      <c r="F144" s="240" t="s">
        <v>151</v>
      </c>
      <c r="G144" s="237"/>
      <c r="H144" s="241">
        <v>45</v>
      </c>
      <c r="I144" s="242"/>
      <c r="J144" s="237"/>
      <c r="K144" s="237"/>
      <c r="L144" s="243"/>
      <c r="M144" s="244"/>
      <c r="N144" s="245"/>
      <c r="O144" s="245"/>
      <c r="P144" s="245"/>
      <c r="Q144" s="245"/>
      <c r="R144" s="245"/>
      <c r="S144" s="245"/>
      <c r="T144" s="246"/>
      <c r="U144" s="13"/>
      <c r="V144" s="13"/>
      <c r="W144" s="13"/>
      <c r="X144" s="13"/>
      <c r="Y144" s="13"/>
      <c r="Z144" s="13"/>
      <c r="AA144" s="13"/>
      <c r="AB144" s="13"/>
      <c r="AC144" s="13"/>
      <c r="AD144" s="13"/>
      <c r="AE144" s="13"/>
      <c r="AT144" s="247" t="s">
        <v>135</v>
      </c>
      <c r="AU144" s="247" t="s">
        <v>89</v>
      </c>
      <c r="AV144" s="13" t="s">
        <v>89</v>
      </c>
      <c r="AW144" s="13" t="s">
        <v>37</v>
      </c>
      <c r="AX144" s="13" t="s">
        <v>87</v>
      </c>
      <c r="AY144" s="247" t="s">
        <v>124</v>
      </c>
    </row>
    <row r="145" spans="1:65" s="2" customFormat="1" ht="16.5" customHeight="1">
      <c r="A145" s="38"/>
      <c r="B145" s="39"/>
      <c r="C145" s="218" t="s">
        <v>157</v>
      </c>
      <c r="D145" s="218" t="s">
        <v>126</v>
      </c>
      <c r="E145" s="219" t="s">
        <v>158</v>
      </c>
      <c r="F145" s="220" t="s">
        <v>159</v>
      </c>
      <c r="G145" s="221" t="s">
        <v>160</v>
      </c>
      <c r="H145" s="222">
        <v>10</v>
      </c>
      <c r="I145" s="223"/>
      <c r="J145" s="224">
        <f>ROUND(I145*H145,2)</f>
        <v>0</v>
      </c>
      <c r="K145" s="220" t="s">
        <v>130</v>
      </c>
      <c r="L145" s="44"/>
      <c r="M145" s="225" t="s">
        <v>1</v>
      </c>
      <c r="N145" s="226" t="s">
        <v>44</v>
      </c>
      <c r="O145" s="91"/>
      <c r="P145" s="227">
        <f>O145*H145</f>
        <v>0</v>
      </c>
      <c r="Q145" s="227">
        <v>0</v>
      </c>
      <c r="R145" s="227">
        <f>Q145*H145</f>
        <v>0</v>
      </c>
      <c r="S145" s="227">
        <v>0.205</v>
      </c>
      <c r="T145" s="228">
        <f>S145*H145</f>
        <v>2.05</v>
      </c>
      <c r="U145" s="38"/>
      <c r="V145" s="38"/>
      <c r="W145" s="38"/>
      <c r="X145" s="38"/>
      <c r="Y145" s="38"/>
      <c r="Z145" s="38"/>
      <c r="AA145" s="38"/>
      <c r="AB145" s="38"/>
      <c r="AC145" s="38"/>
      <c r="AD145" s="38"/>
      <c r="AE145" s="38"/>
      <c r="AR145" s="229" t="s">
        <v>131</v>
      </c>
      <c r="AT145" s="229" t="s">
        <v>126</v>
      </c>
      <c r="AU145" s="229" t="s">
        <v>89</v>
      </c>
      <c r="AY145" s="17" t="s">
        <v>124</v>
      </c>
      <c r="BE145" s="230">
        <f>IF(N145="základní",J145,0)</f>
        <v>0</v>
      </c>
      <c r="BF145" s="230">
        <f>IF(N145="snížená",J145,0)</f>
        <v>0</v>
      </c>
      <c r="BG145" s="230">
        <f>IF(N145="zákl. přenesená",J145,0)</f>
        <v>0</v>
      </c>
      <c r="BH145" s="230">
        <f>IF(N145="sníž. přenesená",J145,0)</f>
        <v>0</v>
      </c>
      <c r="BI145" s="230">
        <f>IF(N145="nulová",J145,0)</f>
        <v>0</v>
      </c>
      <c r="BJ145" s="17" t="s">
        <v>87</v>
      </c>
      <c r="BK145" s="230">
        <f>ROUND(I145*H145,2)</f>
        <v>0</v>
      </c>
      <c r="BL145" s="17" t="s">
        <v>131</v>
      </c>
      <c r="BM145" s="229" t="s">
        <v>161</v>
      </c>
    </row>
    <row r="146" spans="1:47" s="2" customFormat="1" ht="12">
      <c r="A146" s="38"/>
      <c r="B146" s="39"/>
      <c r="C146" s="40"/>
      <c r="D146" s="231" t="s">
        <v>133</v>
      </c>
      <c r="E146" s="40"/>
      <c r="F146" s="232" t="s">
        <v>162</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133</v>
      </c>
      <c r="AU146" s="17" t="s">
        <v>89</v>
      </c>
    </row>
    <row r="147" spans="1:51" s="13" customFormat="1" ht="12">
      <c r="A147" s="13"/>
      <c r="B147" s="236"/>
      <c r="C147" s="237"/>
      <c r="D147" s="238" t="s">
        <v>135</v>
      </c>
      <c r="E147" s="239" t="s">
        <v>1</v>
      </c>
      <c r="F147" s="240" t="s">
        <v>163</v>
      </c>
      <c r="G147" s="237"/>
      <c r="H147" s="241">
        <v>10</v>
      </c>
      <c r="I147" s="242"/>
      <c r="J147" s="237"/>
      <c r="K147" s="237"/>
      <c r="L147" s="243"/>
      <c r="M147" s="244"/>
      <c r="N147" s="245"/>
      <c r="O147" s="245"/>
      <c r="P147" s="245"/>
      <c r="Q147" s="245"/>
      <c r="R147" s="245"/>
      <c r="S147" s="245"/>
      <c r="T147" s="246"/>
      <c r="U147" s="13"/>
      <c r="V147" s="13"/>
      <c r="W147" s="13"/>
      <c r="X147" s="13"/>
      <c r="Y147" s="13"/>
      <c r="Z147" s="13"/>
      <c r="AA147" s="13"/>
      <c r="AB147" s="13"/>
      <c r="AC147" s="13"/>
      <c r="AD147" s="13"/>
      <c r="AE147" s="13"/>
      <c r="AT147" s="247" t="s">
        <v>135</v>
      </c>
      <c r="AU147" s="247" t="s">
        <v>89</v>
      </c>
      <c r="AV147" s="13" t="s">
        <v>89</v>
      </c>
      <c r="AW147" s="13" t="s">
        <v>37</v>
      </c>
      <c r="AX147" s="13" t="s">
        <v>87</v>
      </c>
      <c r="AY147" s="247" t="s">
        <v>124</v>
      </c>
    </row>
    <row r="148" spans="1:65" s="2" customFormat="1" ht="24.15" customHeight="1">
      <c r="A148" s="38"/>
      <c r="B148" s="39"/>
      <c r="C148" s="218" t="s">
        <v>164</v>
      </c>
      <c r="D148" s="218" t="s">
        <v>126</v>
      </c>
      <c r="E148" s="219" t="s">
        <v>165</v>
      </c>
      <c r="F148" s="220" t="s">
        <v>166</v>
      </c>
      <c r="G148" s="221" t="s">
        <v>160</v>
      </c>
      <c r="H148" s="222">
        <v>160</v>
      </c>
      <c r="I148" s="223"/>
      <c r="J148" s="224">
        <f>ROUND(I148*H148,2)</f>
        <v>0</v>
      </c>
      <c r="K148" s="220" t="s">
        <v>130</v>
      </c>
      <c r="L148" s="44"/>
      <c r="M148" s="225" t="s">
        <v>1</v>
      </c>
      <c r="N148" s="226" t="s">
        <v>44</v>
      </c>
      <c r="O148" s="91"/>
      <c r="P148" s="227">
        <f>O148*H148</f>
        <v>0</v>
      </c>
      <c r="Q148" s="227">
        <v>0</v>
      </c>
      <c r="R148" s="227">
        <f>Q148*H148</f>
        <v>0</v>
      </c>
      <c r="S148" s="227">
        <v>0.115</v>
      </c>
      <c r="T148" s="228">
        <f>S148*H148</f>
        <v>18.400000000000002</v>
      </c>
      <c r="U148" s="38"/>
      <c r="V148" s="38"/>
      <c r="W148" s="38"/>
      <c r="X148" s="38"/>
      <c r="Y148" s="38"/>
      <c r="Z148" s="38"/>
      <c r="AA148" s="38"/>
      <c r="AB148" s="38"/>
      <c r="AC148" s="38"/>
      <c r="AD148" s="38"/>
      <c r="AE148" s="38"/>
      <c r="AR148" s="229" t="s">
        <v>131</v>
      </c>
      <c r="AT148" s="229" t="s">
        <v>126</v>
      </c>
      <c r="AU148" s="229" t="s">
        <v>89</v>
      </c>
      <c r="AY148" s="17" t="s">
        <v>124</v>
      </c>
      <c r="BE148" s="230">
        <f>IF(N148="základní",J148,0)</f>
        <v>0</v>
      </c>
      <c r="BF148" s="230">
        <f>IF(N148="snížená",J148,0)</f>
        <v>0</v>
      </c>
      <c r="BG148" s="230">
        <f>IF(N148="zákl. přenesená",J148,0)</f>
        <v>0</v>
      </c>
      <c r="BH148" s="230">
        <f>IF(N148="sníž. přenesená",J148,0)</f>
        <v>0</v>
      </c>
      <c r="BI148" s="230">
        <f>IF(N148="nulová",J148,0)</f>
        <v>0</v>
      </c>
      <c r="BJ148" s="17" t="s">
        <v>87</v>
      </c>
      <c r="BK148" s="230">
        <f>ROUND(I148*H148,2)</f>
        <v>0</v>
      </c>
      <c r="BL148" s="17" t="s">
        <v>131</v>
      </c>
      <c r="BM148" s="229" t="s">
        <v>167</v>
      </c>
    </row>
    <row r="149" spans="1:47" s="2" customFormat="1" ht="12">
      <c r="A149" s="38"/>
      <c r="B149" s="39"/>
      <c r="C149" s="40"/>
      <c r="D149" s="231" t="s">
        <v>133</v>
      </c>
      <c r="E149" s="40"/>
      <c r="F149" s="232" t="s">
        <v>168</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133</v>
      </c>
      <c r="AU149" s="17" t="s">
        <v>89</v>
      </c>
    </row>
    <row r="150" spans="1:51" s="13" customFormat="1" ht="12">
      <c r="A150" s="13"/>
      <c r="B150" s="236"/>
      <c r="C150" s="237"/>
      <c r="D150" s="238" t="s">
        <v>135</v>
      </c>
      <c r="E150" s="239" t="s">
        <v>1</v>
      </c>
      <c r="F150" s="240" t="s">
        <v>169</v>
      </c>
      <c r="G150" s="237"/>
      <c r="H150" s="241">
        <v>160</v>
      </c>
      <c r="I150" s="242"/>
      <c r="J150" s="237"/>
      <c r="K150" s="237"/>
      <c r="L150" s="243"/>
      <c r="M150" s="244"/>
      <c r="N150" s="245"/>
      <c r="O150" s="245"/>
      <c r="P150" s="245"/>
      <c r="Q150" s="245"/>
      <c r="R150" s="245"/>
      <c r="S150" s="245"/>
      <c r="T150" s="246"/>
      <c r="U150" s="13"/>
      <c r="V150" s="13"/>
      <c r="W150" s="13"/>
      <c r="X150" s="13"/>
      <c r="Y150" s="13"/>
      <c r="Z150" s="13"/>
      <c r="AA150" s="13"/>
      <c r="AB150" s="13"/>
      <c r="AC150" s="13"/>
      <c r="AD150" s="13"/>
      <c r="AE150" s="13"/>
      <c r="AT150" s="247" t="s">
        <v>135</v>
      </c>
      <c r="AU150" s="247" t="s">
        <v>89</v>
      </c>
      <c r="AV150" s="13" t="s">
        <v>89</v>
      </c>
      <c r="AW150" s="13" t="s">
        <v>37</v>
      </c>
      <c r="AX150" s="13" t="s">
        <v>87</v>
      </c>
      <c r="AY150" s="247" t="s">
        <v>124</v>
      </c>
    </row>
    <row r="151" spans="1:65" s="2" customFormat="1" ht="16.5" customHeight="1">
      <c r="A151" s="38"/>
      <c r="B151" s="39"/>
      <c r="C151" s="218" t="s">
        <v>170</v>
      </c>
      <c r="D151" s="218" t="s">
        <v>126</v>
      </c>
      <c r="E151" s="219" t="s">
        <v>171</v>
      </c>
      <c r="F151" s="220" t="s">
        <v>172</v>
      </c>
      <c r="G151" s="221" t="s">
        <v>160</v>
      </c>
      <c r="H151" s="222">
        <v>4</v>
      </c>
      <c r="I151" s="223"/>
      <c r="J151" s="224">
        <f>ROUND(I151*H151,2)</f>
        <v>0</v>
      </c>
      <c r="K151" s="220" t="s">
        <v>130</v>
      </c>
      <c r="L151" s="44"/>
      <c r="M151" s="225" t="s">
        <v>1</v>
      </c>
      <c r="N151" s="226" t="s">
        <v>44</v>
      </c>
      <c r="O151" s="91"/>
      <c r="P151" s="227">
        <f>O151*H151</f>
        <v>0</v>
      </c>
      <c r="Q151" s="227">
        <v>0</v>
      </c>
      <c r="R151" s="227">
        <f>Q151*H151</f>
        <v>0</v>
      </c>
      <c r="S151" s="227">
        <v>0.04</v>
      </c>
      <c r="T151" s="228">
        <f>S151*H151</f>
        <v>0.16</v>
      </c>
      <c r="U151" s="38"/>
      <c r="V151" s="38"/>
      <c r="W151" s="38"/>
      <c r="X151" s="38"/>
      <c r="Y151" s="38"/>
      <c r="Z151" s="38"/>
      <c r="AA151" s="38"/>
      <c r="AB151" s="38"/>
      <c r="AC151" s="38"/>
      <c r="AD151" s="38"/>
      <c r="AE151" s="38"/>
      <c r="AR151" s="229" t="s">
        <v>131</v>
      </c>
      <c r="AT151" s="229" t="s">
        <v>126</v>
      </c>
      <c r="AU151" s="229" t="s">
        <v>89</v>
      </c>
      <c r="AY151" s="17" t="s">
        <v>124</v>
      </c>
      <c r="BE151" s="230">
        <f>IF(N151="základní",J151,0)</f>
        <v>0</v>
      </c>
      <c r="BF151" s="230">
        <f>IF(N151="snížená",J151,0)</f>
        <v>0</v>
      </c>
      <c r="BG151" s="230">
        <f>IF(N151="zákl. přenesená",J151,0)</f>
        <v>0</v>
      </c>
      <c r="BH151" s="230">
        <f>IF(N151="sníž. přenesená",J151,0)</f>
        <v>0</v>
      </c>
      <c r="BI151" s="230">
        <f>IF(N151="nulová",J151,0)</f>
        <v>0</v>
      </c>
      <c r="BJ151" s="17" t="s">
        <v>87</v>
      </c>
      <c r="BK151" s="230">
        <f>ROUND(I151*H151,2)</f>
        <v>0</v>
      </c>
      <c r="BL151" s="17" t="s">
        <v>131</v>
      </c>
      <c r="BM151" s="229" t="s">
        <v>173</v>
      </c>
    </row>
    <row r="152" spans="1:47" s="2" customFormat="1" ht="12">
      <c r="A152" s="38"/>
      <c r="B152" s="39"/>
      <c r="C152" s="40"/>
      <c r="D152" s="231" t="s">
        <v>133</v>
      </c>
      <c r="E152" s="40"/>
      <c r="F152" s="232" t="s">
        <v>174</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133</v>
      </c>
      <c r="AU152" s="17" t="s">
        <v>89</v>
      </c>
    </row>
    <row r="153" spans="1:51" s="13" customFormat="1" ht="12">
      <c r="A153" s="13"/>
      <c r="B153" s="236"/>
      <c r="C153" s="237"/>
      <c r="D153" s="238" t="s">
        <v>135</v>
      </c>
      <c r="E153" s="239" t="s">
        <v>1</v>
      </c>
      <c r="F153" s="240" t="s">
        <v>175</v>
      </c>
      <c r="G153" s="237"/>
      <c r="H153" s="241">
        <v>4</v>
      </c>
      <c r="I153" s="242"/>
      <c r="J153" s="237"/>
      <c r="K153" s="237"/>
      <c r="L153" s="243"/>
      <c r="M153" s="244"/>
      <c r="N153" s="245"/>
      <c r="O153" s="245"/>
      <c r="P153" s="245"/>
      <c r="Q153" s="245"/>
      <c r="R153" s="245"/>
      <c r="S153" s="245"/>
      <c r="T153" s="246"/>
      <c r="U153" s="13"/>
      <c r="V153" s="13"/>
      <c r="W153" s="13"/>
      <c r="X153" s="13"/>
      <c r="Y153" s="13"/>
      <c r="Z153" s="13"/>
      <c r="AA153" s="13"/>
      <c r="AB153" s="13"/>
      <c r="AC153" s="13"/>
      <c r="AD153" s="13"/>
      <c r="AE153" s="13"/>
      <c r="AT153" s="247" t="s">
        <v>135</v>
      </c>
      <c r="AU153" s="247" t="s">
        <v>89</v>
      </c>
      <c r="AV153" s="13" t="s">
        <v>89</v>
      </c>
      <c r="AW153" s="13" t="s">
        <v>37</v>
      </c>
      <c r="AX153" s="13" t="s">
        <v>87</v>
      </c>
      <c r="AY153" s="247" t="s">
        <v>124</v>
      </c>
    </row>
    <row r="154" spans="1:65" s="2" customFormat="1" ht="24.15" customHeight="1">
      <c r="A154" s="38"/>
      <c r="B154" s="39"/>
      <c r="C154" s="218" t="s">
        <v>176</v>
      </c>
      <c r="D154" s="218" t="s">
        <v>126</v>
      </c>
      <c r="E154" s="219" t="s">
        <v>177</v>
      </c>
      <c r="F154" s="220" t="s">
        <v>178</v>
      </c>
      <c r="G154" s="221" t="s">
        <v>129</v>
      </c>
      <c r="H154" s="222">
        <v>320</v>
      </c>
      <c r="I154" s="223"/>
      <c r="J154" s="224">
        <f>ROUND(I154*H154,2)</f>
        <v>0</v>
      </c>
      <c r="K154" s="220" t="s">
        <v>130</v>
      </c>
      <c r="L154" s="44"/>
      <c r="M154" s="225" t="s">
        <v>1</v>
      </c>
      <c r="N154" s="226" t="s">
        <v>44</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131</v>
      </c>
      <c r="AT154" s="229" t="s">
        <v>126</v>
      </c>
      <c r="AU154" s="229" t="s">
        <v>89</v>
      </c>
      <c r="AY154" s="17" t="s">
        <v>124</v>
      </c>
      <c r="BE154" s="230">
        <f>IF(N154="základní",J154,0)</f>
        <v>0</v>
      </c>
      <c r="BF154" s="230">
        <f>IF(N154="snížená",J154,0)</f>
        <v>0</v>
      </c>
      <c r="BG154" s="230">
        <f>IF(N154="zákl. přenesená",J154,0)</f>
        <v>0</v>
      </c>
      <c r="BH154" s="230">
        <f>IF(N154="sníž. přenesená",J154,0)</f>
        <v>0</v>
      </c>
      <c r="BI154" s="230">
        <f>IF(N154="nulová",J154,0)</f>
        <v>0</v>
      </c>
      <c r="BJ154" s="17" t="s">
        <v>87</v>
      </c>
      <c r="BK154" s="230">
        <f>ROUND(I154*H154,2)</f>
        <v>0</v>
      </c>
      <c r="BL154" s="17" t="s">
        <v>131</v>
      </c>
      <c r="BM154" s="229" t="s">
        <v>179</v>
      </c>
    </row>
    <row r="155" spans="1:47" s="2" customFormat="1" ht="12">
      <c r="A155" s="38"/>
      <c r="B155" s="39"/>
      <c r="C155" s="40"/>
      <c r="D155" s="231" t="s">
        <v>133</v>
      </c>
      <c r="E155" s="40"/>
      <c r="F155" s="232" t="s">
        <v>180</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133</v>
      </c>
      <c r="AU155" s="17" t="s">
        <v>89</v>
      </c>
    </row>
    <row r="156" spans="1:51" s="13" customFormat="1" ht="12">
      <c r="A156" s="13"/>
      <c r="B156" s="236"/>
      <c r="C156" s="237"/>
      <c r="D156" s="238" t="s">
        <v>135</v>
      </c>
      <c r="E156" s="239" t="s">
        <v>1</v>
      </c>
      <c r="F156" s="240" t="s">
        <v>181</v>
      </c>
      <c r="G156" s="237"/>
      <c r="H156" s="241">
        <v>320</v>
      </c>
      <c r="I156" s="242"/>
      <c r="J156" s="237"/>
      <c r="K156" s="237"/>
      <c r="L156" s="243"/>
      <c r="M156" s="244"/>
      <c r="N156" s="245"/>
      <c r="O156" s="245"/>
      <c r="P156" s="245"/>
      <c r="Q156" s="245"/>
      <c r="R156" s="245"/>
      <c r="S156" s="245"/>
      <c r="T156" s="246"/>
      <c r="U156" s="13"/>
      <c r="V156" s="13"/>
      <c r="W156" s="13"/>
      <c r="X156" s="13"/>
      <c r="Y156" s="13"/>
      <c r="Z156" s="13"/>
      <c r="AA156" s="13"/>
      <c r="AB156" s="13"/>
      <c r="AC156" s="13"/>
      <c r="AD156" s="13"/>
      <c r="AE156" s="13"/>
      <c r="AT156" s="247" t="s">
        <v>135</v>
      </c>
      <c r="AU156" s="247" t="s">
        <v>89</v>
      </c>
      <c r="AV156" s="13" t="s">
        <v>89</v>
      </c>
      <c r="AW156" s="13" t="s">
        <v>37</v>
      </c>
      <c r="AX156" s="13" t="s">
        <v>87</v>
      </c>
      <c r="AY156" s="247" t="s">
        <v>124</v>
      </c>
    </row>
    <row r="157" spans="1:65" s="2" customFormat="1" ht="24.15" customHeight="1">
      <c r="A157" s="38"/>
      <c r="B157" s="39"/>
      <c r="C157" s="218" t="s">
        <v>182</v>
      </c>
      <c r="D157" s="218" t="s">
        <v>126</v>
      </c>
      <c r="E157" s="219" t="s">
        <v>183</v>
      </c>
      <c r="F157" s="220" t="s">
        <v>184</v>
      </c>
      <c r="G157" s="221" t="s">
        <v>185</v>
      </c>
      <c r="H157" s="222">
        <v>32</v>
      </c>
      <c r="I157" s="223"/>
      <c r="J157" s="224">
        <f>ROUND(I157*H157,2)</f>
        <v>0</v>
      </c>
      <c r="K157" s="220" t="s">
        <v>130</v>
      </c>
      <c r="L157" s="44"/>
      <c r="M157" s="225" t="s">
        <v>1</v>
      </c>
      <c r="N157" s="226" t="s">
        <v>44</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131</v>
      </c>
      <c r="AT157" s="229" t="s">
        <v>126</v>
      </c>
      <c r="AU157" s="229" t="s">
        <v>89</v>
      </c>
      <c r="AY157" s="17" t="s">
        <v>124</v>
      </c>
      <c r="BE157" s="230">
        <f>IF(N157="základní",J157,0)</f>
        <v>0</v>
      </c>
      <c r="BF157" s="230">
        <f>IF(N157="snížená",J157,0)</f>
        <v>0</v>
      </c>
      <c r="BG157" s="230">
        <f>IF(N157="zákl. přenesená",J157,0)</f>
        <v>0</v>
      </c>
      <c r="BH157" s="230">
        <f>IF(N157="sníž. přenesená",J157,0)</f>
        <v>0</v>
      </c>
      <c r="BI157" s="230">
        <f>IF(N157="nulová",J157,0)</f>
        <v>0</v>
      </c>
      <c r="BJ157" s="17" t="s">
        <v>87</v>
      </c>
      <c r="BK157" s="230">
        <f>ROUND(I157*H157,2)</f>
        <v>0</v>
      </c>
      <c r="BL157" s="17" t="s">
        <v>131</v>
      </c>
      <c r="BM157" s="229" t="s">
        <v>186</v>
      </c>
    </row>
    <row r="158" spans="1:47" s="2" customFormat="1" ht="12">
      <c r="A158" s="38"/>
      <c r="B158" s="39"/>
      <c r="C158" s="40"/>
      <c r="D158" s="231" t="s">
        <v>133</v>
      </c>
      <c r="E158" s="40"/>
      <c r="F158" s="232" t="s">
        <v>187</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133</v>
      </c>
      <c r="AU158" s="17" t="s">
        <v>89</v>
      </c>
    </row>
    <row r="159" spans="1:51" s="13" customFormat="1" ht="12">
      <c r="A159" s="13"/>
      <c r="B159" s="236"/>
      <c r="C159" s="237"/>
      <c r="D159" s="238" t="s">
        <v>135</v>
      </c>
      <c r="E159" s="239" t="s">
        <v>1</v>
      </c>
      <c r="F159" s="240" t="s">
        <v>188</v>
      </c>
      <c r="G159" s="237"/>
      <c r="H159" s="241">
        <v>32</v>
      </c>
      <c r="I159" s="242"/>
      <c r="J159" s="237"/>
      <c r="K159" s="237"/>
      <c r="L159" s="243"/>
      <c r="M159" s="244"/>
      <c r="N159" s="245"/>
      <c r="O159" s="245"/>
      <c r="P159" s="245"/>
      <c r="Q159" s="245"/>
      <c r="R159" s="245"/>
      <c r="S159" s="245"/>
      <c r="T159" s="246"/>
      <c r="U159" s="13"/>
      <c r="V159" s="13"/>
      <c r="W159" s="13"/>
      <c r="X159" s="13"/>
      <c r="Y159" s="13"/>
      <c r="Z159" s="13"/>
      <c r="AA159" s="13"/>
      <c r="AB159" s="13"/>
      <c r="AC159" s="13"/>
      <c r="AD159" s="13"/>
      <c r="AE159" s="13"/>
      <c r="AT159" s="247" t="s">
        <v>135</v>
      </c>
      <c r="AU159" s="247" t="s">
        <v>89</v>
      </c>
      <c r="AV159" s="13" t="s">
        <v>89</v>
      </c>
      <c r="AW159" s="13" t="s">
        <v>37</v>
      </c>
      <c r="AX159" s="13" t="s">
        <v>87</v>
      </c>
      <c r="AY159" s="247" t="s">
        <v>124</v>
      </c>
    </row>
    <row r="160" spans="1:65" s="2" customFormat="1" ht="33" customHeight="1">
      <c r="A160" s="38"/>
      <c r="B160" s="39"/>
      <c r="C160" s="218" t="s">
        <v>189</v>
      </c>
      <c r="D160" s="218" t="s">
        <v>126</v>
      </c>
      <c r="E160" s="219" t="s">
        <v>190</v>
      </c>
      <c r="F160" s="220" t="s">
        <v>191</v>
      </c>
      <c r="G160" s="221" t="s">
        <v>185</v>
      </c>
      <c r="H160" s="222">
        <v>26.25</v>
      </c>
      <c r="I160" s="223"/>
      <c r="J160" s="224">
        <f>ROUND(I160*H160,2)</f>
        <v>0</v>
      </c>
      <c r="K160" s="220" t="s">
        <v>130</v>
      </c>
      <c r="L160" s="44"/>
      <c r="M160" s="225" t="s">
        <v>1</v>
      </c>
      <c r="N160" s="226" t="s">
        <v>44</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131</v>
      </c>
      <c r="AT160" s="229" t="s">
        <v>126</v>
      </c>
      <c r="AU160" s="229" t="s">
        <v>89</v>
      </c>
      <c r="AY160" s="17" t="s">
        <v>124</v>
      </c>
      <c r="BE160" s="230">
        <f>IF(N160="základní",J160,0)</f>
        <v>0</v>
      </c>
      <c r="BF160" s="230">
        <f>IF(N160="snížená",J160,0)</f>
        <v>0</v>
      </c>
      <c r="BG160" s="230">
        <f>IF(N160="zákl. přenesená",J160,0)</f>
        <v>0</v>
      </c>
      <c r="BH160" s="230">
        <f>IF(N160="sníž. přenesená",J160,0)</f>
        <v>0</v>
      </c>
      <c r="BI160" s="230">
        <f>IF(N160="nulová",J160,0)</f>
        <v>0</v>
      </c>
      <c r="BJ160" s="17" t="s">
        <v>87</v>
      </c>
      <c r="BK160" s="230">
        <f>ROUND(I160*H160,2)</f>
        <v>0</v>
      </c>
      <c r="BL160" s="17" t="s">
        <v>131</v>
      </c>
      <c r="BM160" s="229" t="s">
        <v>192</v>
      </c>
    </row>
    <row r="161" spans="1:47" s="2" customFormat="1" ht="12">
      <c r="A161" s="38"/>
      <c r="B161" s="39"/>
      <c r="C161" s="40"/>
      <c r="D161" s="231" t="s">
        <v>133</v>
      </c>
      <c r="E161" s="40"/>
      <c r="F161" s="232" t="s">
        <v>193</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133</v>
      </c>
      <c r="AU161" s="17" t="s">
        <v>89</v>
      </c>
    </row>
    <row r="162" spans="1:51" s="13" customFormat="1" ht="12">
      <c r="A162" s="13"/>
      <c r="B162" s="236"/>
      <c r="C162" s="237"/>
      <c r="D162" s="238" t="s">
        <v>135</v>
      </c>
      <c r="E162" s="239" t="s">
        <v>1</v>
      </c>
      <c r="F162" s="240" t="s">
        <v>194</v>
      </c>
      <c r="G162" s="237"/>
      <c r="H162" s="241">
        <v>17.5</v>
      </c>
      <c r="I162" s="242"/>
      <c r="J162" s="237"/>
      <c r="K162" s="237"/>
      <c r="L162" s="243"/>
      <c r="M162" s="244"/>
      <c r="N162" s="245"/>
      <c r="O162" s="245"/>
      <c r="P162" s="245"/>
      <c r="Q162" s="245"/>
      <c r="R162" s="245"/>
      <c r="S162" s="245"/>
      <c r="T162" s="246"/>
      <c r="U162" s="13"/>
      <c r="V162" s="13"/>
      <c r="W162" s="13"/>
      <c r="X162" s="13"/>
      <c r="Y162" s="13"/>
      <c r="Z162" s="13"/>
      <c r="AA162" s="13"/>
      <c r="AB162" s="13"/>
      <c r="AC162" s="13"/>
      <c r="AD162" s="13"/>
      <c r="AE162" s="13"/>
      <c r="AT162" s="247" t="s">
        <v>135</v>
      </c>
      <c r="AU162" s="247" t="s">
        <v>89</v>
      </c>
      <c r="AV162" s="13" t="s">
        <v>89</v>
      </c>
      <c r="AW162" s="13" t="s">
        <v>37</v>
      </c>
      <c r="AX162" s="13" t="s">
        <v>79</v>
      </c>
      <c r="AY162" s="247" t="s">
        <v>124</v>
      </c>
    </row>
    <row r="163" spans="1:51" s="13" customFormat="1" ht="12">
      <c r="A163" s="13"/>
      <c r="B163" s="236"/>
      <c r="C163" s="237"/>
      <c r="D163" s="238" t="s">
        <v>135</v>
      </c>
      <c r="E163" s="239" t="s">
        <v>1</v>
      </c>
      <c r="F163" s="240" t="s">
        <v>195</v>
      </c>
      <c r="G163" s="237"/>
      <c r="H163" s="241">
        <v>8.75</v>
      </c>
      <c r="I163" s="242"/>
      <c r="J163" s="237"/>
      <c r="K163" s="237"/>
      <c r="L163" s="243"/>
      <c r="M163" s="244"/>
      <c r="N163" s="245"/>
      <c r="O163" s="245"/>
      <c r="P163" s="245"/>
      <c r="Q163" s="245"/>
      <c r="R163" s="245"/>
      <c r="S163" s="245"/>
      <c r="T163" s="246"/>
      <c r="U163" s="13"/>
      <c r="V163" s="13"/>
      <c r="W163" s="13"/>
      <c r="X163" s="13"/>
      <c r="Y163" s="13"/>
      <c r="Z163" s="13"/>
      <c r="AA163" s="13"/>
      <c r="AB163" s="13"/>
      <c r="AC163" s="13"/>
      <c r="AD163" s="13"/>
      <c r="AE163" s="13"/>
      <c r="AT163" s="247" t="s">
        <v>135</v>
      </c>
      <c r="AU163" s="247" t="s">
        <v>89</v>
      </c>
      <c r="AV163" s="13" t="s">
        <v>89</v>
      </c>
      <c r="AW163" s="13" t="s">
        <v>37</v>
      </c>
      <c r="AX163" s="13" t="s">
        <v>79</v>
      </c>
      <c r="AY163" s="247" t="s">
        <v>124</v>
      </c>
    </row>
    <row r="164" spans="1:51" s="14" customFormat="1" ht="12">
      <c r="A164" s="14"/>
      <c r="B164" s="249"/>
      <c r="C164" s="250"/>
      <c r="D164" s="238" t="s">
        <v>135</v>
      </c>
      <c r="E164" s="251" t="s">
        <v>1</v>
      </c>
      <c r="F164" s="252" t="s">
        <v>145</v>
      </c>
      <c r="G164" s="250"/>
      <c r="H164" s="253">
        <v>26.25</v>
      </c>
      <c r="I164" s="254"/>
      <c r="J164" s="250"/>
      <c r="K164" s="250"/>
      <c r="L164" s="255"/>
      <c r="M164" s="256"/>
      <c r="N164" s="257"/>
      <c r="O164" s="257"/>
      <c r="P164" s="257"/>
      <c r="Q164" s="257"/>
      <c r="R164" s="257"/>
      <c r="S164" s="257"/>
      <c r="T164" s="258"/>
      <c r="U164" s="14"/>
      <c r="V164" s="14"/>
      <c r="W164" s="14"/>
      <c r="X164" s="14"/>
      <c r="Y164" s="14"/>
      <c r="Z164" s="14"/>
      <c r="AA164" s="14"/>
      <c r="AB164" s="14"/>
      <c r="AC164" s="14"/>
      <c r="AD164" s="14"/>
      <c r="AE164" s="14"/>
      <c r="AT164" s="259" t="s">
        <v>135</v>
      </c>
      <c r="AU164" s="259" t="s">
        <v>89</v>
      </c>
      <c r="AV164" s="14" t="s">
        <v>131</v>
      </c>
      <c r="AW164" s="14" t="s">
        <v>37</v>
      </c>
      <c r="AX164" s="14" t="s">
        <v>87</v>
      </c>
      <c r="AY164" s="259" t="s">
        <v>124</v>
      </c>
    </row>
    <row r="165" spans="1:65" s="2" customFormat="1" ht="33" customHeight="1">
      <c r="A165" s="38"/>
      <c r="B165" s="39"/>
      <c r="C165" s="218" t="s">
        <v>196</v>
      </c>
      <c r="D165" s="218" t="s">
        <v>126</v>
      </c>
      <c r="E165" s="219" t="s">
        <v>197</v>
      </c>
      <c r="F165" s="220" t="s">
        <v>198</v>
      </c>
      <c r="G165" s="221" t="s">
        <v>185</v>
      </c>
      <c r="H165" s="222">
        <v>107.25</v>
      </c>
      <c r="I165" s="223"/>
      <c r="J165" s="224">
        <f>ROUND(I165*H165,2)</f>
        <v>0</v>
      </c>
      <c r="K165" s="220" t="s">
        <v>130</v>
      </c>
      <c r="L165" s="44"/>
      <c r="M165" s="225" t="s">
        <v>1</v>
      </c>
      <c r="N165" s="226" t="s">
        <v>44</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131</v>
      </c>
      <c r="AT165" s="229" t="s">
        <v>126</v>
      </c>
      <c r="AU165" s="229" t="s">
        <v>89</v>
      </c>
      <c r="AY165" s="17" t="s">
        <v>124</v>
      </c>
      <c r="BE165" s="230">
        <f>IF(N165="základní",J165,0)</f>
        <v>0</v>
      </c>
      <c r="BF165" s="230">
        <f>IF(N165="snížená",J165,0)</f>
        <v>0</v>
      </c>
      <c r="BG165" s="230">
        <f>IF(N165="zákl. přenesená",J165,0)</f>
        <v>0</v>
      </c>
      <c r="BH165" s="230">
        <f>IF(N165="sníž. přenesená",J165,0)</f>
        <v>0</v>
      </c>
      <c r="BI165" s="230">
        <f>IF(N165="nulová",J165,0)</f>
        <v>0</v>
      </c>
      <c r="BJ165" s="17" t="s">
        <v>87</v>
      </c>
      <c r="BK165" s="230">
        <f>ROUND(I165*H165,2)</f>
        <v>0</v>
      </c>
      <c r="BL165" s="17" t="s">
        <v>131</v>
      </c>
      <c r="BM165" s="229" t="s">
        <v>199</v>
      </c>
    </row>
    <row r="166" spans="1:47" s="2" customFormat="1" ht="12">
      <c r="A166" s="38"/>
      <c r="B166" s="39"/>
      <c r="C166" s="40"/>
      <c r="D166" s="231" t="s">
        <v>133</v>
      </c>
      <c r="E166" s="40"/>
      <c r="F166" s="232" t="s">
        <v>200</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133</v>
      </c>
      <c r="AU166" s="17" t="s">
        <v>89</v>
      </c>
    </row>
    <row r="167" spans="1:47" s="2" customFormat="1" ht="12">
      <c r="A167" s="38"/>
      <c r="B167" s="39"/>
      <c r="C167" s="40"/>
      <c r="D167" s="238" t="s">
        <v>141</v>
      </c>
      <c r="E167" s="40"/>
      <c r="F167" s="248" t="s">
        <v>201</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141</v>
      </c>
      <c r="AU167" s="17" t="s">
        <v>89</v>
      </c>
    </row>
    <row r="168" spans="1:51" s="13" customFormat="1" ht="12">
      <c r="A168" s="13"/>
      <c r="B168" s="236"/>
      <c r="C168" s="237"/>
      <c r="D168" s="238" t="s">
        <v>135</v>
      </c>
      <c r="E168" s="239" t="s">
        <v>1</v>
      </c>
      <c r="F168" s="240" t="s">
        <v>202</v>
      </c>
      <c r="G168" s="237"/>
      <c r="H168" s="241">
        <v>49</v>
      </c>
      <c r="I168" s="242"/>
      <c r="J168" s="237"/>
      <c r="K168" s="237"/>
      <c r="L168" s="243"/>
      <c r="M168" s="244"/>
      <c r="N168" s="245"/>
      <c r="O168" s="245"/>
      <c r="P168" s="245"/>
      <c r="Q168" s="245"/>
      <c r="R168" s="245"/>
      <c r="S168" s="245"/>
      <c r="T168" s="246"/>
      <c r="U168" s="13"/>
      <c r="V168" s="13"/>
      <c r="W168" s="13"/>
      <c r="X168" s="13"/>
      <c r="Y168" s="13"/>
      <c r="Z168" s="13"/>
      <c r="AA168" s="13"/>
      <c r="AB168" s="13"/>
      <c r="AC168" s="13"/>
      <c r="AD168" s="13"/>
      <c r="AE168" s="13"/>
      <c r="AT168" s="247" t="s">
        <v>135</v>
      </c>
      <c r="AU168" s="247" t="s">
        <v>89</v>
      </c>
      <c r="AV168" s="13" t="s">
        <v>89</v>
      </c>
      <c r="AW168" s="13" t="s">
        <v>37</v>
      </c>
      <c r="AX168" s="13" t="s">
        <v>79</v>
      </c>
      <c r="AY168" s="247" t="s">
        <v>124</v>
      </c>
    </row>
    <row r="169" spans="1:51" s="13" customFormat="1" ht="12">
      <c r="A169" s="13"/>
      <c r="B169" s="236"/>
      <c r="C169" s="237"/>
      <c r="D169" s="238" t="s">
        <v>135</v>
      </c>
      <c r="E169" s="239" t="s">
        <v>1</v>
      </c>
      <c r="F169" s="240" t="s">
        <v>203</v>
      </c>
      <c r="G169" s="237"/>
      <c r="H169" s="241">
        <v>32</v>
      </c>
      <c r="I169" s="242"/>
      <c r="J169" s="237"/>
      <c r="K169" s="237"/>
      <c r="L169" s="243"/>
      <c r="M169" s="244"/>
      <c r="N169" s="245"/>
      <c r="O169" s="245"/>
      <c r="P169" s="245"/>
      <c r="Q169" s="245"/>
      <c r="R169" s="245"/>
      <c r="S169" s="245"/>
      <c r="T169" s="246"/>
      <c r="U169" s="13"/>
      <c r="V169" s="13"/>
      <c r="W169" s="13"/>
      <c r="X169" s="13"/>
      <c r="Y169" s="13"/>
      <c r="Z169" s="13"/>
      <c r="AA169" s="13"/>
      <c r="AB169" s="13"/>
      <c r="AC169" s="13"/>
      <c r="AD169" s="13"/>
      <c r="AE169" s="13"/>
      <c r="AT169" s="247" t="s">
        <v>135</v>
      </c>
      <c r="AU169" s="247" t="s">
        <v>89</v>
      </c>
      <c r="AV169" s="13" t="s">
        <v>89</v>
      </c>
      <c r="AW169" s="13" t="s">
        <v>37</v>
      </c>
      <c r="AX169" s="13" t="s">
        <v>79</v>
      </c>
      <c r="AY169" s="247" t="s">
        <v>124</v>
      </c>
    </row>
    <row r="170" spans="1:51" s="13" customFormat="1" ht="12">
      <c r="A170" s="13"/>
      <c r="B170" s="236"/>
      <c r="C170" s="237"/>
      <c r="D170" s="238" t="s">
        <v>135</v>
      </c>
      <c r="E170" s="239" t="s">
        <v>1</v>
      </c>
      <c r="F170" s="240" t="s">
        <v>204</v>
      </c>
      <c r="G170" s="237"/>
      <c r="H170" s="241">
        <v>26.25</v>
      </c>
      <c r="I170" s="242"/>
      <c r="J170" s="237"/>
      <c r="K170" s="237"/>
      <c r="L170" s="243"/>
      <c r="M170" s="244"/>
      <c r="N170" s="245"/>
      <c r="O170" s="245"/>
      <c r="P170" s="245"/>
      <c r="Q170" s="245"/>
      <c r="R170" s="245"/>
      <c r="S170" s="245"/>
      <c r="T170" s="246"/>
      <c r="U170" s="13"/>
      <c r="V170" s="13"/>
      <c r="W170" s="13"/>
      <c r="X170" s="13"/>
      <c r="Y170" s="13"/>
      <c r="Z170" s="13"/>
      <c r="AA170" s="13"/>
      <c r="AB170" s="13"/>
      <c r="AC170" s="13"/>
      <c r="AD170" s="13"/>
      <c r="AE170" s="13"/>
      <c r="AT170" s="247" t="s">
        <v>135</v>
      </c>
      <c r="AU170" s="247" t="s">
        <v>89</v>
      </c>
      <c r="AV170" s="13" t="s">
        <v>89</v>
      </c>
      <c r="AW170" s="13" t="s">
        <v>37</v>
      </c>
      <c r="AX170" s="13" t="s">
        <v>79</v>
      </c>
      <c r="AY170" s="247" t="s">
        <v>124</v>
      </c>
    </row>
    <row r="171" spans="1:51" s="14" customFormat="1" ht="12">
      <c r="A171" s="14"/>
      <c r="B171" s="249"/>
      <c r="C171" s="250"/>
      <c r="D171" s="238" t="s">
        <v>135</v>
      </c>
      <c r="E171" s="251" t="s">
        <v>1</v>
      </c>
      <c r="F171" s="252" t="s">
        <v>145</v>
      </c>
      <c r="G171" s="250"/>
      <c r="H171" s="253">
        <v>107.25</v>
      </c>
      <c r="I171" s="254"/>
      <c r="J171" s="250"/>
      <c r="K171" s="250"/>
      <c r="L171" s="255"/>
      <c r="M171" s="256"/>
      <c r="N171" s="257"/>
      <c r="O171" s="257"/>
      <c r="P171" s="257"/>
      <c r="Q171" s="257"/>
      <c r="R171" s="257"/>
      <c r="S171" s="257"/>
      <c r="T171" s="258"/>
      <c r="U171" s="14"/>
      <c r="V171" s="14"/>
      <c r="W171" s="14"/>
      <c r="X171" s="14"/>
      <c r="Y171" s="14"/>
      <c r="Z171" s="14"/>
      <c r="AA171" s="14"/>
      <c r="AB171" s="14"/>
      <c r="AC171" s="14"/>
      <c r="AD171" s="14"/>
      <c r="AE171" s="14"/>
      <c r="AT171" s="259" t="s">
        <v>135</v>
      </c>
      <c r="AU171" s="259" t="s">
        <v>89</v>
      </c>
      <c r="AV171" s="14" t="s">
        <v>131</v>
      </c>
      <c r="AW171" s="14" t="s">
        <v>37</v>
      </c>
      <c r="AX171" s="14" t="s">
        <v>87</v>
      </c>
      <c r="AY171" s="259" t="s">
        <v>124</v>
      </c>
    </row>
    <row r="172" spans="1:65" s="2" customFormat="1" ht="44.25" customHeight="1">
      <c r="A172" s="38"/>
      <c r="B172" s="39"/>
      <c r="C172" s="218" t="s">
        <v>205</v>
      </c>
      <c r="D172" s="218" t="s">
        <v>126</v>
      </c>
      <c r="E172" s="219" t="s">
        <v>206</v>
      </c>
      <c r="F172" s="220" t="s">
        <v>207</v>
      </c>
      <c r="G172" s="221" t="s">
        <v>185</v>
      </c>
      <c r="H172" s="222">
        <v>2145</v>
      </c>
      <c r="I172" s="223"/>
      <c r="J172" s="224">
        <f>ROUND(I172*H172,2)</f>
        <v>0</v>
      </c>
      <c r="K172" s="220" t="s">
        <v>130</v>
      </c>
      <c r="L172" s="44"/>
      <c r="M172" s="225" t="s">
        <v>1</v>
      </c>
      <c r="N172" s="226" t="s">
        <v>44</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131</v>
      </c>
      <c r="AT172" s="229" t="s">
        <v>126</v>
      </c>
      <c r="AU172" s="229" t="s">
        <v>89</v>
      </c>
      <c r="AY172" s="17" t="s">
        <v>124</v>
      </c>
      <c r="BE172" s="230">
        <f>IF(N172="základní",J172,0)</f>
        <v>0</v>
      </c>
      <c r="BF172" s="230">
        <f>IF(N172="snížená",J172,0)</f>
        <v>0</v>
      </c>
      <c r="BG172" s="230">
        <f>IF(N172="zákl. přenesená",J172,0)</f>
        <v>0</v>
      </c>
      <c r="BH172" s="230">
        <f>IF(N172="sníž. přenesená",J172,0)</f>
        <v>0</v>
      </c>
      <c r="BI172" s="230">
        <f>IF(N172="nulová",J172,0)</f>
        <v>0</v>
      </c>
      <c r="BJ172" s="17" t="s">
        <v>87</v>
      </c>
      <c r="BK172" s="230">
        <f>ROUND(I172*H172,2)</f>
        <v>0</v>
      </c>
      <c r="BL172" s="17" t="s">
        <v>131</v>
      </c>
      <c r="BM172" s="229" t="s">
        <v>208</v>
      </c>
    </row>
    <row r="173" spans="1:47" s="2" customFormat="1" ht="12">
      <c r="A173" s="38"/>
      <c r="B173" s="39"/>
      <c r="C173" s="40"/>
      <c r="D173" s="231" t="s">
        <v>133</v>
      </c>
      <c r="E173" s="40"/>
      <c r="F173" s="232" t="s">
        <v>209</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133</v>
      </c>
      <c r="AU173" s="17" t="s">
        <v>89</v>
      </c>
    </row>
    <row r="174" spans="1:47" s="2" customFormat="1" ht="12">
      <c r="A174" s="38"/>
      <c r="B174" s="39"/>
      <c r="C174" s="40"/>
      <c r="D174" s="238" t="s">
        <v>141</v>
      </c>
      <c r="E174" s="40"/>
      <c r="F174" s="248" t="s">
        <v>201</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141</v>
      </c>
      <c r="AU174" s="17" t="s">
        <v>89</v>
      </c>
    </row>
    <row r="175" spans="1:51" s="13" customFormat="1" ht="12">
      <c r="A175" s="13"/>
      <c r="B175" s="236"/>
      <c r="C175" s="237"/>
      <c r="D175" s="238" t="s">
        <v>135</v>
      </c>
      <c r="E175" s="239" t="s">
        <v>1</v>
      </c>
      <c r="F175" s="240" t="s">
        <v>210</v>
      </c>
      <c r="G175" s="237"/>
      <c r="H175" s="241">
        <v>2145</v>
      </c>
      <c r="I175" s="242"/>
      <c r="J175" s="237"/>
      <c r="K175" s="237"/>
      <c r="L175" s="243"/>
      <c r="M175" s="244"/>
      <c r="N175" s="245"/>
      <c r="O175" s="245"/>
      <c r="P175" s="245"/>
      <c r="Q175" s="245"/>
      <c r="R175" s="245"/>
      <c r="S175" s="245"/>
      <c r="T175" s="246"/>
      <c r="U175" s="13"/>
      <c r="V175" s="13"/>
      <c r="W175" s="13"/>
      <c r="X175" s="13"/>
      <c r="Y175" s="13"/>
      <c r="Z175" s="13"/>
      <c r="AA175" s="13"/>
      <c r="AB175" s="13"/>
      <c r="AC175" s="13"/>
      <c r="AD175" s="13"/>
      <c r="AE175" s="13"/>
      <c r="AT175" s="247" t="s">
        <v>135</v>
      </c>
      <c r="AU175" s="247" t="s">
        <v>89</v>
      </c>
      <c r="AV175" s="13" t="s">
        <v>89</v>
      </c>
      <c r="AW175" s="13" t="s">
        <v>37</v>
      </c>
      <c r="AX175" s="13" t="s">
        <v>87</v>
      </c>
      <c r="AY175" s="247" t="s">
        <v>124</v>
      </c>
    </row>
    <row r="176" spans="1:65" s="2" customFormat="1" ht="44.25" customHeight="1">
      <c r="A176" s="38"/>
      <c r="B176" s="39"/>
      <c r="C176" s="218" t="s">
        <v>211</v>
      </c>
      <c r="D176" s="218" t="s">
        <v>126</v>
      </c>
      <c r="E176" s="219" t="s">
        <v>212</v>
      </c>
      <c r="F176" s="220" t="s">
        <v>213</v>
      </c>
      <c r="G176" s="221" t="s">
        <v>214</v>
      </c>
      <c r="H176" s="222">
        <v>193.05</v>
      </c>
      <c r="I176" s="223"/>
      <c r="J176" s="224">
        <f>ROUND(I176*H176,2)</f>
        <v>0</v>
      </c>
      <c r="K176" s="220" t="s">
        <v>130</v>
      </c>
      <c r="L176" s="44"/>
      <c r="M176" s="225" t="s">
        <v>1</v>
      </c>
      <c r="N176" s="226" t="s">
        <v>44</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131</v>
      </c>
      <c r="AT176" s="229" t="s">
        <v>126</v>
      </c>
      <c r="AU176" s="229" t="s">
        <v>89</v>
      </c>
      <c r="AY176" s="17" t="s">
        <v>124</v>
      </c>
      <c r="BE176" s="230">
        <f>IF(N176="základní",J176,0)</f>
        <v>0</v>
      </c>
      <c r="BF176" s="230">
        <f>IF(N176="snížená",J176,0)</f>
        <v>0</v>
      </c>
      <c r="BG176" s="230">
        <f>IF(N176="zákl. přenesená",J176,0)</f>
        <v>0</v>
      </c>
      <c r="BH176" s="230">
        <f>IF(N176="sníž. přenesená",J176,0)</f>
        <v>0</v>
      </c>
      <c r="BI176" s="230">
        <f>IF(N176="nulová",J176,0)</f>
        <v>0</v>
      </c>
      <c r="BJ176" s="17" t="s">
        <v>87</v>
      </c>
      <c r="BK176" s="230">
        <f>ROUND(I176*H176,2)</f>
        <v>0</v>
      </c>
      <c r="BL176" s="17" t="s">
        <v>131</v>
      </c>
      <c r="BM176" s="229" t="s">
        <v>215</v>
      </c>
    </row>
    <row r="177" spans="1:47" s="2" customFormat="1" ht="12">
      <c r="A177" s="38"/>
      <c r="B177" s="39"/>
      <c r="C177" s="40"/>
      <c r="D177" s="231" t="s">
        <v>133</v>
      </c>
      <c r="E177" s="40"/>
      <c r="F177" s="232" t="s">
        <v>216</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133</v>
      </c>
      <c r="AU177" s="17" t="s">
        <v>89</v>
      </c>
    </row>
    <row r="178" spans="1:51" s="13" customFormat="1" ht="12">
      <c r="A178" s="13"/>
      <c r="B178" s="236"/>
      <c r="C178" s="237"/>
      <c r="D178" s="238" t="s">
        <v>135</v>
      </c>
      <c r="E178" s="239" t="s">
        <v>1</v>
      </c>
      <c r="F178" s="240" t="s">
        <v>217</v>
      </c>
      <c r="G178" s="237"/>
      <c r="H178" s="241">
        <v>193.05</v>
      </c>
      <c r="I178" s="242"/>
      <c r="J178" s="237"/>
      <c r="K178" s="237"/>
      <c r="L178" s="243"/>
      <c r="M178" s="244"/>
      <c r="N178" s="245"/>
      <c r="O178" s="245"/>
      <c r="P178" s="245"/>
      <c r="Q178" s="245"/>
      <c r="R178" s="245"/>
      <c r="S178" s="245"/>
      <c r="T178" s="246"/>
      <c r="U178" s="13"/>
      <c r="V178" s="13"/>
      <c r="W178" s="13"/>
      <c r="X178" s="13"/>
      <c r="Y178" s="13"/>
      <c r="Z178" s="13"/>
      <c r="AA178" s="13"/>
      <c r="AB178" s="13"/>
      <c r="AC178" s="13"/>
      <c r="AD178" s="13"/>
      <c r="AE178" s="13"/>
      <c r="AT178" s="247" t="s">
        <v>135</v>
      </c>
      <c r="AU178" s="247" t="s">
        <v>89</v>
      </c>
      <c r="AV178" s="13" t="s">
        <v>89</v>
      </c>
      <c r="AW178" s="13" t="s">
        <v>37</v>
      </c>
      <c r="AX178" s="13" t="s">
        <v>87</v>
      </c>
      <c r="AY178" s="247" t="s">
        <v>124</v>
      </c>
    </row>
    <row r="179" spans="1:65" s="2" customFormat="1" ht="16.5" customHeight="1">
      <c r="A179" s="38"/>
      <c r="B179" s="39"/>
      <c r="C179" s="260" t="s">
        <v>218</v>
      </c>
      <c r="D179" s="260" t="s">
        <v>219</v>
      </c>
      <c r="E179" s="261" t="s">
        <v>220</v>
      </c>
      <c r="F179" s="262" t="s">
        <v>221</v>
      </c>
      <c r="G179" s="263" t="s">
        <v>214</v>
      </c>
      <c r="H179" s="264">
        <v>20.25</v>
      </c>
      <c r="I179" s="265"/>
      <c r="J179" s="266">
        <f>ROUND(I179*H179,2)</f>
        <v>0</v>
      </c>
      <c r="K179" s="262" t="s">
        <v>130</v>
      </c>
      <c r="L179" s="267"/>
      <c r="M179" s="268" t="s">
        <v>1</v>
      </c>
      <c r="N179" s="269" t="s">
        <v>44</v>
      </c>
      <c r="O179" s="91"/>
      <c r="P179" s="227">
        <f>O179*H179</f>
        <v>0</v>
      </c>
      <c r="Q179" s="227">
        <v>1</v>
      </c>
      <c r="R179" s="227">
        <f>Q179*H179</f>
        <v>20.25</v>
      </c>
      <c r="S179" s="227">
        <v>0</v>
      </c>
      <c r="T179" s="228">
        <f>S179*H179</f>
        <v>0</v>
      </c>
      <c r="U179" s="38"/>
      <c r="V179" s="38"/>
      <c r="W179" s="38"/>
      <c r="X179" s="38"/>
      <c r="Y179" s="38"/>
      <c r="Z179" s="38"/>
      <c r="AA179" s="38"/>
      <c r="AB179" s="38"/>
      <c r="AC179" s="38"/>
      <c r="AD179" s="38"/>
      <c r="AE179" s="38"/>
      <c r="AR179" s="229" t="s">
        <v>176</v>
      </c>
      <c r="AT179" s="229" t="s">
        <v>219</v>
      </c>
      <c r="AU179" s="229" t="s">
        <v>89</v>
      </c>
      <c r="AY179" s="17" t="s">
        <v>124</v>
      </c>
      <c r="BE179" s="230">
        <f>IF(N179="základní",J179,0)</f>
        <v>0</v>
      </c>
      <c r="BF179" s="230">
        <f>IF(N179="snížená",J179,0)</f>
        <v>0</v>
      </c>
      <c r="BG179" s="230">
        <f>IF(N179="zákl. přenesená",J179,0)</f>
        <v>0</v>
      </c>
      <c r="BH179" s="230">
        <f>IF(N179="sníž. přenesená",J179,0)</f>
        <v>0</v>
      </c>
      <c r="BI179" s="230">
        <f>IF(N179="nulová",J179,0)</f>
        <v>0</v>
      </c>
      <c r="BJ179" s="17" t="s">
        <v>87</v>
      </c>
      <c r="BK179" s="230">
        <f>ROUND(I179*H179,2)</f>
        <v>0</v>
      </c>
      <c r="BL179" s="17" t="s">
        <v>131</v>
      </c>
      <c r="BM179" s="229" t="s">
        <v>222</v>
      </c>
    </row>
    <row r="180" spans="1:51" s="13" customFormat="1" ht="12">
      <c r="A180" s="13"/>
      <c r="B180" s="236"/>
      <c r="C180" s="237"/>
      <c r="D180" s="238" t="s">
        <v>135</v>
      </c>
      <c r="E180" s="239" t="s">
        <v>1</v>
      </c>
      <c r="F180" s="240" t="s">
        <v>223</v>
      </c>
      <c r="G180" s="237"/>
      <c r="H180" s="241">
        <v>20.25</v>
      </c>
      <c r="I180" s="242"/>
      <c r="J180" s="237"/>
      <c r="K180" s="237"/>
      <c r="L180" s="243"/>
      <c r="M180" s="244"/>
      <c r="N180" s="245"/>
      <c r="O180" s="245"/>
      <c r="P180" s="245"/>
      <c r="Q180" s="245"/>
      <c r="R180" s="245"/>
      <c r="S180" s="245"/>
      <c r="T180" s="246"/>
      <c r="U180" s="13"/>
      <c r="V180" s="13"/>
      <c r="W180" s="13"/>
      <c r="X180" s="13"/>
      <c r="Y180" s="13"/>
      <c r="Z180" s="13"/>
      <c r="AA180" s="13"/>
      <c r="AB180" s="13"/>
      <c r="AC180" s="13"/>
      <c r="AD180" s="13"/>
      <c r="AE180" s="13"/>
      <c r="AT180" s="247" t="s">
        <v>135</v>
      </c>
      <c r="AU180" s="247" t="s">
        <v>89</v>
      </c>
      <c r="AV180" s="13" t="s">
        <v>89</v>
      </c>
      <c r="AW180" s="13" t="s">
        <v>37</v>
      </c>
      <c r="AX180" s="13" t="s">
        <v>87</v>
      </c>
      <c r="AY180" s="247" t="s">
        <v>124</v>
      </c>
    </row>
    <row r="181" spans="1:65" s="2" customFormat="1" ht="24.15" customHeight="1">
      <c r="A181" s="38"/>
      <c r="B181" s="39"/>
      <c r="C181" s="218" t="s">
        <v>8</v>
      </c>
      <c r="D181" s="218" t="s">
        <v>126</v>
      </c>
      <c r="E181" s="219" t="s">
        <v>224</v>
      </c>
      <c r="F181" s="220" t="s">
        <v>225</v>
      </c>
      <c r="G181" s="221" t="s">
        <v>129</v>
      </c>
      <c r="H181" s="222">
        <v>175</v>
      </c>
      <c r="I181" s="223"/>
      <c r="J181" s="224">
        <f>ROUND(I181*H181,2)</f>
        <v>0</v>
      </c>
      <c r="K181" s="220" t="s">
        <v>130</v>
      </c>
      <c r="L181" s="44"/>
      <c r="M181" s="225" t="s">
        <v>1</v>
      </c>
      <c r="N181" s="226" t="s">
        <v>44</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131</v>
      </c>
      <c r="AT181" s="229" t="s">
        <v>126</v>
      </c>
      <c r="AU181" s="229" t="s">
        <v>89</v>
      </c>
      <c r="AY181" s="17" t="s">
        <v>124</v>
      </c>
      <c r="BE181" s="230">
        <f>IF(N181="základní",J181,0)</f>
        <v>0</v>
      </c>
      <c r="BF181" s="230">
        <f>IF(N181="snížená",J181,0)</f>
        <v>0</v>
      </c>
      <c r="BG181" s="230">
        <f>IF(N181="zákl. přenesená",J181,0)</f>
        <v>0</v>
      </c>
      <c r="BH181" s="230">
        <f>IF(N181="sníž. přenesená",J181,0)</f>
        <v>0</v>
      </c>
      <c r="BI181" s="230">
        <f>IF(N181="nulová",J181,0)</f>
        <v>0</v>
      </c>
      <c r="BJ181" s="17" t="s">
        <v>87</v>
      </c>
      <c r="BK181" s="230">
        <f>ROUND(I181*H181,2)</f>
        <v>0</v>
      </c>
      <c r="BL181" s="17" t="s">
        <v>131</v>
      </c>
      <c r="BM181" s="229" t="s">
        <v>226</v>
      </c>
    </row>
    <row r="182" spans="1:47" s="2" customFormat="1" ht="12">
      <c r="A182" s="38"/>
      <c r="B182" s="39"/>
      <c r="C182" s="40"/>
      <c r="D182" s="231" t="s">
        <v>133</v>
      </c>
      <c r="E182" s="40"/>
      <c r="F182" s="232" t="s">
        <v>227</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133</v>
      </c>
      <c r="AU182" s="17" t="s">
        <v>89</v>
      </c>
    </row>
    <row r="183" spans="1:47" s="2" customFormat="1" ht="12">
      <c r="A183" s="38"/>
      <c r="B183" s="39"/>
      <c r="C183" s="40"/>
      <c r="D183" s="238" t="s">
        <v>141</v>
      </c>
      <c r="E183" s="40"/>
      <c r="F183" s="248" t="s">
        <v>228</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141</v>
      </c>
      <c r="AU183" s="17" t="s">
        <v>89</v>
      </c>
    </row>
    <row r="184" spans="1:51" s="13" customFormat="1" ht="12">
      <c r="A184" s="13"/>
      <c r="B184" s="236"/>
      <c r="C184" s="237"/>
      <c r="D184" s="238" t="s">
        <v>135</v>
      </c>
      <c r="E184" s="239" t="s">
        <v>1</v>
      </c>
      <c r="F184" s="240" t="s">
        <v>229</v>
      </c>
      <c r="G184" s="237"/>
      <c r="H184" s="241">
        <v>175</v>
      </c>
      <c r="I184" s="242"/>
      <c r="J184" s="237"/>
      <c r="K184" s="237"/>
      <c r="L184" s="243"/>
      <c r="M184" s="244"/>
      <c r="N184" s="245"/>
      <c r="O184" s="245"/>
      <c r="P184" s="245"/>
      <c r="Q184" s="245"/>
      <c r="R184" s="245"/>
      <c r="S184" s="245"/>
      <c r="T184" s="246"/>
      <c r="U184" s="13"/>
      <c r="V184" s="13"/>
      <c r="W184" s="13"/>
      <c r="X184" s="13"/>
      <c r="Y184" s="13"/>
      <c r="Z184" s="13"/>
      <c r="AA184" s="13"/>
      <c r="AB184" s="13"/>
      <c r="AC184" s="13"/>
      <c r="AD184" s="13"/>
      <c r="AE184" s="13"/>
      <c r="AT184" s="247" t="s">
        <v>135</v>
      </c>
      <c r="AU184" s="247" t="s">
        <v>89</v>
      </c>
      <c r="AV184" s="13" t="s">
        <v>89</v>
      </c>
      <c r="AW184" s="13" t="s">
        <v>37</v>
      </c>
      <c r="AX184" s="13" t="s">
        <v>87</v>
      </c>
      <c r="AY184" s="247" t="s">
        <v>124</v>
      </c>
    </row>
    <row r="185" spans="1:65" s="2" customFormat="1" ht="24.15" customHeight="1">
      <c r="A185" s="38"/>
      <c r="B185" s="39"/>
      <c r="C185" s="218" t="s">
        <v>230</v>
      </c>
      <c r="D185" s="218" t="s">
        <v>126</v>
      </c>
      <c r="E185" s="219" t="s">
        <v>231</v>
      </c>
      <c r="F185" s="220" t="s">
        <v>232</v>
      </c>
      <c r="G185" s="221" t="s">
        <v>129</v>
      </c>
      <c r="H185" s="222">
        <v>175</v>
      </c>
      <c r="I185" s="223"/>
      <c r="J185" s="224">
        <f>ROUND(I185*H185,2)</f>
        <v>0</v>
      </c>
      <c r="K185" s="220" t="s">
        <v>130</v>
      </c>
      <c r="L185" s="44"/>
      <c r="M185" s="225" t="s">
        <v>1</v>
      </c>
      <c r="N185" s="226" t="s">
        <v>44</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131</v>
      </c>
      <c r="AT185" s="229" t="s">
        <v>126</v>
      </c>
      <c r="AU185" s="229" t="s">
        <v>89</v>
      </c>
      <c r="AY185" s="17" t="s">
        <v>124</v>
      </c>
      <c r="BE185" s="230">
        <f>IF(N185="základní",J185,0)</f>
        <v>0</v>
      </c>
      <c r="BF185" s="230">
        <f>IF(N185="snížená",J185,0)</f>
        <v>0</v>
      </c>
      <c r="BG185" s="230">
        <f>IF(N185="zákl. přenesená",J185,0)</f>
        <v>0</v>
      </c>
      <c r="BH185" s="230">
        <f>IF(N185="sníž. přenesená",J185,0)</f>
        <v>0</v>
      </c>
      <c r="BI185" s="230">
        <f>IF(N185="nulová",J185,0)</f>
        <v>0</v>
      </c>
      <c r="BJ185" s="17" t="s">
        <v>87</v>
      </c>
      <c r="BK185" s="230">
        <f>ROUND(I185*H185,2)</f>
        <v>0</v>
      </c>
      <c r="BL185" s="17" t="s">
        <v>131</v>
      </c>
      <c r="BM185" s="229" t="s">
        <v>233</v>
      </c>
    </row>
    <row r="186" spans="1:47" s="2" customFormat="1" ht="12">
      <c r="A186" s="38"/>
      <c r="B186" s="39"/>
      <c r="C186" s="40"/>
      <c r="D186" s="231" t="s">
        <v>133</v>
      </c>
      <c r="E186" s="40"/>
      <c r="F186" s="232" t="s">
        <v>234</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133</v>
      </c>
      <c r="AU186" s="17" t="s">
        <v>89</v>
      </c>
    </row>
    <row r="187" spans="1:65" s="2" customFormat="1" ht="16.5" customHeight="1">
      <c r="A187" s="38"/>
      <c r="B187" s="39"/>
      <c r="C187" s="260" t="s">
        <v>235</v>
      </c>
      <c r="D187" s="260" t="s">
        <v>219</v>
      </c>
      <c r="E187" s="261" t="s">
        <v>236</v>
      </c>
      <c r="F187" s="262" t="s">
        <v>237</v>
      </c>
      <c r="G187" s="263" t="s">
        <v>238</v>
      </c>
      <c r="H187" s="264">
        <v>5</v>
      </c>
      <c r="I187" s="265"/>
      <c r="J187" s="266">
        <f>ROUND(I187*H187,2)</f>
        <v>0</v>
      </c>
      <c r="K187" s="262" t="s">
        <v>130</v>
      </c>
      <c r="L187" s="267"/>
      <c r="M187" s="268" t="s">
        <v>1</v>
      </c>
      <c r="N187" s="269" t="s">
        <v>44</v>
      </c>
      <c r="O187" s="91"/>
      <c r="P187" s="227">
        <f>O187*H187</f>
        <v>0</v>
      </c>
      <c r="Q187" s="227">
        <v>0.001</v>
      </c>
      <c r="R187" s="227">
        <f>Q187*H187</f>
        <v>0.005</v>
      </c>
      <c r="S187" s="227">
        <v>0</v>
      </c>
      <c r="T187" s="228">
        <f>S187*H187</f>
        <v>0</v>
      </c>
      <c r="U187" s="38"/>
      <c r="V187" s="38"/>
      <c r="W187" s="38"/>
      <c r="X187" s="38"/>
      <c r="Y187" s="38"/>
      <c r="Z187" s="38"/>
      <c r="AA187" s="38"/>
      <c r="AB187" s="38"/>
      <c r="AC187" s="38"/>
      <c r="AD187" s="38"/>
      <c r="AE187" s="38"/>
      <c r="AR187" s="229" t="s">
        <v>176</v>
      </c>
      <c r="AT187" s="229" t="s">
        <v>219</v>
      </c>
      <c r="AU187" s="229" t="s">
        <v>89</v>
      </c>
      <c r="AY187" s="17" t="s">
        <v>124</v>
      </c>
      <c r="BE187" s="230">
        <f>IF(N187="základní",J187,0)</f>
        <v>0</v>
      </c>
      <c r="BF187" s="230">
        <f>IF(N187="snížená",J187,0)</f>
        <v>0</v>
      </c>
      <c r="BG187" s="230">
        <f>IF(N187="zákl. přenesená",J187,0)</f>
        <v>0</v>
      </c>
      <c r="BH187" s="230">
        <f>IF(N187="sníž. přenesená",J187,0)</f>
        <v>0</v>
      </c>
      <c r="BI187" s="230">
        <f>IF(N187="nulová",J187,0)</f>
        <v>0</v>
      </c>
      <c r="BJ187" s="17" t="s">
        <v>87</v>
      </c>
      <c r="BK187" s="230">
        <f>ROUND(I187*H187,2)</f>
        <v>0</v>
      </c>
      <c r="BL187" s="17" t="s">
        <v>131</v>
      </c>
      <c r="BM187" s="229" t="s">
        <v>239</v>
      </c>
    </row>
    <row r="188" spans="1:65" s="2" customFormat="1" ht="24.15" customHeight="1">
      <c r="A188" s="38"/>
      <c r="B188" s="39"/>
      <c r="C188" s="218" t="s">
        <v>240</v>
      </c>
      <c r="D188" s="218" t="s">
        <v>126</v>
      </c>
      <c r="E188" s="219" t="s">
        <v>241</v>
      </c>
      <c r="F188" s="220" t="s">
        <v>242</v>
      </c>
      <c r="G188" s="221" t="s">
        <v>129</v>
      </c>
      <c r="H188" s="222">
        <v>340</v>
      </c>
      <c r="I188" s="223"/>
      <c r="J188" s="224">
        <f>ROUND(I188*H188,2)</f>
        <v>0</v>
      </c>
      <c r="K188" s="220" t="s">
        <v>130</v>
      </c>
      <c r="L188" s="44"/>
      <c r="M188" s="225" t="s">
        <v>1</v>
      </c>
      <c r="N188" s="226" t="s">
        <v>44</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131</v>
      </c>
      <c r="AT188" s="229" t="s">
        <v>126</v>
      </c>
      <c r="AU188" s="229" t="s">
        <v>89</v>
      </c>
      <c r="AY188" s="17" t="s">
        <v>124</v>
      </c>
      <c r="BE188" s="230">
        <f>IF(N188="základní",J188,0)</f>
        <v>0</v>
      </c>
      <c r="BF188" s="230">
        <f>IF(N188="snížená",J188,0)</f>
        <v>0</v>
      </c>
      <c r="BG188" s="230">
        <f>IF(N188="zákl. přenesená",J188,0)</f>
        <v>0</v>
      </c>
      <c r="BH188" s="230">
        <f>IF(N188="sníž. přenesená",J188,0)</f>
        <v>0</v>
      </c>
      <c r="BI188" s="230">
        <f>IF(N188="nulová",J188,0)</f>
        <v>0</v>
      </c>
      <c r="BJ188" s="17" t="s">
        <v>87</v>
      </c>
      <c r="BK188" s="230">
        <f>ROUND(I188*H188,2)</f>
        <v>0</v>
      </c>
      <c r="BL188" s="17" t="s">
        <v>131</v>
      </c>
      <c r="BM188" s="229" t="s">
        <v>243</v>
      </c>
    </row>
    <row r="189" spans="1:47" s="2" customFormat="1" ht="12">
      <c r="A189" s="38"/>
      <c r="B189" s="39"/>
      <c r="C189" s="40"/>
      <c r="D189" s="231" t="s">
        <v>133</v>
      </c>
      <c r="E189" s="40"/>
      <c r="F189" s="232" t="s">
        <v>244</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133</v>
      </c>
      <c r="AU189" s="17" t="s">
        <v>89</v>
      </c>
    </row>
    <row r="190" spans="1:47" s="2" customFormat="1" ht="12">
      <c r="A190" s="38"/>
      <c r="B190" s="39"/>
      <c r="C190" s="40"/>
      <c r="D190" s="238" t="s">
        <v>141</v>
      </c>
      <c r="E190" s="40"/>
      <c r="F190" s="248" t="s">
        <v>245</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141</v>
      </c>
      <c r="AU190" s="17" t="s">
        <v>89</v>
      </c>
    </row>
    <row r="191" spans="1:51" s="13" customFormat="1" ht="12">
      <c r="A191" s="13"/>
      <c r="B191" s="236"/>
      <c r="C191" s="237"/>
      <c r="D191" s="238" t="s">
        <v>135</v>
      </c>
      <c r="E191" s="239" t="s">
        <v>1</v>
      </c>
      <c r="F191" s="240" t="s">
        <v>246</v>
      </c>
      <c r="G191" s="237"/>
      <c r="H191" s="241">
        <v>340</v>
      </c>
      <c r="I191" s="242"/>
      <c r="J191" s="237"/>
      <c r="K191" s="237"/>
      <c r="L191" s="243"/>
      <c r="M191" s="244"/>
      <c r="N191" s="245"/>
      <c r="O191" s="245"/>
      <c r="P191" s="245"/>
      <c r="Q191" s="245"/>
      <c r="R191" s="245"/>
      <c r="S191" s="245"/>
      <c r="T191" s="246"/>
      <c r="U191" s="13"/>
      <c r="V191" s="13"/>
      <c r="W191" s="13"/>
      <c r="X191" s="13"/>
      <c r="Y191" s="13"/>
      <c r="Z191" s="13"/>
      <c r="AA191" s="13"/>
      <c r="AB191" s="13"/>
      <c r="AC191" s="13"/>
      <c r="AD191" s="13"/>
      <c r="AE191" s="13"/>
      <c r="AT191" s="247" t="s">
        <v>135</v>
      </c>
      <c r="AU191" s="247" t="s">
        <v>89</v>
      </c>
      <c r="AV191" s="13" t="s">
        <v>89</v>
      </c>
      <c r="AW191" s="13" t="s">
        <v>37</v>
      </c>
      <c r="AX191" s="13" t="s">
        <v>87</v>
      </c>
      <c r="AY191" s="247" t="s">
        <v>124</v>
      </c>
    </row>
    <row r="192" spans="1:63" s="12" customFormat="1" ht="22.8" customHeight="1">
      <c r="A192" s="12"/>
      <c r="B192" s="202"/>
      <c r="C192" s="203"/>
      <c r="D192" s="204" t="s">
        <v>78</v>
      </c>
      <c r="E192" s="216" t="s">
        <v>247</v>
      </c>
      <c r="F192" s="216" t="s">
        <v>248</v>
      </c>
      <c r="G192" s="203"/>
      <c r="H192" s="203"/>
      <c r="I192" s="206"/>
      <c r="J192" s="217">
        <f>BK192</f>
        <v>0</v>
      </c>
      <c r="K192" s="203"/>
      <c r="L192" s="208"/>
      <c r="M192" s="209"/>
      <c r="N192" s="210"/>
      <c r="O192" s="210"/>
      <c r="P192" s="211">
        <f>SUM(P193:P213)</f>
        <v>0</v>
      </c>
      <c r="Q192" s="210"/>
      <c r="R192" s="211">
        <f>SUM(R193:R213)</f>
        <v>0.299625</v>
      </c>
      <c r="S192" s="210"/>
      <c r="T192" s="212">
        <f>SUM(T193:T213)</f>
        <v>0</v>
      </c>
      <c r="U192" s="12"/>
      <c r="V192" s="12"/>
      <c r="W192" s="12"/>
      <c r="X192" s="12"/>
      <c r="Y192" s="12"/>
      <c r="Z192" s="12"/>
      <c r="AA192" s="12"/>
      <c r="AB192" s="12"/>
      <c r="AC192" s="12"/>
      <c r="AD192" s="12"/>
      <c r="AE192" s="12"/>
      <c r="AR192" s="213" t="s">
        <v>87</v>
      </c>
      <c r="AT192" s="214" t="s">
        <v>78</v>
      </c>
      <c r="AU192" s="214" t="s">
        <v>87</v>
      </c>
      <c r="AY192" s="213" t="s">
        <v>124</v>
      </c>
      <c r="BK192" s="215">
        <f>SUM(BK193:BK213)</f>
        <v>0</v>
      </c>
    </row>
    <row r="193" spans="1:65" s="2" customFormat="1" ht="37.8" customHeight="1">
      <c r="A193" s="38"/>
      <c r="B193" s="39"/>
      <c r="C193" s="218" t="s">
        <v>249</v>
      </c>
      <c r="D193" s="218" t="s">
        <v>126</v>
      </c>
      <c r="E193" s="219" t="s">
        <v>250</v>
      </c>
      <c r="F193" s="220" t="s">
        <v>251</v>
      </c>
      <c r="G193" s="221" t="s">
        <v>185</v>
      </c>
      <c r="H193" s="222">
        <v>76.5</v>
      </c>
      <c r="I193" s="223"/>
      <c r="J193" s="224">
        <f>ROUND(I193*H193,2)</f>
        <v>0</v>
      </c>
      <c r="K193" s="220" t="s">
        <v>130</v>
      </c>
      <c r="L193" s="44"/>
      <c r="M193" s="225" t="s">
        <v>1</v>
      </c>
      <c r="N193" s="226" t="s">
        <v>44</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131</v>
      </c>
      <c r="AT193" s="229" t="s">
        <v>126</v>
      </c>
      <c r="AU193" s="229" t="s">
        <v>89</v>
      </c>
      <c r="AY193" s="17" t="s">
        <v>124</v>
      </c>
      <c r="BE193" s="230">
        <f>IF(N193="základní",J193,0)</f>
        <v>0</v>
      </c>
      <c r="BF193" s="230">
        <f>IF(N193="snížená",J193,0)</f>
        <v>0</v>
      </c>
      <c r="BG193" s="230">
        <f>IF(N193="zákl. přenesená",J193,0)</f>
        <v>0</v>
      </c>
      <c r="BH193" s="230">
        <f>IF(N193="sníž. přenesená",J193,0)</f>
        <v>0</v>
      </c>
      <c r="BI193" s="230">
        <f>IF(N193="nulová",J193,0)</f>
        <v>0</v>
      </c>
      <c r="BJ193" s="17" t="s">
        <v>87</v>
      </c>
      <c r="BK193" s="230">
        <f>ROUND(I193*H193,2)</f>
        <v>0</v>
      </c>
      <c r="BL193" s="17" t="s">
        <v>131</v>
      </c>
      <c r="BM193" s="229" t="s">
        <v>252</v>
      </c>
    </row>
    <row r="194" spans="1:47" s="2" customFormat="1" ht="12">
      <c r="A194" s="38"/>
      <c r="B194" s="39"/>
      <c r="C194" s="40"/>
      <c r="D194" s="231" t="s">
        <v>133</v>
      </c>
      <c r="E194" s="40"/>
      <c r="F194" s="232" t="s">
        <v>253</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133</v>
      </c>
      <c r="AU194" s="17" t="s">
        <v>89</v>
      </c>
    </row>
    <row r="195" spans="1:51" s="13" customFormat="1" ht="12">
      <c r="A195" s="13"/>
      <c r="B195" s="236"/>
      <c r="C195" s="237"/>
      <c r="D195" s="238" t="s">
        <v>135</v>
      </c>
      <c r="E195" s="239" t="s">
        <v>1</v>
      </c>
      <c r="F195" s="240" t="s">
        <v>254</v>
      </c>
      <c r="G195" s="237"/>
      <c r="H195" s="241">
        <v>76.5</v>
      </c>
      <c r="I195" s="242"/>
      <c r="J195" s="237"/>
      <c r="K195" s="237"/>
      <c r="L195" s="243"/>
      <c r="M195" s="244"/>
      <c r="N195" s="245"/>
      <c r="O195" s="245"/>
      <c r="P195" s="245"/>
      <c r="Q195" s="245"/>
      <c r="R195" s="245"/>
      <c r="S195" s="245"/>
      <c r="T195" s="246"/>
      <c r="U195" s="13"/>
      <c r="V195" s="13"/>
      <c r="W195" s="13"/>
      <c r="X195" s="13"/>
      <c r="Y195" s="13"/>
      <c r="Z195" s="13"/>
      <c r="AA195" s="13"/>
      <c r="AB195" s="13"/>
      <c r="AC195" s="13"/>
      <c r="AD195" s="13"/>
      <c r="AE195" s="13"/>
      <c r="AT195" s="247" t="s">
        <v>135</v>
      </c>
      <c r="AU195" s="247" t="s">
        <v>89</v>
      </c>
      <c r="AV195" s="13" t="s">
        <v>89</v>
      </c>
      <c r="AW195" s="13" t="s">
        <v>37</v>
      </c>
      <c r="AX195" s="13" t="s">
        <v>87</v>
      </c>
      <c r="AY195" s="247" t="s">
        <v>124</v>
      </c>
    </row>
    <row r="196" spans="1:65" s="2" customFormat="1" ht="33" customHeight="1">
      <c r="A196" s="38"/>
      <c r="B196" s="39"/>
      <c r="C196" s="218" t="s">
        <v>255</v>
      </c>
      <c r="D196" s="218" t="s">
        <v>126</v>
      </c>
      <c r="E196" s="219" t="s">
        <v>256</v>
      </c>
      <c r="F196" s="220" t="s">
        <v>198</v>
      </c>
      <c r="G196" s="221" t="s">
        <v>185</v>
      </c>
      <c r="H196" s="222">
        <v>76.5</v>
      </c>
      <c r="I196" s="223"/>
      <c r="J196" s="224">
        <f>ROUND(I196*H196,2)</f>
        <v>0</v>
      </c>
      <c r="K196" s="220" t="s">
        <v>130</v>
      </c>
      <c r="L196" s="44"/>
      <c r="M196" s="225" t="s">
        <v>1</v>
      </c>
      <c r="N196" s="226" t="s">
        <v>44</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131</v>
      </c>
      <c r="AT196" s="229" t="s">
        <v>126</v>
      </c>
      <c r="AU196" s="229" t="s">
        <v>89</v>
      </c>
      <c r="AY196" s="17" t="s">
        <v>124</v>
      </c>
      <c r="BE196" s="230">
        <f>IF(N196="základní",J196,0)</f>
        <v>0</v>
      </c>
      <c r="BF196" s="230">
        <f>IF(N196="snížená",J196,0)</f>
        <v>0</v>
      </c>
      <c r="BG196" s="230">
        <f>IF(N196="zákl. přenesená",J196,0)</f>
        <v>0</v>
      </c>
      <c r="BH196" s="230">
        <f>IF(N196="sníž. přenesená",J196,0)</f>
        <v>0</v>
      </c>
      <c r="BI196" s="230">
        <f>IF(N196="nulová",J196,0)</f>
        <v>0</v>
      </c>
      <c r="BJ196" s="17" t="s">
        <v>87</v>
      </c>
      <c r="BK196" s="230">
        <f>ROUND(I196*H196,2)</f>
        <v>0</v>
      </c>
      <c r="BL196" s="17" t="s">
        <v>131</v>
      </c>
      <c r="BM196" s="229" t="s">
        <v>257</v>
      </c>
    </row>
    <row r="197" spans="1:47" s="2" customFormat="1" ht="12">
      <c r="A197" s="38"/>
      <c r="B197" s="39"/>
      <c r="C197" s="40"/>
      <c r="D197" s="231" t="s">
        <v>133</v>
      </c>
      <c r="E197" s="40"/>
      <c r="F197" s="232" t="s">
        <v>258</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133</v>
      </c>
      <c r="AU197" s="17" t="s">
        <v>89</v>
      </c>
    </row>
    <row r="198" spans="1:47" s="2" customFormat="1" ht="12">
      <c r="A198" s="38"/>
      <c r="B198" s="39"/>
      <c r="C198" s="40"/>
      <c r="D198" s="238" t="s">
        <v>141</v>
      </c>
      <c r="E198" s="40"/>
      <c r="F198" s="248" t="s">
        <v>201</v>
      </c>
      <c r="G198" s="40"/>
      <c r="H198" s="40"/>
      <c r="I198" s="233"/>
      <c r="J198" s="40"/>
      <c r="K198" s="40"/>
      <c r="L198" s="44"/>
      <c r="M198" s="234"/>
      <c r="N198" s="235"/>
      <c r="O198" s="91"/>
      <c r="P198" s="91"/>
      <c r="Q198" s="91"/>
      <c r="R198" s="91"/>
      <c r="S198" s="91"/>
      <c r="T198" s="92"/>
      <c r="U198" s="38"/>
      <c r="V198" s="38"/>
      <c r="W198" s="38"/>
      <c r="X198" s="38"/>
      <c r="Y198" s="38"/>
      <c r="Z198" s="38"/>
      <c r="AA198" s="38"/>
      <c r="AB198" s="38"/>
      <c r="AC198" s="38"/>
      <c r="AD198" s="38"/>
      <c r="AE198" s="38"/>
      <c r="AT198" s="17" t="s">
        <v>141</v>
      </c>
      <c r="AU198" s="17" t="s">
        <v>89</v>
      </c>
    </row>
    <row r="199" spans="1:51" s="13" customFormat="1" ht="12">
      <c r="A199" s="13"/>
      <c r="B199" s="236"/>
      <c r="C199" s="237"/>
      <c r="D199" s="238" t="s">
        <v>135</v>
      </c>
      <c r="E199" s="239" t="s">
        <v>1</v>
      </c>
      <c r="F199" s="240" t="s">
        <v>254</v>
      </c>
      <c r="G199" s="237"/>
      <c r="H199" s="241">
        <v>76.5</v>
      </c>
      <c r="I199" s="242"/>
      <c r="J199" s="237"/>
      <c r="K199" s="237"/>
      <c r="L199" s="243"/>
      <c r="M199" s="244"/>
      <c r="N199" s="245"/>
      <c r="O199" s="245"/>
      <c r="P199" s="245"/>
      <c r="Q199" s="245"/>
      <c r="R199" s="245"/>
      <c r="S199" s="245"/>
      <c r="T199" s="246"/>
      <c r="U199" s="13"/>
      <c r="V199" s="13"/>
      <c r="W199" s="13"/>
      <c r="X199" s="13"/>
      <c r="Y199" s="13"/>
      <c r="Z199" s="13"/>
      <c r="AA199" s="13"/>
      <c r="AB199" s="13"/>
      <c r="AC199" s="13"/>
      <c r="AD199" s="13"/>
      <c r="AE199" s="13"/>
      <c r="AT199" s="247" t="s">
        <v>135</v>
      </c>
      <c r="AU199" s="247" t="s">
        <v>89</v>
      </c>
      <c r="AV199" s="13" t="s">
        <v>89</v>
      </c>
      <c r="AW199" s="13" t="s">
        <v>37</v>
      </c>
      <c r="AX199" s="13" t="s">
        <v>87</v>
      </c>
      <c r="AY199" s="247" t="s">
        <v>124</v>
      </c>
    </row>
    <row r="200" spans="1:65" s="2" customFormat="1" ht="44.25" customHeight="1">
      <c r="A200" s="38"/>
      <c r="B200" s="39"/>
      <c r="C200" s="218" t="s">
        <v>7</v>
      </c>
      <c r="D200" s="218" t="s">
        <v>126</v>
      </c>
      <c r="E200" s="219" t="s">
        <v>259</v>
      </c>
      <c r="F200" s="220" t="s">
        <v>260</v>
      </c>
      <c r="G200" s="221" t="s">
        <v>185</v>
      </c>
      <c r="H200" s="222">
        <v>1147.5</v>
      </c>
      <c r="I200" s="223"/>
      <c r="J200" s="224">
        <f>ROUND(I200*H200,2)</f>
        <v>0</v>
      </c>
      <c r="K200" s="220" t="s">
        <v>130</v>
      </c>
      <c r="L200" s="44"/>
      <c r="M200" s="225" t="s">
        <v>1</v>
      </c>
      <c r="N200" s="226" t="s">
        <v>44</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131</v>
      </c>
      <c r="AT200" s="229" t="s">
        <v>126</v>
      </c>
      <c r="AU200" s="229" t="s">
        <v>89</v>
      </c>
      <c r="AY200" s="17" t="s">
        <v>124</v>
      </c>
      <c r="BE200" s="230">
        <f>IF(N200="základní",J200,0)</f>
        <v>0</v>
      </c>
      <c r="BF200" s="230">
        <f>IF(N200="snížená",J200,0)</f>
        <v>0</v>
      </c>
      <c r="BG200" s="230">
        <f>IF(N200="zákl. přenesená",J200,0)</f>
        <v>0</v>
      </c>
      <c r="BH200" s="230">
        <f>IF(N200="sníž. přenesená",J200,0)</f>
        <v>0</v>
      </c>
      <c r="BI200" s="230">
        <f>IF(N200="nulová",J200,0)</f>
        <v>0</v>
      </c>
      <c r="BJ200" s="17" t="s">
        <v>87</v>
      </c>
      <c r="BK200" s="230">
        <f>ROUND(I200*H200,2)</f>
        <v>0</v>
      </c>
      <c r="BL200" s="17" t="s">
        <v>131</v>
      </c>
      <c r="BM200" s="229" t="s">
        <v>261</v>
      </c>
    </row>
    <row r="201" spans="1:47" s="2" customFormat="1" ht="12">
      <c r="A201" s="38"/>
      <c r="B201" s="39"/>
      <c r="C201" s="40"/>
      <c r="D201" s="231" t="s">
        <v>133</v>
      </c>
      <c r="E201" s="40"/>
      <c r="F201" s="232" t="s">
        <v>262</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133</v>
      </c>
      <c r="AU201" s="17" t="s">
        <v>89</v>
      </c>
    </row>
    <row r="202" spans="1:47" s="2" customFormat="1" ht="12">
      <c r="A202" s="38"/>
      <c r="B202" s="39"/>
      <c r="C202" s="40"/>
      <c r="D202" s="238" t="s">
        <v>141</v>
      </c>
      <c r="E202" s="40"/>
      <c r="F202" s="248" t="s">
        <v>201</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141</v>
      </c>
      <c r="AU202" s="17" t="s">
        <v>89</v>
      </c>
    </row>
    <row r="203" spans="1:51" s="13" customFormat="1" ht="12">
      <c r="A203" s="13"/>
      <c r="B203" s="236"/>
      <c r="C203" s="237"/>
      <c r="D203" s="238" t="s">
        <v>135</v>
      </c>
      <c r="E203" s="239" t="s">
        <v>1</v>
      </c>
      <c r="F203" s="240" t="s">
        <v>263</v>
      </c>
      <c r="G203" s="237"/>
      <c r="H203" s="241">
        <v>1147.5</v>
      </c>
      <c r="I203" s="242"/>
      <c r="J203" s="237"/>
      <c r="K203" s="237"/>
      <c r="L203" s="243"/>
      <c r="M203" s="244"/>
      <c r="N203" s="245"/>
      <c r="O203" s="245"/>
      <c r="P203" s="245"/>
      <c r="Q203" s="245"/>
      <c r="R203" s="245"/>
      <c r="S203" s="245"/>
      <c r="T203" s="246"/>
      <c r="U203" s="13"/>
      <c r="V203" s="13"/>
      <c r="W203" s="13"/>
      <c r="X203" s="13"/>
      <c r="Y203" s="13"/>
      <c r="Z203" s="13"/>
      <c r="AA203" s="13"/>
      <c r="AB203" s="13"/>
      <c r="AC203" s="13"/>
      <c r="AD203" s="13"/>
      <c r="AE203" s="13"/>
      <c r="AT203" s="247" t="s">
        <v>135</v>
      </c>
      <c r="AU203" s="247" t="s">
        <v>89</v>
      </c>
      <c r="AV203" s="13" t="s">
        <v>89</v>
      </c>
      <c r="AW203" s="13" t="s">
        <v>37</v>
      </c>
      <c r="AX203" s="13" t="s">
        <v>87</v>
      </c>
      <c r="AY203" s="247" t="s">
        <v>124</v>
      </c>
    </row>
    <row r="204" spans="1:65" s="2" customFormat="1" ht="24.15" customHeight="1">
      <c r="A204" s="38"/>
      <c r="B204" s="39"/>
      <c r="C204" s="218" t="s">
        <v>264</v>
      </c>
      <c r="D204" s="218" t="s">
        <v>126</v>
      </c>
      <c r="E204" s="219" t="s">
        <v>265</v>
      </c>
      <c r="F204" s="220" t="s">
        <v>266</v>
      </c>
      <c r="G204" s="221" t="s">
        <v>129</v>
      </c>
      <c r="H204" s="222">
        <v>255</v>
      </c>
      <c r="I204" s="223"/>
      <c r="J204" s="224">
        <f>ROUND(I204*H204,2)</f>
        <v>0</v>
      </c>
      <c r="K204" s="220" t="s">
        <v>130</v>
      </c>
      <c r="L204" s="44"/>
      <c r="M204" s="225" t="s">
        <v>1</v>
      </c>
      <c r="N204" s="226" t="s">
        <v>44</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131</v>
      </c>
      <c r="AT204" s="229" t="s">
        <v>126</v>
      </c>
      <c r="AU204" s="229" t="s">
        <v>89</v>
      </c>
      <c r="AY204" s="17" t="s">
        <v>124</v>
      </c>
      <c r="BE204" s="230">
        <f>IF(N204="základní",J204,0)</f>
        <v>0</v>
      </c>
      <c r="BF204" s="230">
        <f>IF(N204="snížená",J204,0)</f>
        <v>0</v>
      </c>
      <c r="BG204" s="230">
        <f>IF(N204="zákl. přenesená",J204,0)</f>
        <v>0</v>
      </c>
      <c r="BH204" s="230">
        <f>IF(N204="sníž. přenesená",J204,0)</f>
        <v>0</v>
      </c>
      <c r="BI204" s="230">
        <f>IF(N204="nulová",J204,0)</f>
        <v>0</v>
      </c>
      <c r="BJ204" s="17" t="s">
        <v>87</v>
      </c>
      <c r="BK204" s="230">
        <f>ROUND(I204*H204,2)</f>
        <v>0</v>
      </c>
      <c r="BL204" s="17" t="s">
        <v>131</v>
      </c>
      <c r="BM204" s="229" t="s">
        <v>267</v>
      </c>
    </row>
    <row r="205" spans="1:47" s="2" customFormat="1" ht="12">
      <c r="A205" s="38"/>
      <c r="B205" s="39"/>
      <c r="C205" s="40"/>
      <c r="D205" s="231" t="s">
        <v>133</v>
      </c>
      <c r="E205" s="40"/>
      <c r="F205" s="232" t="s">
        <v>268</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133</v>
      </c>
      <c r="AU205" s="17" t="s">
        <v>89</v>
      </c>
    </row>
    <row r="206" spans="1:47" s="2" customFormat="1" ht="12">
      <c r="A206" s="38"/>
      <c r="B206" s="39"/>
      <c r="C206" s="40"/>
      <c r="D206" s="238" t="s">
        <v>141</v>
      </c>
      <c r="E206" s="40"/>
      <c r="F206" s="248" t="s">
        <v>245</v>
      </c>
      <c r="G206" s="40"/>
      <c r="H206" s="40"/>
      <c r="I206" s="233"/>
      <c r="J206" s="40"/>
      <c r="K206" s="40"/>
      <c r="L206" s="44"/>
      <c r="M206" s="234"/>
      <c r="N206" s="235"/>
      <c r="O206" s="91"/>
      <c r="P206" s="91"/>
      <c r="Q206" s="91"/>
      <c r="R206" s="91"/>
      <c r="S206" s="91"/>
      <c r="T206" s="92"/>
      <c r="U206" s="38"/>
      <c r="V206" s="38"/>
      <c r="W206" s="38"/>
      <c r="X206" s="38"/>
      <c r="Y206" s="38"/>
      <c r="Z206" s="38"/>
      <c r="AA206" s="38"/>
      <c r="AB206" s="38"/>
      <c r="AC206" s="38"/>
      <c r="AD206" s="38"/>
      <c r="AE206" s="38"/>
      <c r="AT206" s="17" t="s">
        <v>141</v>
      </c>
      <c r="AU206" s="17" t="s">
        <v>89</v>
      </c>
    </row>
    <row r="207" spans="1:51" s="13" customFormat="1" ht="12">
      <c r="A207" s="13"/>
      <c r="B207" s="236"/>
      <c r="C207" s="237"/>
      <c r="D207" s="238" t="s">
        <v>135</v>
      </c>
      <c r="E207" s="239" t="s">
        <v>1</v>
      </c>
      <c r="F207" s="240" t="s">
        <v>269</v>
      </c>
      <c r="G207" s="237"/>
      <c r="H207" s="241">
        <v>255</v>
      </c>
      <c r="I207" s="242"/>
      <c r="J207" s="237"/>
      <c r="K207" s="237"/>
      <c r="L207" s="243"/>
      <c r="M207" s="244"/>
      <c r="N207" s="245"/>
      <c r="O207" s="245"/>
      <c r="P207" s="245"/>
      <c r="Q207" s="245"/>
      <c r="R207" s="245"/>
      <c r="S207" s="245"/>
      <c r="T207" s="246"/>
      <c r="U207" s="13"/>
      <c r="V207" s="13"/>
      <c r="W207" s="13"/>
      <c r="X207" s="13"/>
      <c r="Y207" s="13"/>
      <c r="Z207" s="13"/>
      <c r="AA207" s="13"/>
      <c r="AB207" s="13"/>
      <c r="AC207" s="13"/>
      <c r="AD207" s="13"/>
      <c r="AE207" s="13"/>
      <c r="AT207" s="247" t="s">
        <v>135</v>
      </c>
      <c r="AU207" s="247" t="s">
        <v>89</v>
      </c>
      <c r="AV207" s="13" t="s">
        <v>89</v>
      </c>
      <c r="AW207" s="13" t="s">
        <v>37</v>
      </c>
      <c r="AX207" s="13" t="s">
        <v>87</v>
      </c>
      <c r="AY207" s="247" t="s">
        <v>124</v>
      </c>
    </row>
    <row r="208" spans="1:65" s="2" customFormat="1" ht="24.15" customHeight="1">
      <c r="A208" s="38"/>
      <c r="B208" s="39"/>
      <c r="C208" s="218" t="s">
        <v>270</v>
      </c>
      <c r="D208" s="218" t="s">
        <v>126</v>
      </c>
      <c r="E208" s="219" t="s">
        <v>271</v>
      </c>
      <c r="F208" s="220" t="s">
        <v>272</v>
      </c>
      <c r="G208" s="221" t="s">
        <v>129</v>
      </c>
      <c r="H208" s="222">
        <v>510</v>
      </c>
      <c r="I208" s="223"/>
      <c r="J208" s="224">
        <f>ROUND(I208*H208,2)</f>
        <v>0</v>
      </c>
      <c r="K208" s="220" t="s">
        <v>130</v>
      </c>
      <c r="L208" s="44"/>
      <c r="M208" s="225" t="s">
        <v>1</v>
      </c>
      <c r="N208" s="226" t="s">
        <v>44</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131</v>
      </c>
      <c r="AT208" s="229" t="s">
        <v>126</v>
      </c>
      <c r="AU208" s="229" t="s">
        <v>89</v>
      </c>
      <c r="AY208" s="17" t="s">
        <v>124</v>
      </c>
      <c r="BE208" s="230">
        <f>IF(N208="základní",J208,0)</f>
        <v>0</v>
      </c>
      <c r="BF208" s="230">
        <f>IF(N208="snížená",J208,0)</f>
        <v>0</v>
      </c>
      <c r="BG208" s="230">
        <f>IF(N208="zákl. přenesená",J208,0)</f>
        <v>0</v>
      </c>
      <c r="BH208" s="230">
        <f>IF(N208="sníž. přenesená",J208,0)</f>
        <v>0</v>
      </c>
      <c r="BI208" s="230">
        <f>IF(N208="nulová",J208,0)</f>
        <v>0</v>
      </c>
      <c r="BJ208" s="17" t="s">
        <v>87</v>
      </c>
      <c r="BK208" s="230">
        <f>ROUND(I208*H208,2)</f>
        <v>0</v>
      </c>
      <c r="BL208" s="17" t="s">
        <v>131</v>
      </c>
      <c r="BM208" s="229" t="s">
        <v>273</v>
      </c>
    </row>
    <row r="209" spans="1:47" s="2" customFormat="1" ht="12">
      <c r="A209" s="38"/>
      <c r="B209" s="39"/>
      <c r="C209" s="40"/>
      <c r="D209" s="231" t="s">
        <v>133</v>
      </c>
      <c r="E209" s="40"/>
      <c r="F209" s="232" t="s">
        <v>274</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133</v>
      </c>
      <c r="AU209" s="17" t="s">
        <v>89</v>
      </c>
    </row>
    <row r="210" spans="1:51" s="13" customFormat="1" ht="12">
      <c r="A210" s="13"/>
      <c r="B210" s="236"/>
      <c r="C210" s="237"/>
      <c r="D210" s="238" t="s">
        <v>135</v>
      </c>
      <c r="E210" s="239" t="s">
        <v>1</v>
      </c>
      <c r="F210" s="240" t="s">
        <v>275</v>
      </c>
      <c r="G210" s="237"/>
      <c r="H210" s="241">
        <v>510</v>
      </c>
      <c r="I210" s="242"/>
      <c r="J210" s="237"/>
      <c r="K210" s="237"/>
      <c r="L210" s="243"/>
      <c r="M210" s="244"/>
      <c r="N210" s="245"/>
      <c r="O210" s="245"/>
      <c r="P210" s="245"/>
      <c r="Q210" s="245"/>
      <c r="R210" s="245"/>
      <c r="S210" s="245"/>
      <c r="T210" s="246"/>
      <c r="U210" s="13"/>
      <c r="V210" s="13"/>
      <c r="W210" s="13"/>
      <c r="X210" s="13"/>
      <c r="Y210" s="13"/>
      <c r="Z210" s="13"/>
      <c r="AA210" s="13"/>
      <c r="AB210" s="13"/>
      <c r="AC210" s="13"/>
      <c r="AD210" s="13"/>
      <c r="AE210" s="13"/>
      <c r="AT210" s="247" t="s">
        <v>135</v>
      </c>
      <c r="AU210" s="247" t="s">
        <v>89</v>
      </c>
      <c r="AV210" s="13" t="s">
        <v>89</v>
      </c>
      <c r="AW210" s="13" t="s">
        <v>37</v>
      </c>
      <c r="AX210" s="13" t="s">
        <v>87</v>
      </c>
      <c r="AY210" s="247" t="s">
        <v>124</v>
      </c>
    </row>
    <row r="211" spans="1:65" s="2" customFormat="1" ht="24.15" customHeight="1">
      <c r="A211" s="38"/>
      <c r="B211" s="39"/>
      <c r="C211" s="218" t="s">
        <v>276</v>
      </c>
      <c r="D211" s="218" t="s">
        <v>126</v>
      </c>
      <c r="E211" s="219" t="s">
        <v>277</v>
      </c>
      <c r="F211" s="220" t="s">
        <v>278</v>
      </c>
      <c r="G211" s="221" t="s">
        <v>129</v>
      </c>
      <c r="H211" s="222">
        <v>637.5</v>
      </c>
      <c r="I211" s="223"/>
      <c r="J211" s="224">
        <f>ROUND(I211*H211,2)</f>
        <v>0</v>
      </c>
      <c r="K211" s="220" t="s">
        <v>130</v>
      </c>
      <c r="L211" s="44"/>
      <c r="M211" s="225" t="s">
        <v>1</v>
      </c>
      <c r="N211" s="226" t="s">
        <v>44</v>
      </c>
      <c r="O211" s="91"/>
      <c r="P211" s="227">
        <f>O211*H211</f>
        <v>0</v>
      </c>
      <c r="Q211" s="227">
        <v>0.00047</v>
      </c>
      <c r="R211" s="227">
        <f>Q211*H211</f>
        <v>0.299625</v>
      </c>
      <c r="S211" s="227">
        <v>0</v>
      </c>
      <c r="T211" s="228">
        <f>S211*H211</f>
        <v>0</v>
      </c>
      <c r="U211" s="38"/>
      <c r="V211" s="38"/>
      <c r="W211" s="38"/>
      <c r="X211" s="38"/>
      <c r="Y211" s="38"/>
      <c r="Z211" s="38"/>
      <c r="AA211" s="38"/>
      <c r="AB211" s="38"/>
      <c r="AC211" s="38"/>
      <c r="AD211" s="38"/>
      <c r="AE211" s="38"/>
      <c r="AR211" s="229" t="s">
        <v>131</v>
      </c>
      <c r="AT211" s="229" t="s">
        <v>126</v>
      </c>
      <c r="AU211" s="229" t="s">
        <v>89</v>
      </c>
      <c r="AY211" s="17" t="s">
        <v>124</v>
      </c>
      <c r="BE211" s="230">
        <f>IF(N211="základní",J211,0)</f>
        <v>0</v>
      </c>
      <c r="BF211" s="230">
        <f>IF(N211="snížená",J211,0)</f>
        <v>0</v>
      </c>
      <c r="BG211" s="230">
        <f>IF(N211="zákl. přenesená",J211,0)</f>
        <v>0</v>
      </c>
      <c r="BH211" s="230">
        <f>IF(N211="sníž. přenesená",J211,0)</f>
        <v>0</v>
      </c>
      <c r="BI211" s="230">
        <f>IF(N211="nulová",J211,0)</f>
        <v>0</v>
      </c>
      <c r="BJ211" s="17" t="s">
        <v>87</v>
      </c>
      <c r="BK211" s="230">
        <f>ROUND(I211*H211,2)</f>
        <v>0</v>
      </c>
      <c r="BL211" s="17" t="s">
        <v>131</v>
      </c>
      <c r="BM211" s="229" t="s">
        <v>279</v>
      </c>
    </row>
    <row r="212" spans="1:47" s="2" customFormat="1" ht="12">
      <c r="A212" s="38"/>
      <c r="B212" s="39"/>
      <c r="C212" s="40"/>
      <c r="D212" s="231" t="s">
        <v>133</v>
      </c>
      <c r="E212" s="40"/>
      <c r="F212" s="232" t="s">
        <v>280</v>
      </c>
      <c r="G212" s="40"/>
      <c r="H212" s="40"/>
      <c r="I212" s="233"/>
      <c r="J212" s="40"/>
      <c r="K212" s="40"/>
      <c r="L212" s="44"/>
      <c r="M212" s="234"/>
      <c r="N212" s="235"/>
      <c r="O212" s="91"/>
      <c r="P212" s="91"/>
      <c r="Q212" s="91"/>
      <c r="R212" s="91"/>
      <c r="S212" s="91"/>
      <c r="T212" s="92"/>
      <c r="U212" s="38"/>
      <c r="V212" s="38"/>
      <c r="W212" s="38"/>
      <c r="X212" s="38"/>
      <c r="Y212" s="38"/>
      <c r="Z212" s="38"/>
      <c r="AA212" s="38"/>
      <c r="AB212" s="38"/>
      <c r="AC212" s="38"/>
      <c r="AD212" s="38"/>
      <c r="AE212" s="38"/>
      <c r="AT212" s="17" t="s">
        <v>133</v>
      </c>
      <c r="AU212" s="17" t="s">
        <v>89</v>
      </c>
    </row>
    <row r="213" spans="1:51" s="13" customFormat="1" ht="12">
      <c r="A213" s="13"/>
      <c r="B213" s="236"/>
      <c r="C213" s="237"/>
      <c r="D213" s="238" t="s">
        <v>135</v>
      </c>
      <c r="E213" s="239" t="s">
        <v>1</v>
      </c>
      <c r="F213" s="240" t="s">
        <v>281</v>
      </c>
      <c r="G213" s="237"/>
      <c r="H213" s="241">
        <v>637.5</v>
      </c>
      <c r="I213" s="242"/>
      <c r="J213" s="237"/>
      <c r="K213" s="237"/>
      <c r="L213" s="243"/>
      <c r="M213" s="244"/>
      <c r="N213" s="245"/>
      <c r="O213" s="245"/>
      <c r="P213" s="245"/>
      <c r="Q213" s="245"/>
      <c r="R213" s="245"/>
      <c r="S213" s="245"/>
      <c r="T213" s="246"/>
      <c r="U213" s="13"/>
      <c r="V213" s="13"/>
      <c r="W213" s="13"/>
      <c r="X213" s="13"/>
      <c r="Y213" s="13"/>
      <c r="Z213" s="13"/>
      <c r="AA213" s="13"/>
      <c r="AB213" s="13"/>
      <c r="AC213" s="13"/>
      <c r="AD213" s="13"/>
      <c r="AE213" s="13"/>
      <c r="AT213" s="247" t="s">
        <v>135</v>
      </c>
      <c r="AU213" s="247" t="s">
        <v>89</v>
      </c>
      <c r="AV213" s="13" t="s">
        <v>89</v>
      </c>
      <c r="AW213" s="13" t="s">
        <v>37</v>
      </c>
      <c r="AX213" s="13" t="s">
        <v>87</v>
      </c>
      <c r="AY213" s="247" t="s">
        <v>124</v>
      </c>
    </row>
    <row r="214" spans="1:63" s="12" customFormat="1" ht="22.8" customHeight="1">
      <c r="A214" s="12"/>
      <c r="B214" s="202"/>
      <c r="C214" s="203"/>
      <c r="D214" s="204" t="s">
        <v>78</v>
      </c>
      <c r="E214" s="216" t="s">
        <v>157</v>
      </c>
      <c r="F214" s="216" t="s">
        <v>282</v>
      </c>
      <c r="G214" s="203"/>
      <c r="H214" s="203"/>
      <c r="I214" s="206"/>
      <c r="J214" s="217">
        <f>BK214</f>
        <v>0</v>
      </c>
      <c r="K214" s="203"/>
      <c r="L214" s="208"/>
      <c r="M214" s="209"/>
      <c r="N214" s="210"/>
      <c r="O214" s="210"/>
      <c r="P214" s="211">
        <f>SUM(P215:P258)</f>
        <v>0</v>
      </c>
      <c r="Q214" s="210"/>
      <c r="R214" s="211">
        <f>SUM(R215:R258)</f>
        <v>1.9616799999999999</v>
      </c>
      <c r="S214" s="210"/>
      <c r="T214" s="212">
        <f>SUM(T215:T258)</f>
        <v>0</v>
      </c>
      <c r="U214" s="12"/>
      <c r="V214" s="12"/>
      <c r="W214" s="12"/>
      <c r="X214" s="12"/>
      <c r="Y214" s="12"/>
      <c r="Z214" s="12"/>
      <c r="AA214" s="12"/>
      <c r="AB214" s="12"/>
      <c r="AC214" s="12"/>
      <c r="AD214" s="12"/>
      <c r="AE214" s="12"/>
      <c r="AR214" s="213" t="s">
        <v>87</v>
      </c>
      <c r="AT214" s="214" t="s">
        <v>78</v>
      </c>
      <c r="AU214" s="214" t="s">
        <v>87</v>
      </c>
      <c r="AY214" s="213" t="s">
        <v>124</v>
      </c>
      <c r="BK214" s="215">
        <f>SUM(BK215:BK258)</f>
        <v>0</v>
      </c>
    </row>
    <row r="215" spans="1:65" s="2" customFormat="1" ht="24.15" customHeight="1">
      <c r="A215" s="38"/>
      <c r="B215" s="39"/>
      <c r="C215" s="218" t="s">
        <v>283</v>
      </c>
      <c r="D215" s="218" t="s">
        <v>126</v>
      </c>
      <c r="E215" s="219" t="s">
        <v>284</v>
      </c>
      <c r="F215" s="220" t="s">
        <v>285</v>
      </c>
      <c r="G215" s="221" t="s">
        <v>129</v>
      </c>
      <c r="H215" s="222">
        <v>340</v>
      </c>
      <c r="I215" s="223"/>
      <c r="J215" s="224">
        <f>ROUND(I215*H215,2)</f>
        <v>0</v>
      </c>
      <c r="K215" s="220" t="s">
        <v>130</v>
      </c>
      <c r="L215" s="44"/>
      <c r="M215" s="225" t="s">
        <v>1</v>
      </c>
      <c r="N215" s="226" t="s">
        <v>44</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131</v>
      </c>
      <c r="AT215" s="229" t="s">
        <v>126</v>
      </c>
      <c r="AU215" s="229" t="s">
        <v>89</v>
      </c>
      <c r="AY215" s="17" t="s">
        <v>124</v>
      </c>
      <c r="BE215" s="230">
        <f>IF(N215="základní",J215,0)</f>
        <v>0</v>
      </c>
      <c r="BF215" s="230">
        <f>IF(N215="snížená",J215,0)</f>
        <v>0</v>
      </c>
      <c r="BG215" s="230">
        <f>IF(N215="zákl. přenesená",J215,0)</f>
        <v>0</v>
      </c>
      <c r="BH215" s="230">
        <f>IF(N215="sníž. přenesená",J215,0)</f>
        <v>0</v>
      </c>
      <c r="BI215" s="230">
        <f>IF(N215="nulová",J215,0)</f>
        <v>0</v>
      </c>
      <c r="BJ215" s="17" t="s">
        <v>87</v>
      </c>
      <c r="BK215" s="230">
        <f>ROUND(I215*H215,2)</f>
        <v>0</v>
      </c>
      <c r="BL215" s="17" t="s">
        <v>131</v>
      </c>
      <c r="BM215" s="229" t="s">
        <v>286</v>
      </c>
    </row>
    <row r="216" spans="1:47" s="2" customFormat="1" ht="12">
      <c r="A216" s="38"/>
      <c r="B216" s="39"/>
      <c r="C216" s="40"/>
      <c r="D216" s="231" t="s">
        <v>133</v>
      </c>
      <c r="E216" s="40"/>
      <c r="F216" s="232" t="s">
        <v>287</v>
      </c>
      <c r="G216" s="40"/>
      <c r="H216" s="40"/>
      <c r="I216" s="233"/>
      <c r="J216" s="40"/>
      <c r="K216" s="40"/>
      <c r="L216" s="44"/>
      <c r="M216" s="234"/>
      <c r="N216" s="235"/>
      <c r="O216" s="91"/>
      <c r="P216" s="91"/>
      <c r="Q216" s="91"/>
      <c r="R216" s="91"/>
      <c r="S216" s="91"/>
      <c r="T216" s="92"/>
      <c r="U216" s="38"/>
      <c r="V216" s="38"/>
      <c r="W216" s="38"/>
      <c r="X216" s="38"/>
      <c r="Y216" s="38"/>
      <c r="Z216" s="38"/>
      <c r="AA216" s="38"/>
      <c r="AB216" s="38"/>
      <c r="AC216" s="38"/>
      <c r="AD216" s="38"/>
      <c r="AE216" s="38"/>
      <c r="AT216" s="17" t="s">
        <v>133</v>
      </c>
      <c r="AU216" s="17" t="s">
        <v>89</v>
      </c>
    </row>
    <row r="217" spans="1:51" s="13" customFormat="1" ht="12">
      <c r="A217" s="13"/>
      <c r="B217" s="236"/>
      <c r="C217" s="237"/>
      <c r="D217" s="238" t="s">
        <v>135</v>
      </c>
      <c r="E217" s="239" t="s">
        <v>1</v>
      </c>
      <c r="F217" s="240" t="s">
        <v>288</v>
      </c>
      <c r="G217" s="237"/>
      <c r="H217" s="241">
        <v>280</v>
      </c>
      <c r="I217" s="242"/>
      <c r="J217" s="237"/>
      <c r="K217" s="237"/>
      <c r="L217" s="243"/>
      <c r="M217" s="244"/>
      <c r="N217" s="245"/>
      <c r="O217" s="245"/>
      <c r="P217" s="245"/>
      <c r="Q217" s="245"/>
      <c r="R217" s="245"/>
      <c r="S217" s="245"/>
      <c r="T217" s="246"/>
      <c r="U217" s="13"/>
      <c r="V217" s="13"/>
      <c r="W217" s="13"/>
      <c r="X217" s="13"/>
      <c r="Y217" s="13"/>
      <c r="Z217" s="13"/>
      <c r="AA217" s="13"/>
      <c r="AB217" s="13"/>
      <c r="AC217" s="13"/>
      <c r="AD217" s="13"/>
      <c r="AE217" s="13"/>
      <c r="AT217" s="247" t="s">
        <v>135</v>
      </c>
      <c r="AU217" s="247" t="s">
        <v>89</v>
      </c>
      <c r="AV217" s="13" t="s">
        <v>89</v>
      </c>
      <c r="AW217" s="13" t="s">
        <v>37</v>
      </c>
      <c r="AX217" s="13" t="s">
        <v>79</v>
      </c>
      <c r="AY217" s="247" t="s">
        <v>124</v>
      </c>
    </row>
    <row r="218" spans="1:51" s="13" customFormat="1" ht="12">
      <c r="A218" s="13"/>
      <c r="B218" s="236"/>
      <c r="C218" s="237"/>
      <c r="D218" s="238" t="s">
        <v>135</v>
      </c>
      <c r="E218" s="239" t="s">
        <v>1</v>
      </c>
      <c r="F218" s="240" t="s">
        <v>289</v>
      </c>
      <c r="G218" s="237"/>
      <c r="H218" s="241">
        <v>10</v>
      </c>
      <c r="I218" s="242"/>
      <c r="J218" s="237"/>
      <c r="K218" s="237"/>
      <c r="L218" s="243"/>
      <c r="M218" s="244"/>
      <c r="N218" s="245"/>
      <c r="O218" s="245"/>
      <c r="P218" s="245"/>
      <c r="Q218" s="245"/>
      <c r="R218" s="245"/>
      <c r="S218" s="245"/>
      <c r="T218" s="246"/>
      <c r="U218" s="13"/>
      <c r="V218" s="13"/>
      <c r="W218" s="13"/>
      <c r="X218" s="13"/>
      <c r="Y218" s="13"/>
      <c r="Z218" s="13"/>
      <c r="AA218" s="13"/>
      <c r="AB218" s="13"/>
      <c r="AC218" s="13"/>
      <c r="AD218" s="13"/>
      <c r="AE218" s="13"/>
      <c r="AT218" s="247" t="s">
        <v>135</v>
      </c>
      <c r="AU218" s="247" t="s">
        <v>89</v>
      </c>
      <c r="AV218" s="13" t="s">
        <v>89</v>
      </c>
      <c r="AW218" s="13" t="s">
        <v>37</v>
      </c>
      <c r="AX218" s="13" t="s">
        <v>79</v>
      </c>
      <c r="AY218" s="247" t="s">
        <v>124</v>
      </c>
    </row>
    <row r="219" spans="1:51" s="13" customFormat="1" ht="12">
      <c r="A219" s="13"/>
      <c r="B219" s="236"/>
      <c r="C219" s="237"/>
      <c r="D219" s="238" t="s">
        <v>135</v>
      </c>
      <c r="E219" s="239" t="s">
        <v>1</v>
      </c>
      <c r="F219" s="240" t="s">
        <v>290</v>
      </c>
      <c r="G219" s="237"/>
      <c r="H219" s="241">
        <v>50</v>
      </c>
      <c r="I219" s="242"/>
      <c r="J219" s="237"/>
      <c r="K219" s="237"/>
      <c r="L219" s="243"/>
      <c r="M219" s="244"/>
      <c r="N219" s="245"/>
      <c r="O219" s="245"/>
      <c r="P219" s="245"/>
      <c r="Q219" s="245"/>
      <c r="R219" s="245"/>
      <c r="S219" s="245"/>
      <c r="T219" s="246"/>
      <c r="U219" s="13"/>
      <c r="V219" s="13"/>
      <c r="W219" s="13"/>
      <c r="X219" s="13"/>
      <c r="Y219" s="13"/>
      <c r="Z219" s="13"/>
      <c r="AA219" s="13"/>
      <c r="AB219" s="13"/>
      <c r="AC219" s="13"/>
      <c r="AD219" s="13"/>
      <c r="AE219" s="13"/>
      <c r="AT219" s="247" t="s">
        <v>135</v>
      </c>
      <c r="AU219" s="247" t="s">
        <v>89</v>
      </c>
      <c r="AV219" s="13" t="s">
        <v>89</v>
      </c>
      <c r="AW219" s="13" t="s">
        <v>37</v>
      </c>
      <c r="AX219" s="13" t="s">
        <v>79</v>
      </c>
      <c r="AY219" s="247" t="s">
        <v>124</v>
      </c>
    </row>
    <row r="220" spans="1:51" s="14" customFormat="1" ht="12">
      <c r="A220" s="14"/>
      <c r="B220" s="249"/>
      <c r="C220" s="250"/>
      <c r="D220" s="238" t="s">
        <v>135</v>
      </c>
      <c r="E220" s="251" t="s">
        <v>1</v>
      </c>
      <c r="F220" s="252" t="s">
        <v>145</v>
      </c>
      <c r="G220" s="250"/>
      <c r="H220" s="253">
        <v>340</v>
      </c>
      <c r="I220" s="254"/>
      <c r="J220" s="250"/>
      <c r="K220" s="250"/>
      <c r="L220" s="255"/>
      <c r="M220" s="256"/>
      <c r="N220" s="257"/>
      <c r="O220" s="257"/>
      <c r="P220" s="257"/>
      <c r="Q220" s="257"/>
      <c r="R220" s="257"/>
      <c r="S220" s="257"/>
      <c r="T220" s="258"/>
      <c r="U220" s="14"/>
      <c r="V220" s="14"/>
      <c r="W220" s="14"/>
      <c r="X220" s="14"/>
      <c r="Y220" s="14"/>
      <c r="Z220" s="14"/>
      <c r="AA220" s="14"/>
      <c r="AB220" s="14"/>
      <c r="AC220" s="14"/>
      <c r="AD220" s="14"/>
      <c r="AE220" s="14"/>
      <c r="AT220" s="259" t="s">
        <v>135</v>
      </c>
      <c r="AU220" s="259" t="s">
        <v>89</v>
      </c>
      <c r="AV220" s="14" t="s">
        <v>131</v>
      </c>
      <c r="AW220" s="14" t="s">
        <v>37</v>
      </c>
      <c r="AX220" s="14" t="s">
        <v>87</v>
      </c>
      <c r="AY220" s="259" t="s">
        <v>124</v>
      </c>
    </row>
    <row r="221" spans="1:65" s="2" customFormat="1" ht="24.15" customHeight="1">
      <c r="A221" s="38"/>
      <c r="B221" s="39"/>
      <c r="C221" s="218" t="s">
        <v>291</v>
      </c>
      <c r="D221" s="218" t="s">
        <v>126</v>
      </c>
      <c r="E221" s="219" t="s">
        <v>292</v>
      </c>
      <c r="F221" s="220" t="s">
        <v>293</v>
      </c>
      <c r="G221" s="221" t="s">
        <v>129</v>
      </c>
      <c r="H221" s="222">
        <v>95</v>
      </c>
      <c r="I221" s="223"/>
      <c r="J221" s="224">
        <f>ROUND(I221*H221,2)</f>
        <v>0</v>
      </c>
      <c r="K221" s="220" t="s">
        <v>130</v>
      </c>
      <c r="L221" s="44"/>
      <c r="M221" s="225" t="s">
        <v>1</v>
      </c>
      <c r="N221" s="226" t="s">
        <v>44</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131</v>
      </c>
      <c r="AT221" s="229" t="s">
        <v>126</v>
      </c>
      <c r="AU221" s="229" t="s">
        <v>89</v>
      </c>
      <c r="AY221" s="17" t="s">
        <v>124</v>
      </c>
      <c r="BE221" s="230">
        <f>IF(N221="základní",J221,0)</f>
        <v>0</v>
      </c>
      <c r="BF221" s="230">
        <f>IF(N221="snížená",J221,0)</f>
        <v>0</v>
      </c>
      <c r="BG221" s="230">
        <f>IF(N221="zákl. přenesená",J221,0)</f>
        <v>0</v>
      </c>
      <c r="BH221" s="230">
        <f>IF(N221="sníž. přenesená",J221,0)</f>
        <v>0</v>
      </c>
      <c r="BI221" s="230">
        <f>IF(N221="nulová",J221,0)</f>
        <v>0</v>
      </c>
      <c r="BJ221" s="17" t="s">
        <v>87</v>
      </c>
      <c r="BK221" s="230">
        <f>ROUND(I221*H221,2)</f>
        <v>0</v>
      </c>
      <c r="BL221" s="17" t="s">
        <v>131</v>
      </c>
      <c r="BM221" s="229" t="s">
        <v>294</v>
      </c>
    </row>
    <row r="222" spans="1:47" s="2" customFormat="1" ht="12">
      <c r="A222" s="38"/>
      <c r="B222" s="39"/>
      <c r="C222" s="40"/>
      <c r="D222" s="231" t="s">
        <v>133</v>
      </c>
      <c r="E222" s="40"/>
      <c r="F222" s="232" t="s">
        <v>295</v>
      </c>
      <c r="G222" s="40"/>
      <c r="H222" s="40"/>
      <c r="I222" s="233"/>
      <c r="J222" s="40"/>
      <c r="K222" s="40"/>
      <c r="L222" s="44"/>
      <c r="M222" s="234"/>
      <c r="N222" s="235"/>
      <c r="O222" s="91"/>
      <c r="P222" s="91"/>
      <c r="Q222" s="91"/>
      <c r="R222" s="91"/>
      <c r="S222" s="91"/>
      <c r="T222" s="92"/>
      <c r="U222" s="38"/>
      <c r="V222" s="38"/>
      <c r="W222" s="38"/>
      <c r="X222" s="38"/>
      <c r="Y222" s="38"/>
      <c r="Z222" s="38"/>
      <c r="AA222" s="38"/>
      <c r="AB222" s="38"/>
      <c r="AC222" s="38"/>
      <c r="AD222" s="38"/>
      <c r="AE222" s="38"/>
      <c r="AT222" s="17" t="s">
        <v>133</v>
      </c>
      <c r="AU222" s="17" t="s">
        <v>89</v>
      </c>
    </row>
    <row r="223" spans="1:51" s="13" customFormat="1" ht="12">
      <c r="A223" s="13"/>
      <c r="B223" s="236"/>
      <c r="C223" s="237"/>
      <c r="D223" s="238" t="s">
        <v>135</v>
      </c>
      <c r="E223" s="239" t="s">
        <v>1</v>
      </c>
      <c r="F223" s="240" t="s">
        <v>296</v>
      </c>
      <c r="G223" s="237"/>
      <c r="H223" s="241">
        <v>45</v>
      </c>
      <c r="I223" s="242"/>
      <c r="J223" s="237"/>
      <c r="K223" s="237"/>
      <c r="L223" s="243"/>
      <c r="M223" s="244"/>
      <c r="N223" s="245"/>
      <c r="O223" s="245"/>
      <c r="P223" s="245"/>
      <c r="Q223" s="245"/>
      <c r="R223" s="245"/>
      <c r="S223" s="245"/>
      <c r="T223" s="246"/>
      <c r="U223" s="13"/>
      <c r="V223" s="13"/>
      <c r="W223" s="13"/>
      <c r="X223" s="13"/>
      <c r="Y223" s="13"/>
      <c r="Z223" s="13"/>
      <c r="AA223" s="13"/>
      <c r="AB223" s="13"/>
      <c r="AC223" s="13"/>
      <c r="AD223" s="13"/>
      <c r="AE223" s="13"/>
      <c r="AT223" s="247" t="s">
        <v>135</v>
      </c>
      <c r="AU223" s="247" t="s">
        <v>89</v>
      </c>
      <c r="AV223" s="13" t="s">
        <v>89</v>
      </c>
      <c r="AW223" s="13" t="s">
        <v>37</v>
      </c>
      <c r="AX223" s="13" t="s">
        <v>79</v>
      </c>
      <c r="AY223" s="247" t="s">
        <v>124</v>
      </c>
    </row>
    <row r="224" spans="1:51" s="13" customFormat="1" ht="12">
      <c r="A224" s="13"/>
      <c r="B224" s="236"/>
      <c r="C224" s="237"/>
      <c r="D224" s="238" t="s">
        <v>135</v>
      </c>
      <c r="E224" s="239" t="s">
        <v>1</v>
      </c>
      <c r="F224" s="240" t="s">
        <v>290</v>
      </c>
      <c r="G224" s="237"/>
      <c r="H224" s="241">
        <v>50</v>
      </c>
      <c r="I224" s="242"/>
      <c r="J224" s="237"/>
      <c r="K224" s="237"/>
      <c r="L224" s="243"/>
      <c r="M224" s="244"/>
      <c r="N224" s="245"/>
      <c r="O224" s="245"/>
      <c r="P224" s="245"/>
      <c r="Q224" s="245"/>
      <c r="R224" s="245"/>
      <c r="S224" s="245"/>
      <c r="T224" s="246"/>
      <c r="U224" s="13"/>
      <c r="V224" s="13"/>
      <c r="W224" s="13"/>
      <c r="X224" s="13"/>
      <c r="Y224" s="13"/>
      <c r="Z224" s="13"/>
      <c r="AA224" s="13"/>
      <c r="AB224" s="13"/>
      <c r="AC224" s="13"/>
      <c r="AD224" s="13"/>
      <c r="AE224" s="13"/>
      <c r="AT224" s="247" t="s">
        <v>135</v>
      </c>
      <c r="AU224" s="247" t="s">
        <v>89</v>
      </c>
      <c r="AV224" s="13" t="s">
        <v>89</v>
      </c>
      <c r="AW224" s="13" t="s">
        <v>37</v>
      </c>
      <c r="AX224" s="13" t="s">
        <v>79</v>
      </c>
      <c r="AY224" s="247" t="s">
        <v>124</v>
      </c>
    </row>
    <row r="225" spans="1:51" s="14" customFormat="1" ht="12">
      <c r="A225" s="14"/>
      <c r="B225" s="249"/>
      <c r="C225" s="250"/>
      <c r="D225" s="238" t="s">
        <v>135</v>
      </c>
      <c r="E225" s="251" t="s">
        <v>1</v>
      </c>
      <c r="F225" s="252" t="s">
        <v>145</v>
      </c>
      <c r="G225" s="250"/>
      <c r="H225" s="253">
        <v>95</v>
      </c>
      <c r="I225" s="254"/>
      <c r="J225" s="250"/>
      <c r="K225" s="250"/>
      <c r="L225" s="255"/>
      <c r="M225" s="256"/>
      <c r="N225" s="257"/>
      <c r="O225" s="257"/>
      <c r="P225" s="257"/>
      <c r="Q225" s="257"/>
      <c r="R225" s="257"/>
      <c r="S225" s="257"/>
      <c r="T225" s="258"/>
      <c r="U225" s="14"/>
      <c r="V225" s="14"/>
      <c r="W225" s="14"/>
      <c r="X225" s="14"/>
      <c r="Y225" s="14"/>
      <c r="Z225" s="14"/>
      <c r="AA225" s="14"/>
      <c r="AB225" s="14"/>
      <c r="AC225" s="14"/>
      <c r="AD225" s="14"/>
      <c r="AE225" s="14"/>
      <c r="AT225" s="259" t="s">
        <v>135</v>
      </c>
      <c r="AU225" s="259" t="s">
        <v>89</v>
      </c>
      <c r="AV225" s="14" t="s">
        <v>131</v>
      </c>
      <c r="AW225" s="14" t="s">
        <v>37</v>
      </c>
      <c r="AX225" s="14" t="s">
        <v>87</v>
      </c>
      <c r="AY225" s="259" t="s">
        <v>124</v>
      </c>
    </row>
    <row r="226" spans="1:65" s="2" customFormat="1" ht="24.15" customHeight="1">
      <c r="A226" s="38"/>
      <c r="B226" s="39"/>
      <c r="C226" s="218" t="s">
        <v>297</v>
      </c>
      <c r="D226" s="218" t="s">
        <v>126</v>
      </c>
      <c r="E226" s="219" t="s">
        <v>298</v>
      </c>
      <c r="F226" s="220" t="s">
        <v>299</v>
      </c>
      <c r="G226" s="221" t="s">
        <v>129</v>
      </c>
      <c r="H226" s="222">
        <v>326</v>
      </c>
      <c r="I226" s="223"/>
      <c r="J226" s="224">
        <f>ROUND(I226*H226,2)</f>
        <v>0</v>
      </c>
      <c r="K226" s="220" t="s">
        <v>130</v>
      </c>
      <c r="L226" s="44"/>
      <c r="M226" s="225" t="s">
        <v>1</v>
      </c>
      <c r="N226" s="226" t="s">
        <v>44</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131</v>
      </c>
      <c r="AT226" s="229" t="s">
        <v>126</v>
      </c>
      <c r="AU226" s="229" t="s">
        <v>89</v>
      </c>
      <c r="AY226" s="17" t="s">
        <v>124</v>
      </c>
      <c r="BE226" s="230">
        <f>IF(N226="základní",J226,0)</f>
        <v>0</v>
      </c>
      <c r="BF226" s="230">
        <f>IF(N226="snížená",J226,0)</f>
        <v>0</v>
      </c>
      <c r="BG226" s="230">
        <f>IF(N226="zákl. přenesená",J226,0)</f>
        <v>0</v>
      </c>
      <c r="BH226" s="230">
        <f>IF(N226="sníž. přenesená",J226,0)</f>
        <v>0</v>
      </c>
      <c r="BI226" s="230">
        <f>IF(N226="nulová",J226,0)</f>
        <v>0</v>
      </c>
      <c r="BJ226" s="17" t="s">
        <v>87</v>
      </c>
      <c r="BK226" s="230">
        <f>ROUND(I226*H226,2)</f>
        <v>0</v>
      </c>
      <c r="BL226" s="17" t="s">
        <v>131</v>
      </c>
      <c r="BM226" s="229" t="s">
        <v>300</v>
      </c>
    </row>
    <row r="227" spans="1:47" s="2" customFormat="1" ht="12">
      <c r="A227" s="38"/>
      <c r="B227" s="39"/>
      <c r="C227" s="40"/>
      <c r="D227" s="231" t="s">
        <v>133</v>
      </c>
      <c r="E227" s="40"/>
      <c r="F227" s="232" t="s">
        <v>301</v>
      </c>
      <c r="G227" s="40"/>
      <c r="H227" s="40"/>
      <c r="I227" s="233"/>
      <c r="J227" s="40"/>
      <c r="K227" s="40"/>
      <c r="L227" s="44"/>
      <c r="M227" s="234"/>
      <c r="N227" s="235"/>
      <c r="O227" s="91"/>
      <c r="P227" s="91"/>
      <c r="Q227" s="91"/>
      <c r="R227" s="91"/>
      <c r="S227" s="91"/>
      <c r="T227" s="92"/>
      <c r="U227" s="38"/>
      <c r="V227" s="38"/>
      <c r="W227" s="38"/>
      <c r="X227" s="38"/>
      <c r="Y227" s="38"/>
      <c r="Z227" s="38"/>
      <c r="AA227" s="38"/>
      <c r="AB227" s="38"/>
      <c r="AC227" s="38"/>
      <c r="AD227" s="38"/>
      <c r="AE227" s="38"/>
      <c r="AT227" s="17" t="s">
        <v>133</v>
      </c>
      <c r="AU227" s="17" t="s">
        <v>89</v>
      </c>
    </row>
    <row r="228" spans="1:51" s="13" customFormat="1" ht="12">
      <c r="A228" s="13"/>
      <c r="B228" s="236"/>
      <c r="C228" s="237"/>
      <c r="D228" s="238" t="s">
        <v>135</v>
      </c>
      <c r="E228" s="239" t="s">
        <v>1</v>
      </c>
      <c r="F228" s="240" t="s">
        <v>302</v>
      </c>
      <c r="G228" s="237"/>
      <c r="H228" s="241">
        <v>278</v>
      </c>
      <c r="I228" s="242"/>
      <c r="J228" s="237"/>
      <c r="K228" s="237"/>
      <c r="L228" s="243"/>
      <c r="M228" s="244"/>
      <c r="N228" s="245"/>
      <c r="O228" s="245"/>
      <c r="P228" s="245"/>
      <c r="Q228" s="245"/>
      <c r="R228" s="245"/>
      <c r="S228" s="245"/>
      <c r="T228" s="246"/>
      <c r="U228" s="13"/>
      <c r="V228" s="13"/>
      <c r="W228" s="13"/>
      <c r="X228" s="13"/>
      <c r="Y228" s="13"/>
      <c r="Z228" s="13"/>
      <c r="AA228" s="13"/>
      <c r="AB228" s="13"/>
      <c r="AC228" s="13"/>
      <c r="AD228" s="13"/>
      <c r="AE228" s="13"/>
      <c r="AT228" s="247" t="s">
        <v>135</v>
      </c>
      <c r="AU228" s="247" t="s">
        <v>89</v>
      </c>
      <c r="AV228" s="13" t="s">
        <v>89</v>
      </c>
      <c r="AW228" s="13" t="s">
        <v>37</v>
      </c>
      <c r="AX228" s="13" t="s">
        <v>79</v>
      </c>
      <c r="AY228" s="247" t="s">
        <v>124</v>
      </c>
    </row>
    <row r="229" spans="1:51" s="13" customFormat="1" ht="12">
      <c r="A229" s="13"/>
      <c r="B229" s="236"/>
      <c r="C229" s="237"/>
      <c r="D229" s="238" t="s">
        <v>135</v>
      </c>
      <c r="E229" s="239" t="s">
        <v>1</v>
      </c>
      <c r="F229" s="240" t="s">
        <v>303</v>
      </c>
      <c r="G229" s="237"/>
      <c r="H229" s="241">
        <v>48</v>
      </c>
      <c r="I229" s="242"/>
      <c r="J229" s="237"/>
      <c r="K229" s="237"/>
      <c r="L229" s="243"/>
      <c r="M229" s="244"/>
      <c r="N229" s="245"/>
      <c r="O229" s="245"/>
      <c r="P229" s="245"/>
      <c r="Q229" s="245"/>
      <c r="R229" s="245"/>
      <c r="S229" s="245"/>
      <c r="T229" s="246"/>
      <c r="U229" s="13"/>
      <c r="V229" s="13"/>
      <c r="W229" s="13"/>
      <c r="X229" s="13"/>
      <c r="Y229" s="13"/>
      <c r="Z229" s="13"/>
      <c r="AA229" s="13"/>
      <c r="AB229" s="13"/>
      <c r="AC229" s="13"/>
      <c r="AD229" s="13"/>
      <c r="AE229" s="13"/>
      <c r="AT229" s="247" t="s">
        <v>135</v>
      </c>
      <c r="AU229" s="247" t="s">
        <v>89</v>
      </c>
      <c r="AV229" s="13" t="s">
        <v>89</v>
      </c>
      <c r="AW229" s="13" t="s">
        <v>37</v>
      </c>
      <c r="AX229" s="13" t="s">
        <v>79</v>
      </c>
      <c r="AY229" s="247" t="s">
        <v>124</v>
      </c>
    </row>
    <row r="230" spans="1:51" s="14" customFormat="1" ht="12">
      <c r="A230" s="14"/>
      <c r="B230" s="249"/>
      <c r="C230" s="250"/>
      <c r="D230" s="238" t="s">
        <v>135</v>
      </c>
      <c r="E230" s="251" t="s">
        <v>1</v>
      </c>
      <c r="F230" s="252" t="s">
        <v>145</v>
      </c>
      <c r="G230" s="250"/>
      <c r="H230" s="253">
        <v>326</v>
      </c>
      <c r="I230" s="254"/>
      <c r="J230" s="250"/>
      <c r="K230" s="250"/>
      <c r="L230" s="255"/>
      <c r="M230" s="256"/>
      <c r="N230" s="257"/>
      <c r="O230" s="257"/>
      <c r="P230" s="257"/>
      <c r="Q230" s="257"/>
      <c r="R230" s="257"/>
      <c r="S230" s="257"/>
      <c r="T230" s="258"/>
      <c r="U230" s="14"/>
      <c r="V230" s="14"/>
      <c r="W230" s="14"/>
      <c r="X230" s="14"/>
      <c r="Y230" s="14"/>
      <c r="Z230" s="14"/>
      <c r="AA230" s="14"/>
      <c r="AB230" s="14"/>
      <c r="AC230" s="14"/>
      <c r="AD230" s="14"/>
      <c r="AE230" s="14"/>
      <c r="AT230" s="259" t="s">
        <v>135</v>
      </c>
      <c r="AU230" s="259" t="s">
        <v>89</v>
      </c>
      <c r="AV230" s="14" t="s">
        <v>131</v>
      </c>
      <c r="AW230" s="14" t="s">
        <v>37</v>
      </c>
      <c r="AX230" s="14" t="s">
        <v>87</v>
      </c>
      <c r="AY230" s="259" t="s">
        <v>124</v>
      </c>
    </row>
    <row r="231" spans="1:65" s="2" customFormat="1" ht="37.8" customHeight="1">
      <c r="A231" s="38"/>
      <c r="B231" s="39"/>
      <c r="C231" s="218" t="s">
        <v>304</v>
      </c>
      <c r="D231" s="218" t="s">
        <v>126</v>
      </c>
      <c r="E231" s="219" t="s">
        <v>305</v>
      </c>
      <c r="F231" s="220" t="s">
        <v>306</v>
      </c>
      <c r="G231" s="221" t="s">
        <v>129</v>
      </c>
      <c r="H231" s="222">
        <v>326</v>
      </c>
      <c r="I231" s="223"/>
      <c r="J231" s="224">
        <f>ROUND(I231*H231,2)</f>
        <v>0</v>
      </c>
      <c r="K231" s="220" t="s">
        <v>130</v>
      </c>
      <c r="L231" s="44"/>
      <c r="M231" s="225" t="s">
        <v>1</v>
      </c>
      <c r="N231" s="226" t="s">
        <v>44</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131</v>
      </c>
      <c r="AT231" s="229" t="s">
        <v>126</v>
      </c>
      <c r="AU231" s="229" t="s">
        <v>89</v>
      </c>
      <c r="AY231" s="17" t="s">
        <v>124</v>
      </c>
      <c r="BE231" s="230">
        <f>IF(N231="základní",J231,0)</f>
        <v>0</v>
      </c>
      <c r="BF231" s="230">
        <f>IF(N231="snížená",J231,0)</f>
        <v>0</v>
      </c>
      <c r="BG231" s="230">
        <f>IF(N231="zákl. přenesená",J231,0)</f>
        <v>0</v>
      </c>
      <c r="BH231" s="230">
        <f>IF(N231="sníž. přenesená",J231,0)</f>
        <v>0</v>
      </c>
      <c r="BI231" s="230">
        <f>IF(N231="nulová",J231,0)</f>
        <v>0</v>
      </c>
      <c r="BJ231" s="17" t="s">
        <v>87</v>
      </c>
      <c r="BK231" s="230">
        <f>ROUND(I231*H231,2)</f>
        <v>0</v>
      </c>
      <c r="BL231" s="17" t="s">
        <v>131</v>
      </c>
      <c r="BM231" s="229" t="s">
        <v>307</v>
      </c>
    </row>
    <row r="232" spans="1:47" s="2" customFormat="1" ht="12">
      <c r="A232" s="38"/>
      <c r="B232" s="39"/>
      <c r="C232" s="40"/>
      <c r="D232" s="231" t="s">
        <v>133</v>
      </c>
      <c r="E232" s="40"/>
      <c r="F232" s="232" t="s">
        <v>308</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133</v>
      </c>
      <c r="AU232" s="17" t="s">
        <v>89</v>
      </c>
    </row>
    <row r="233" spans="1:47" s="2" customFormat="1" ht="12">
      <c r="A233" s="38"/>
      <c r="B233" s="39"/>
      <c r="C233" s="40"/>
      <c r="D233" s="238" t="s">
        <v>141</v>
      </c>
      <c r="E233" s="40"/>
      <c r="F233" s="248" t="s">
        <v>309</v>
      </c>
      <c r="G233" s="40"/>
      <c r="H233" s="40"/>
      <c r="I233" s="233"/>
      <c r="J233" s="40"/>
      <c r="K233" s="40"/>
      <c r="L233" s="44"/>
      <c r="M233" s="234"/>
      <c r="N233" s="235"/>
      <c r="O233" s="91"/>
      <c r="P233" s="91"/>
      <c r="Q233" s="91"/>
      <c r="R233" s="91"/>
      <c r="S233" s="91"/>
      <c r="T233" s="92"/>
      <c r="U233" s="38"/>
      <c r="V233" s="38"/>
      <c r="W233" s="38"/>
      <c r="X233" s="38"/>
      <c r="Y233" s="38"/>
      <c r="Z233" s="38"/>
      <c r="AA233" s="38"/>
      <c r="AB233" s="38"/>
      <c r="AC233" s="38"/>
      <c r="AD233" s="38"/>
      <c r="AE233" s="38"/>
      <c r="AT233" s="17" t="s">
        <v>141</v>
      </c>
      <c r="AU233" s="17" t="s">
        <v>89</v>
      </c>
    </row>
    <row r="234" spans="1:51" s="13" customFormat="1" ht="12">
      <c r="A234" s="13"/>
      <c r="B234" s="236"/>
      <c r="C234" s="237"/>
      <c r="D234" s="238" t="s">
        <v>135</v>
      </c>
      <c r="E234" s="239" t="s">
        <v>1</v>
      </c>
      <c r="F234" s="240" t="s">
        <v>302</v>
      </c>
      <c r="G234" s="237"/>
      <c r="H234" s="241">
        <v>278</v>
      </c>
      <c r="I234" s="242"/>
      <c r="J234" s="237"/>
      <c r="K234" s="237"/>
      <c r="L234" s="243"/>
      <c r="M234" s="244"/>
      <c r="N234" s="245"/>
      <c r="O234" s="245"/>
      <c r="P234" s="245"/>
      <c r="Q234" s="245"/>
      <c r="R234" s="245"/>
      <c r="S234" s="245"/>
      <c r="T234" s="246"/>
      <c r="U234" s="13"/>
      <c r="V234" s="13"/>
      <c r="W234" s="13"/>
      <c r="X234" s="13"/>
      <c r="Y234" s="13"/>
      <c r="Z234" s="13"/>
      <c r="AA234" s="13"/>
      <c r="AB234" s="13"/>
      <c r="AC234" s="13"/>
      <c r="AD234" s="13"/>
      <c r="AE234" s="13"/>
      <c r="AT234" s="247" t="s">
        <v>135</v>
      </c>
      <c r="AU234" s="247" t="s">
        <v>89</v>
      </c>
      <c r="AV234" s="13" t="s">
        <v>89</v>
      </c>
      <c r="AW234" s="13" t="s">
        <v>37</v>
      </c>
      <c r="AX234" s="13" t="s">
        <v>79</v>
      </c>
      <c r="AY234" s="247" t="s">
        <v>124</v>
      </c>
    </row>
    <row r="235" spans="1:51" s="13" customFormat="1" ht="12">
      <c r="A235" s="13"/>
      <c r="B235" s="236"/>
      <c r="C235" s="237"/>
      <c r="D235" s="238" t="s">
        <v>135</v>
      </c>
      <c r="E235" s="239" t="s">
        <v>1</v>
      </c>
      <c r="F235" s="240" t="s">
        <v>303</v>
      </c>
      <c r="G235" s="237"/>
      <c r="H235" s="241">
        <v>48</v>
      </c>
      <c r="I235" s="242"/>
      <c r="J235" s="237"/>
      <c r="K235" s="237"/>
      <c r="L235" s="243"/>
      <c r="M235" s="244"/>
      <c r="N235" s="245"/>
      <c r="O235" s="245"/>
      <c r="P235" s="245"/>
      <c r="Q235" s="245"/>
      <c r="R235" s="245"/>
      <c r="S235" s="245"/>
      <c r="T235" s="246"/>
      <c r="U235" s="13"/>
      <c r="V235" s="13"/>
      <c r="W235" s="13"/>
      <c r="X235" s="13"/>
      <c r="Y235" s="13"/>
      <c r="Z235" s="13"/>
      <c r="AA235" s="13"/>
      <c r="AB235" s="13"/>
      <c r="AC235" s="13"/>
      <c r="AD235" s="13"/>
      <c r="AE235" s="13"/>
      <c r="AT235" s="247" t="s">
        <v>135</v>
      </c>
      <c r="AU235" s="247" t="s">
        <v>89</v>
      </c>
      <c r="AV235" s="13" t="s">
        <v>89</v>
      </c>
      <c r="AW235" s="13" t="s">
        <v>37</v>
      </c>
      <c r="AX235" s="13" t="s">
        <v>79</v>
      </c>
      <c r="AY235" s="247" t="s">
        <v>124</v>
      </c>
    </row>
    <row r="236" spans="1:51" s="14" customFormat="1" ht="12">
      <c r="A236" s="14"/>
      <c r="B236" s="249"/>
      <c r="C236" s="250"/>
      <c r="D236" s="238" t="s">
        <v>135</v>
      </c>
      <c r="E236" s="251" t="s">
        <v>1</v>
      </c>
      <c r="F236" s="252" t="s">
        <v>145</v>
      </c>
      <c r="G236" s="250"/>
      <c r="H236" s="253">
        <v>326</v>
      </c>
      <c r="I236" s="254"/>
      <c r="J236" s="250"/>
      <c r="K236" s="250"/>
      <c r="L236" s="255"/>
      <c r="M236" s="256"/>
      <c r="N236" s="257"/>
      <c r="O236" s="257"/>
      <c r="P236" s="257"/>
      <c r="Q236" s="257"/>
      <c r="R236" s="257"/>
      <c r="S236" s="257"/>
      <c r="T236" s="258"/>
      <c r="U236" s="14"/>
      <c r="V236" s="14"/>
      <c r="W236" s="14"/>
      <c r="X236" s="14"/>
      <c r="Y236" s="14"/>
      <c r="Z236" s="14"/>
      <c r="AA236" s="14"/>
      <c r="AB236" s="14"/>
      <c r="AC236" s="14"/>
      <c r="AD236" s="14"/>
      <c r="AE236" s="14"/>
      <c r="AT236" s="259" t="s">
        <v>135</v>
      </c>
      <c r="AU236" s="259" t="s">
        <v>89</v>
      </c>
      <c r="AV236" s="14" t="s">
        <v>131</v>
      </c>
      <c r="AW236" s="14" t="s">
        <v>37</v>
      </c>
      <c r="AX236" s="14" t="s">
        <v>87</v>
      </c>
      <c r="AY236" s="259" t="s">
        <v>124</v>
      </c>
    </row>
    <row r="237" spans="1:65" s="2" customFormat="1" ht="24.15" customHeight="1">
      <c r="A237" s="38"/>
      <c r="B237" s="39"/>
      <c r="C237" s="218" t="s">
        <v>310</v>
      </c>
      <c r="D237" s="218" t="s">
        <v>126</v>
      </c>
      <c r="E237" s="219" t="s">
        <v>311</v>
      </c>
      <c r="F237" s="220" t="s">
        <v>312</v>
      </c>
      <c r="G237" s="221" t="s">
        <v>129</v>
      </c>
      <c r="H237" s="222">
        <v>326</v>
      </c>
      <c r="I237" s="223"/>
      <c r="J237" s="224">
        <f>ROUND(I237*H237,2)</f>
        <v>0</v>
      </c>
      <c r="K237" s="220" t="s">
        <v>130</v>
      </c>
      <c r="L237" s="44"/>
      <c r="M237" s="225" t="s">
        <v>1</v>
      </c>
      <c r="N237" s="226" t="s">
        <v>44</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131</v>
      </c>
      <c r="AT237" s="229" t="s">
        <v>126</v>
      </c>
      <c r="AU237" s="229" t="s">
        <v>89</v>
      </c>
      <c r="AY237" s="17" t="s">
        <v>124</v>
      </c>
      <c r="BE237" s="230">
        <f>IF(N237="základní",J237,0)</f>
        <v>0</v>
      </c>
      <c r="BF237" s="230">
        <f>IF(N237="snížená",J237,0)</f>
        <v>0</v>
      </c>
      <c r="BG237" s="230">
        <f>IF(N237="zákl. přenesená",J237,0)</f>
        <v>0</v>
      </c>
      <c r="BH237" s="230">
        <f>IF(N237="sníž. přenesená",J237,0)</f>
        <v>0</v>
      </c>
      <c r="BI237" s="230">
        <f>IF(N237="nulová",J237,0)</f>
        <v>0</v>
      </c>
      <c r="BJ237" s="17" t="s">
        <v>87</v>
      </c>
      <c r="BK237" s="230">
        <f>ROUND(I237*H237,2)</f>
        <v>0</v>
      </c>
      <c r="BL237" s="17" t="s">
        <v>131</v>
      </c>
      <c r="BM237" s="229" t="s">
        <v>313</v>
      </c>
    </row>
    <row r="238" spans="1:47" s="2" customFormat="1" ht="12">
      <c r="A238" s="38"/>
      <c r="B238" s="39"/>
      <c r="C238" s="40"/>
      <c r="D238" s="231" t="s">
        <v>133</v>
      </c>
      <c r="E238" s="40"/>
      <c r="F238" s="232" t="s">
        <v>314</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133</v>
      </c>
      <c r="AU238" s="17" t="s">
        <v>89</v>
      </c>
    </row>
    <row r="239" spans="1:51" s="13" customFormat="1" ht="12">
      <c r="A239" s="13"/>
      <c r="B239" s="236"/>
      <c r="C239" s="237"/>
      <c r="D239" s="238" t="s">
        <v>135</v>
      </c>
      <c r="E239" s="239" t="s">
        <v>1</v>
      </c>
      <c r="F239" s="240" t="s">
        <v>302</v>
      </c>
      <c r="G239" s="237"/>
      <c r="H239" s="241">
        <v>278</v>
      </c>
      <c r="I239" s="242"/>
      <c r="J239" s="237"/>
      <c r="K239" s="237"/>
      <c r="L239" s="243"/>
      <c r="M239" s="244"/>
      <c r="N239" s="245"/>
      <c r="O239" s="245"/>
      <c r="P239" s="245"/>
      <c r="Q239" s="245"/>
      <c r="R239" s="245"/>
      <c r="S239" s="245"/>
      <c r="T239" s="246"/>
      <c r="U239" s="13"/>
      <c r="V239" s="13"/>
      <c r="W239" s="13"/>
      <c r="X239" s="13"/>
      <c r="Y239" s="13"/>
      <c r="Z239" s="13"/>
      <c r="AA239" s="13"/>
      <c r="AB239" s="13"/>
      <c r="AC239" s="13"/>
      <c r="AD239" s="13"/>
      <c r="AE239" s="13"/>
      <c r="AT239" s="247" t="s">
        <v>135</v>
      </c>
      <c r="AU239" s="247" t="s">
        <v>89</v>
      </c>
      <c r="AV239" s="13" t="s">
        <v>89</v>
      </c>
      <c r="AW239" s="13" t="s">
        <v>37</v>
      </c>
      <c r="AX239" s="13" t="s">
        <v>79</v>
      </c>
      <c r="AY239" s="247" t="s">
        <v>124</v>
      </c>
    </row>
    <row r="240" spans="1:51" s="13" customFormat="1" ht="12">
      <c r="A240" s="13"/>
      <c r="B240" s="236"/>
      <c r="C240" s="237"/>
      <c r="D240" s="238" t="s">
        <v>135</v>
      </c>
      <c r="E240" s="239" t="s">
        <v>1</v>
      </c>
      <c r="F240" s="240" t="s">
        <v>303</v>
      </c>
      <c r="G240" s="237"/>
      <c r="H240" s="241">
        <v>48</v>
      </c>
      <c r="I240" s="242"/>
      <c r="J240" s="237"/>
      <c r="K240" s="237"/>
      <c r="L240" s="243"/>
      <c r="M240" s="244"/>
      <c r="N240" s="245"/>
      <c r="O240" s="245"/>
      <c r="P240" s="245"/>
      <c r="Q240" s="245"/>
      <c r="R240" s="245"/>
      <c r="S240" s="245"/>
      <c r="T240" s="246"/>
      <c r="U240" s="13"/>
      <c r="V240" s="13"/>
      <c r="W240" s="13"/>
      <c r="X240" s="13"/>
      <c r="Y240" s="13"/>
      <c r="Z240" s="13"/>
      <c r="AA240" s="13"/>
      <c r="AB240" s="13"/>
      <c r="AC240" s="13"/>
      <c r="AD240" s="13"/>
      <c r="AE240" s="13"/>
      <c r="AT240" s="247" t="s">
        <v>135</v>
      </c>
      <c r="AU240" s="247" t="s">
        <v>89</v>
      </c>
      <c r="AV240" s="13" t="s">
        <v>89</v>
      </c>
      <c r="AW240" s="13" t="s">
        <v>37</v>
      </c>
      <c r="AX240" s="13" t="s">
        <v>79</v>
      </c>
      <c r="AY240" s="247" t="s">
        <v>124</v>
      </c>
    </row>
    <row r="241" spans="1:51" s="14" customFormat="1" ht="12">
      <c r="A241" s="14"/>
      <c r="B241" s="249"/>
      <c r="C241" s="250"/>
      <c r="D241" s="238" t="s">
        <v>135</v>
      </c>
      <c r="E241" s="251" t="s">
        <v>1</v>
      </c>
      <c r="F241" s="252" t="s">
        <v>145</v>
      </c>
      <c r="G241" s="250"/>
      <c r="H241" s="253">
        <v>326</v>
      </c>
      <c r="I241" s="254"/>
      <c r="J241" s="250"/>
      <c r="K241" s="250"/>
      <c r="L241" s="255"/>
      <c r="M241" s="256"/>
      <c r="N241" s="257"/>
      <c r="O241" s="257"/>
      <c r="P241" s="257"/>
      <c r="Q241" s="257"/>
      <c r="R241" s="257"/>
      <c r="S241" s="257"/>
      <c r="T241" s="258"/>
      <c r="U241" s="14"/>
      <c r="V241" s="14"/>
      <c r="W241" s="14"/>
      <c r="X241" s="14"/>
      <c r="Y241" s="14"/>
      <c r="Z241" s="14"/>
      <c r="AA241" s="14"/>
      <c r="AB241" s="14"/>
      <c r="AC241" s="14"/>
      <c r="AD241" s="14"/>
      <c r="AE241" s="14"/>
      <c r="AT241" s="259" t="s">
        <v>135</v>
      </c>
      <c r="AU241" s="259" t="s">
        <v>89</v>
      </c>
      <c r="AV241" s="14" t="s">
        <v>131</v>
      </c>
      <c r="AW241" s="14" t="s">
        <v>37</v>
      </c>
      <c r="AX241" s="14" t="s">
        <v>87</v>
      </c>
      <c r="AY241" s="259" t="s">
        <v>124</v>
      </c>
    </row>
    <row r="242" spans="1:65" s="2" customFormat="1" ht="37.8" customHeight="1">
      <c r="A242" s="38"/>
      <c r="B242" s="39"/>
      <c r="C242" s="218" t="s">
        <v>315</v>
      </c>
      <c r="D242" s="218" t="s">
        <v>126</v>
      </c>
      <c r="E242" s="219" t="s">
        <v>316</v>
      </c>
      <c r="F242" s="220" t="s">
        <v>317</v>
      </c>
      <c r="G242" s="221" t="s">
        <v>129</v>
      </c>
      <c r="H242" s="222">
        <v>326</v>
      </c>
      <c r="I242" s="223"/>
      <c r="J242" s="224">
        <f>ROUND(I242*H242,2)</f>
        <v>0</v>
      </c>
      <c r="K242" s="220" t="s">
        <v>130</v>
      </c>
      <c r="L242" s="44"/>
      <c r="M242" s="225" t="s">
        <v>1</v>
      </c>
      <c r="N242" s="226" t="s">
        <v>44</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131</v>
      </c>
      <c r="AT242" s="229" t="s">
        <v>126</v>
      </c>
      <c r="AU242" s="229" t="s">
        <v>89</v>
      </c>
      <c r="AY242" s="17" t="s">
        <v>124</v>
      </c>
      <c r="BE242" s="230">
        <f>IF(N242="základní",J242,0)</f>
        <v>0</v>
      </c>
      <c r="BF242" s="230">
        <f>IF(N242="snížená",J242,0)</f>
        <v>0</v>
      </c>
      <c r="BG242" s="230">
        <f>IF(N242="zákl. přenesená",J242,0)</f>
        <v>0</v>
      </c>
      <c r="BH242" s="230">
        <f>IF(N242="sníž. přenesená",J242,0)</f>
        <v>0</v>
      </c>
      <c r="BI242" s="230">
        <f>IF(N242="nulová",J242,0)</f>
        <v>0</v>
      </c>
      <c r="BJ242" s="17" t="s">
        <v>87</v>
      </c>
      <c r="BK242" s="230">
        <f>ROUND(I242*H242,2)</f>
        <v>0</v>
      </c>
      <c r="BL242" s="17" t="s">
        <v>131</v>
      </c>
      <c r="BM242" s="229" t="s">
        <v>318</v>
      </c>
    </row>
    <row r="243" spans="1:47" s="2" customFormat="1" ht="12">
      <c r="A243" s="38"/>
      <c r="B243" s="39"/>
      <c r="C243" s="40"/>
      <c r="D243" s="231" t="s">
        <v>133</v>
      </c>
      <c r="E243" s="40"/>
      <c r="F243" s="232" t="s">
        <v>319</v>
      </c>
      <c r="G243" s="40"/>
      <c r="H243" s="40"/>
      <c r="I243" s="233"/>
      <c r="J243" s="40"/>
      <c r="K243" s="40"/>
      <c r="L243" s="44"/>
      <c r="M243" s="234"/>
      <c r="N243" s="235"/>
      <c r="O243" s="91"/>
      <c r="P243" s="91"/>
      <c r="Q243" s="91"/>
      <c r="R243" s="91"/>
      <c r="S243" s="91"/>
      <c r="T243" s="92"/>
      <c r="U243" s="38"/>
      <c r="V243" s="38"/>
      <c r="W243" s="38"/>
      <c r="X243" s="38"/>
      <c r="Y243" s="38"/>
      <c r="Z243" s="38"/>
      <c r="AA243" s="38"/>
      <c r="AB243" s="38"/>
      <c r="AC243" s="38"/>
      <c r="AD243" s="38"/>
      <c r="AE243" s="38"/>
      <c r="AT243" s="17" t="s">
        <v>133</v>
      </c>
      <c r="AU243" s="17" t="s">
        <v>89</v>
      </c>
    </row>
    <row r="244" spans="1:51" s="13" customFormat="1" ht="12">
      <c r="A244" s="13"/>
      <c r="B244" s="236"/>
      <c r="C244" s="237"/>
      <c r="D244" s="238" t="s">
        <v>135</v>
      </c>
      <c r="E244" s="239" t="s">
        <v>1</v>
      </c>
      <c r="F244" s="240" t="s">
        <v>302</v>
      </c>
      <c r="G244" s="237"/>
      <c r="H244" s="241">
        <v>278</v>
      </c>
      <c r="I244" s="242"/>
      <c r="J244" s="237"/>
      <c r="K244" s="237"/>
      <c r="L244" s="243"/>
      <c r="M244" s="244"/>
      <c r="N244" s="245"/>
      <c r="O244" s="245"/>
      <c r="P244" s="245"/>
      <c r="Q244" s="245"/>
      <c r="R244" s="245"/>
      <c r="S244" s="245"/>
      <c r="T244" s="246"/>
      <c r="U244" s="13"/>
      <c r="V244" s="13"/>
      <c r="W244" s="13"/>
      <c r="X244" s="13"/>
      <c r="Y244" s="13"/>
      <c r="Z244" s="13"/>
      <c r="AA244" s="13"/>
      <c r="AB244" s="13"/>
      <c r="AC244" s="13"/>
      <c r="AD244" s="13"/>
      <c r="AE244" s="13"/>
      <c r="AT244" s="247" t="s">
        <v>135</v>
      </c>
      <c r="AU244" s="247" t="s">
        <v>89</v>
      </c>
      <c r="AV244" s="13" t="s">
        <v>89</v>
      </c>
      <c r="AW244" s="13" t="s">
        <v>37</v>
      </c>
      <c r="AX244" s="13" t="s">
        <v>79</v>
      </c>
      <c r="AY244" s="247" t="s">
        <v>124</v>
      </c>
    </row>
    <row r="245" spans="1:51" s="13" customFormat="1" ht="12">
      <c r="A245" s="13"/>
      <c r="B245" s="236"/>
      <c r="C245" s="237"/>
      <c r="D245" s="238" t="s">
        <v>135</v>
      </c>
      <c r="E245" s="239" t="s">
        <v>1</v>
      </c>
      <c r="F245" s="240" t="s">
        <v>303</v>
      </c>
      <c r="G245" s="237"/>
      <c r="H245" s="241">
        <v>48</v>
      </c>
      <c r="I245" s="242"/>
      <c r="J245" s="237"/>
      <c r="K245" s="237"/>
      <c r="L245" s="243"/>
      <c r="M245" s="244"/>
      <c r="N245" s="245"/>
      <c r="O245" s="245"/>
      <c r="P245" s="245"/>
      <c r="Q245" s="245"/>
      <c r="R245" s="245"/>
      <c r="S245" s="245"/>
      <c r="T245" s="246"/>
      <c r="U245" s="13"/>
      <c r="V245" s="13"/>
      <c r="W245" s="13"/>
      <c r="X245" s="13"/>
      <c r="Y245" s="13"/>
      <c r="Z245" s="13"/>
      <c r="AA245" s="13"/>
      <c r="AB245" s="13"/>
      <c r="AC245" s="13"/>
      <c r="AD245" s="13"/>
      <c r="AE245" s="13"/>
      <c r="AT245" s="247" t="s">
        <v>135</v>
      </c>
      <c r="AU245" s="247" t="s">
        <v>89</v>
      </c>
      <c r="AV245" s="13" t="s">
        <v>89</v>
      </c>
      <c r="AW245" s="13" t="s">
        <v>37</v>
      </c>
      <c r="AX245" s="13" t="s">
        <v>79</v>
      </c>
      <c r="AY245" s="247" t="s">
        <v>124</v>
      </c>
    </row>
    <row r="246" spans="1:51" s="14" customFormat="1" ht="12">
      <c r="A246" s="14"/>
      <c r="B246" s="249"/>
      <c r="C246" s="250"/>
      <c r="D246" s="238" t="s">
        <v>135</v>
      </c>
      <c r="E246" s="251" t="s">
        <v>1</v>
      </c>
      <c r="F246" s="252" t="s">
        <v>145</v>
      </c>
      <c r="G246" s="250"/>
      <c r="H246" s="253">
        <v>326</v>
      </c>
      <c r="I246" s="254"/>
      <c r="J246" s="250"/>
      <c r="K246" s="250"/>
      <c r="L246" s="255"/>
      <c r="M246" s="256"/>
      <c r="N246" s="257"/>
      <c r="O246" s="257"/>
      <c r="P246" s="257"/>
      <c r="Q246" s="257"/>
      <c r="R246" s="257"/>
      <c r="S246" s="257"/>
      <c r="T246" s="258"/>
      <c r="U246" s="14"/>
      <c r="V246" s="14"/>
      <c r="W246" s="14"/>
      <c r="X246" s="14"/>
      <c r="Y246" s="14"/>
      <c r="Z246" s="14"/>
      <c r="AA246" s="14"/>
      <c r="AB246" s="14"/>
      <c r="AC246" s="14"/>
      <c r="AD246" s="14"/>
      <c r="AE246" s="14"/>
      <c r="AT246" s="259" t="s">
        <v>135</v>
      </c>
      <c r="AU246" s="259" t="s">
        <v>89</v>
      </c>
      <c r="AV246" s="14" t="s">
        <v>131</v>
      </c>
      <c r="AW246" s="14" t="s">
        <v>37</v>
      </c>
      <c r="AX246" s="14" t="s">
        <v>87</v>
      </c>
      <c r="AY246" s="259" t="s">
        <v>124</v>
      </c>
    </row>
    <row r="247" spans="1:65" s="2" customFormat="1" ht="33" customHeight="1">
      <c r="A247" s="38"/>
      <c r="B247" s="39"/>
      <c r="C247" s="218" t="s">
        <v>320</v>
      </c>
      <c r="D247" s="218" t="s">
        <v>126</v>
      </c>
      <c r="E247" s="219" t="s">
        <v>321</v>
      </c>
      <c r="F247" s="220" t="s">
        <v>322</v>
      </c>
      <c r="G247" s="221" t="s">
        <v>129</v>
      </c>
      <c r="H247" s="222">
        <v>2</v>
      </c>
      <c r="I247" s="223"/>
      <c r="J247" s="224">
        <f>ROUND(I247*H247,2)</f>
        <v>0</v>
      </c>
      <c r="K247" s="220" t="s">
        <v>130</v>
      </c>
      <c r="L247" s="44"/>
      <c r="M247" s="225" t="s">
        <v>1</v>
      </c>
      <c r="N247" s="226" t="s">
        <v>44</v>
      </c>
      <c r="O247" s="91"/>
      <c r="P247" s="227">
        <f>O247*H247</f>
        <v>0</v>
      </c>
      <c r="Q247" s="227">
        <v>0.08922</v>
      </c>
      <c r="R247" s="227">
        <f>Q247*H247</f>
        <v>0.17844</v>
      </c>
      <c r="S247" s="227">
        <v>0</v>
      </c>
      <c r="T247" s="228">
        <f>S247*H247</f>
        <v>0</v>
      </c>
      <c r="U247" s="38"/>
      <c r="V247" s="38"/>
      <c r="W247" s="38"/>
      <c r="X247" s="38"/>
      <c r="Y247" s="38"/>
      <c r="Z247" s="38"/>
      <c r="AA247" s="38"/>
      <c r="AB247" s="38"/>
      <c r="AC247" s="38"/>
      <c r="AD247" s="38"/>
      <c r="AE247" s="38"/>
      <c r="AR247" s="229" t="s">
        <v>131</v>
      </c>
      <c r="AT247" s="229" t="s">
        <v>126</v>
      </c>
      <c r="AU247" s="229" t="s">
        <v>89</v>
      </c>
      <c r="AY247" s="17" t="s">
        <v>124</v>
      </c>
      <c r="BE247" s="230">
        <f>IF(N247="základní",J247,0)</f>
        <v>0</v>
      </c>
      <c r="BF247" s="230">
        <f>IF(N247="snížená",J247,0)</f>
        <v>0</v>
      </c>
      <c r="BG247" s="230">
        <f>IF(N247="zákl. přenesená",J247,0)</f>
        <v>0</v>
      </c>
      <c r="BH247" s="230">
        <f>IF(N247="sníž. přenesená",J247,0)</f>
        <v>0</v>
      </c>
      <c r="BI247" s="230">
        <f>IF(N247="nulová",J247,0)</f>
        <v>0</v>
      </c>
      <c r="BJ247" s="17" t="s">
        <v>87</v>
      </c>
      <c r="BK247" s="230">
        <f>ROUND(I247*H247,2)</f>
        <v>0</v>
      </c>
      <c r="BL247" s="17" t="s">
        <v>131</v>
      </c>
      <c r="BM247" s="229" t="s">
        <v>323</v>
      </c>
    </row>
    <row r="248" spans="1:47" s="2" customFormat="1" ht="12">
      <c r="A248" s="38"/>
      <c r="B248" s="39"/>
      <c r="C248" s="40"/>
      <c r="D248" s="231" t="s">
        <v>133</v>
      </c>
      <c r="E248" s="40"/>
      <c r="F248" s="232" t="s">
        <v>324</v>
      </c>
      <c r="G248" s="40"/>
      <c r="H248" s="40"/>
      <c r="I248" s="233"/>
      <c r="J248" s="40"/>
      <c r="K248" s="40"/>
      <c r="L248" s="44"/>
      <c r="M248" s="234"/>
      <c r="N248" s="235"/>
      <c r="O248" s="91"/>
      <c r="P248" s="91"/>
      <c r="Q248" s="91"/>
      <c r="R248" s="91"/>
      <c r="S248" s="91"/>
      <c r="T248" s="92"/>
      <c r="U248" s="38"/>
      <c r="V248" s="38"/>
      <c r="W248" s="38"/>
      <c r="X248" s="38"/>
      <c r="Y248" s="38"/>
      <c r="Z248" s="38"/>
      <c r="AA248" s="38"/>
      <c r="AB248" s="38"/>
      <c r="AC248" s="38"/>
      <c r="AD248" s="38"/>
      <c r="AE248" s="38"/>
      <c r="AT248" s="17" t="s">
        <v>133</v>
      </c>
      <c r="AU248" s="17" t="s">
        <v>89</v>
      </c>
    </row>
    <row r="249" spans="1:65" s="2" customFormat="1" ht="24.15" customHeight="1">
      <c r="A249" s="38"/>
      <c r="B249" s="39"/>
      <c r="C249" s="260" t="s">
        <v>325</v>
      </c>
      <c r="D249" s="260" t="s">
        <v>219</v>
      </c>
      <c r="E249" s="261" t="s">
        <v>326</v>
      </c>
      <c r="F249" s="262" t="s">
        <v>327</v>
      </c>
      <c r="G249" s="263" t="s">
        <v>129</v>
      </c>
      <c r="H249" s="264">
        <v>2</v>
      </c>
      <c r="I249" s="265"/>
      <c r="J249" s="266">
        <f>ROUND(I249*H249,2)</f>
        <v>0</v>
      </c>
      <c r="K249" s="262" t="s">
        <v>130</v>
      </c>
      <c r="L249" s="267"/>
      <c r="M249" s="268" t="s">
        <v>1</v>
      </c>
      <c r="N249" s="269" t="s">
        <v>44</v>
      </c>
      <c r="O249" s="91"/>
      <c r="P249" s="227">
        <f>O249*H249</f>
        <v>0</v>
      </c>
      <c r="Q249" s="227">
        <v>0.131</v>
      </c>
      <c r="R249" s="227">
        <f>Q249*H249</f>
        <v>0.262</v>
      </c>
      <c r="S249" s="227">
        <v>0</v>
      </c>
      <c r="T249" s="228">
        <f>S249*H249</f>
        <v>0</v>
      </c>
      <c r="U249" s="38"/>
      <c r="V249" s="38"/>
      <c r="W249" s="38"/>
      <c r="X249" s="38"/>
      <c r="Y249" s="38"/>
      <c r="Z249" s="38"/>
      <c r="AA249" s="38"/>
      <c r="AB249" s="38"/>
      <c r="AC249" s="38"/>
      <c r="AD249" s="38"/>
      <c r="AE249" s="38"/>
      <c r="AR249" s="229" t="s">
        <v>176</v>
      </c>
      <c r="AT249" s="229" t="s">
        <v>219</v>
      </c>
      <c r="AU249" s="229" t="s">
        <v>89</v>
      </c>
      <c r="AY249" s="17" t="s">
        <v>124</v>
      </c>
      <c r="BE249" s="230">
        <f>IF(N249="základní",J249,0)</f>
        <v>0</v>
      </c>
      <c r="BF249" s="230">
        <f>IF(N249="snížená",J249,0)</f>
        <v>0</v>
      </c>
      <c r="BG249" s="230">
        <f>IF(N249="zákl. přenesená",J249,0)</f>
        <v>0</v>
      </c>
      <c r="BH249" s="230">
        <f>IF(N249="sníž. přenesená",J249,0)</f>
        <v>0</v>
      </c>
      <c r="BI249" s="230">
        <f>IF(N249="nulová",J249,0)</f>
        <v>0</v>
      </c>
      <c r="BJ249" s="17" t="s">
        <v>87</v>
      </c>
      <c r="BK249" s="230">
        <f>ROUND(I249*H249,2)</f>
        <v>0</v>
      </c>
      <c r="BL249" s="17" t="s">
        <v>131</v>
      </c>
      <c r="BM249" s="229" t="s">
        <v>328</v>
      </c>
    </row>
    <row r="250" spans="1:65" s="2" customFormat="1" ht="33" customHeight="1">
      <c r="A250" s="38"/>
      <c r="B250" s="39"/>
      <c r="C250" s="218" t="s">
        <v>329</v>
      </c>
      <c r="D250" s="218" t="s">
        <v>126</v>
      </c>
      <c r="E250" s="219" t="s">
        <v>330</v>
      </c>
      <c r="F250" s="220" t="s">
        <v>331</v>
      </c>
      <c r="G250" s="221" t="s">
        <v>129</v>
      </c>
      <c r="H250" s="222">
        <v>2</v>
      </c>
      <c r="I250" s="223"/>
      <c r="J250" s="224">
        <f>ROUND(I250*H250,2)</f>
        <v>0</v>
      </c>
      <c r="K250" s="220" t="s">
        <v>130</v>
      </c>
      <c r="L250" s="44"/>
      <c r="M250" s="225" t="s">
        <v>1</v>
      </c>
      <c r="N250" s="226" t="s">
        <v>44</v>
      </c>
      <c r="O250" s="91"/>
      <c r="P250" s="227">
        <f>O250*H250</f>
        <v>0</v>
      </c>
      <c r="Q250" s="227">
        <v>0.09062</v>
      </c>
      <c r="R250" s="227">
        <f>Q250*H250</f>
        <v>0.18124</v>
      </c>
      <c r="S250" s="227">
        <v>0</v>
      </c>
      <c r="T250" s="228">
        <f>S250*H250</f>
        <v>0</v>
      </c>
      <c r="U250" s="38"/>
      <c r="V250" s="38"/>
      <c r="W250" s="38"/>
      <c r="X250" s="38"/>
      <c r="Y250" s="38"/>
      <c r="Z250" s="38"/>
      <c r="AA250" s="38"/>
      <c r="AB250" s="38"/>
      <c r="AC250" s="38"/>
      <c r="AD250" s="38"/>
      <c r="AE250" s="38"/>
      <c r="AR250" s="229" t="s">
        <v>131</v>
      </c>
      <c r="AT250" s="229" t="s">
        <v>126</v>
      </c>
      <c r="AU250" s="229" t="s">
        <v>89</v>
      </c>
      <c r="AY250" s="17" t="s">
        <v>124</v>
      </c>
      <c r="BE250" s="230">
        <f>IF(N250="základní",J250,0)</f>
        <v>0</v>
      </c>
      <c r="BF250" s="230">
        <f>IF(N250="snížená",J250,0)</f>
        <v>0</v>
      </c>
      <c r="BG250" s="230">
        <f>IF(N250="zákl. přenesená",J250,0)</f>
        <v>0</v>
      </c>
      <c r="BH250" s="230">
        <f>IF(N250="sníž. přenesená",J250,0)</f>
        <v>0</v>
      </c>
      <c r="BI250" s="230">
        <f>IF(N250="nulová",J250,0)</f>
        <v>0</v>
      </c>
      <c r="BJ250" s="17" t="s">
        <v>87</v>
      </c>
      <c r="BK250" s="230">
        <f>ROUND(I250*H250,2)</f>
        <v>0</v>
      </c>
      <c r="BL250" s="17" t="s">
        <v>131</v>
      </c>
      <c r="BM250" s="229" t="s">
        <v>332</v>
      </c>
    </row>
    <row r="251" spans="1:47" s="2" customFormat="1" ht="12">
      <c r="A251" s="38"/>
      <c r="B251" s="39"/>
      <c r="C251" s="40"/>
      <c r="D251" s="231" t="s">
        <v>133</v>
      </c>
      <c r="E251" s="40"/>
      <c r="F251" s="232" t="s">
        <v>333</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7" t="s">
        <v>133</v>
      </c>
      <c r="AU251" s="17" t="s">
        <v>89</v>
      </c>
    </row>
    <row r="252" spans="1:65" s="2" customFormat="1" ht="24.15" customHeight="1">
      <c r="A252" s="38"/>
      <c r="B252" s="39"/>
      <c r="C252" s="260" t="s">
        <v>334</v>
      </c>
      <c r="D252" s="260" t="s">
        <v>219</v>
      </c>
      <c r="E252" s="261" t="s">
        <v>335</v>
      </c>
      <c r="F252" s="262" t="s">
        <v>336</v>
      </c>
      <c r="G252" s="263" t="s">
        <v>129</v>
      </c>
      <c r="H252" s="264">
        <v>2</v>
      </c>
      <c r="I252" s="265"/>
      <c r="J252" s="266">
        <f>ROUND(I252*H252,2)</f>
        <v>0</v>
      </c>
      <c r="K252" s="262" t="s">
        <v>130</v>
      </c>
      <c r="L252" s="267"/>
      <c r="M252" s="268" t="s">
        <v>1</v>
      </c>
      <c r="N252" s="269" t="s">
        <v>44</v>
      </c>
      <c r="O252" s="91"/>
      <c r="P252" s="227">
        <f>O252*H252</f>
        <v>0</v>
      </c>
      <c r="Q252" s="227">
        <v>0.175</v>
      </c>
      <c r="R252" s="227">
        <f>Q252*H252</f>
        <v>0.35</v>
      </c>
      <c r="S252" s="227">
        <v>0</v>
      </c>
      <c r="T252" s="228">
        <f>S252*H252</f>
        <v>0</v>
      </c>
      <c r="U252" s="38"/>
      <c r="V252" s="38"/>
      <c r="W252" s="38"/>
      <c r="X252" s="38"/>
      <c r="Y252" s="38"/>
      <c r="Z252" s="38"/>
      <c r="AA252" s="38"/>
      <c r="AB252" s="38"/>
      <c r="AC252" s="38"/>
      <c r="AD252" s="38"/>
      <c r="AE252" s="38"/>
      <c r="AR252" s="229" t="s">
        <v>176</v>
      </c>
      <c r="AT252" s="229" t="s">
        <v>219</v>
      </c>
      <c r="AU252" s="229" t="s">
        <v>89</v>
      </c>
      <c r="AY252" s="17" t="s">
        <v>124</v>
      </c>
      <c r="BE252" s="230">
        <f>IF(N252="základní",J252,0)</f>
        <v>0</v>
      </c>
      <c r="BF252" s="230">
        <f>IF(N252="snížená",J252,0)</f>
        <v>0</v>
      </c>
      <c r="BG252" s="230">
        <f>IF(N252="zákl. přenesená",J252,0)</f>
        <v>0</v>
      </c>
      <c r="BH252" s="230">
        <f>IF(N252="sníž. přenesená",J252,0)</f>
        <v>0</v>
      </c>
      <c r="BI252" s="230">
        <f>IF(N252="nulová",J252,0)</f>
        <v>0</v>
      </c>
      <c r="BJ252" s="17" t="s">
        <v>87</v>
      </c>
      <c r="BK252" s="230">
        <f>ROUND(I252*H252,2)</f>
        <v>0</v>
      </c>
      <c r="BL252" s="17" t="s">
        <v>131</v>
      </c>
      <c r="BM252" s="229" t="s">
        <v>337</v>
      </c>
    </row>
    <row r="253" spans="1:65" s="2" customFormat="1" ht="24.15" customHeight="1">
      <c r="A253" s="38"/>
      <c r="B253" s="39"/>
      <c r="C253" s="218" t="s">
        <v>338</v>
      </c>
      <c r="D253" s="218" t="s">
        <v>126</v>
      </c>
      <c r="E253" s="219" t="s">
        <v>339</v>
      </c>
      <c r="F253" s="220" t="s">
        <v>340</v>
      </c>
      <c r="G253" s="221" t="s">
        <v>129</v>
      </c>
      <c r="H253" s="222">
        <v>162</v>
      </c>
      <c r="I253" s="223"/>
      <c r="J253" s="224">
        <f>ROUND(I253*H253,2)</f>
        <v>0</v>
      </c>
      <c r="K253" s="220" t="s">
        <v>130</v>
      </c>
      <c r="L253" s="44"/>
      <c r="M253" s="225" t="s">
        <v>1</v>
      </c>
      <c r="N253" s="226" t="s">
        <v>44</v>
      </c>
      <c r="O253" s="91"/>
      <c r="P253" s="227">
        <f>O253*H253</f>
        <v>0</v>
      </c>
      <c r="Q253" s="227">
        <v>0</v>
      </c>
      <c r="R253" s="227">
        <f>Q253*H253</f>
        <v>0</v>
      </c>
      <c r="S253" s="227">
        <v>0</v>
      </c>
      <c r="T253" s="228">
        <f>S253*H253</f>
        <v>0</v>
      </c>
      <c r="U253" s="38"/>
      <c r="V253" s="38"/>
      <c r="W253" s="38"/>
      <c r="X253" s="38"/>
      <c r="Y253" s="38"/>
      <c r="Z253" s="38"/>
      <c r="AA253" s="38"/>
      <c r="AB253" s="38"/>
      <c r="AC253" s="38"/>
      <c r="AD253" s="38"/>
      <c r="AE253" s="38"/>
      <c r="AR253" s="229" t="s">
        <v>131</v>
      </c>
      <c r="AT253" s="229" t="s">
        <v>126</v>
      </c>
      <c r="AU253" s="229" t="s">
        <v>89</v>
      </c>
      <c r="AY253" s="17" t="s">
        <v>124</v>
      </c>
      <c r="BE253" s="230">
        <f>IF(N253="základní",J253,0)</f>
        <v>0</v>
      </c>
      <c r="BF253" s="230">
        <f>IF(N253="snížená",J253,0)</f>
        <v>0</v>
      </c>
      <c r="BG253" s="230">
        <f>IF(N253="zákl. přenesená",J253,0)</f>
        <v>0</v>
      </c>
      <c r="BH253" s="230">
        <f>IF(N253="sníž. přenesená",J253,0)</f>
        <v>0</v>
      </c>
      <c r="BI253" s="230">
        <f>IF(N253="nulová",J253,0)</f>
        <v>0</v>
      </c>
      <c r="BJ253" s="17" t="s">
        <v>87</v>
      </c>
      <c r="BK253" s="230">
        <f>ROUND(I253*H253,2)</f>
        <v>0</v>
      </c>
      <c r="BL253" s="17" t="s">
        <v>131</v>
      </c>
      <c r="BM253" s="229" t="s">
        <v>341</v>
      </c>
    </row>
    <row r="254" spans="1:47" s="2" customFormat="1" ht="12">
      <c r="A254" s="38"/>
      <c r="B254" s="39"/>
      <c r="C254" s="40"/>
      <c r="D254" s="231" t="s">
        <v>133</v>
      </c>
      <c r="E254" s="40"/>
      <c r="F254" s="232" t="s">
        <v>342</v>
      </c>
      <c r="G254" s="40"/>
      <c r="H254" s="40"/>
      <c r="I254" s="233"/>
      <c r="J254" s="40"/>
      <c r="K254" s="40"/>
      <c r="L254" s="44"/>
      <c r="M254" s="234"/>
      <c r="N254" s="235"/>
      <c r="O254" s="91"/>
      <c r="P254" s="91"/>
      <c r="Q254" s="91"/>
      <c r="R254" s="91"/>
      <c r="S254" s="91"/>
      <c r="T254" s="92"/>
      <c r="U254" s="38"/>
      <c r="V254" s="38"/>
      <c r="W254" s="38"/>
      <c r="X254" s="38"/>
      <c r="Y254" s="38"/>
      <c r="Z254" s="38"/>
      <c r="AA254" s="38"/>
      <c r="AB254" s="38"/>
      <c r="AC254" s="38"/>
      <c r="AD254" s="38"/>
      <c r="AE254" s="38"/>
      <c r="AT254" s="17" t="s">
        <v>133</v>
      </c>
      <c r="AU254" s="17" t="s">
        <v>89</v>
      </c>
    </row>
    <row r="255" spans="1:47" s="2" customFormat="1" ht="12">
      <c r="A255" s="38"/>
      <c r="B255" s="39"/>
      <c r="C255" s="40"/>
      <c r="D255" s="238" t="s">
        <v>141</v>
      </c>
      <c r="E255" s="40"/>
      <c r="F255" s="248" t="s">
        <v>343</v>
      </c>
      <c r="G255" s="40"/>
      <c r="H255" s="40"/>
      <c r="I255" s="233"/>
      <c r="J255" s="40"/>
      <c r="K255" s="40"/>
      <c r="L255" s="44"/>
      <c r="M255" s="234"/>
      <c r="N255" s="235"/>
      <c r="O255" s="91"/>
      <c r="P255" s="91"/>
      <c r="Q255" s="91"/>
      <c r="R255" s="91"/>
      <c r="S255" s="91"/>
      <c r="T255" s="92"/>
      <c r="U255" s="38"/>
      <c r="V255" s="38"/>
      <c r="W255" s="38"/>
      <c r="X255" s="38"/>
      <c r="Y255" s="38"/>
      <c r="Z255" s="38"/>
      <c r="AA255" s="38"/>
      <c r="AB255" s="38"/>
      <c r="AC255" s="38"/>
      <c r="AD255" s="38"/>
      <c r="AE255" s="38"/>
      <c r="AT255" s="17" t="s">
        <v>141</v>
      </c>
      <c r="AU255" s="17" t="s">
        <v>89</v>
      </c>
    </row>
    <row r="256" spans="1:51" s="13" customFormat="1" ht="12">
      <c r="A256" s="13"/>
      <c r="B256" s="236"/>
      <c r="C256" s="237"/>
      <c r="D256" s="238" t="s">
        <v>135</v>
      </c>
      <c r="E256" s="239" t="s">
        <v>1</v>
      </c>
      <c r="F256" s="240" t="s">
        <v>344</v>
      </c>
      <c r="G256" s="237"/>
      <c r="H256" s="241">
        <v>162</v>
      </c>
      <c r="I256" s="242"/>
      <c r="J256" s="237"/>
      <c r="K256" s="237"/>
      <c r="L256" s="243"/>
      <c r="M256" s="244"/>
      <c r="N256" s="245"/>
      <c r="O256" s="245"/>
      <c r="P256" s="245"/>
      <c r="Q256" s="245"/>
      <c r="R256" s="245"/>
      <c r="S256" s="245"/>
      <c r="T256" s="246"/>
      <c r="U256" s="13"/>
      <c r="V256" s="13"/>
      <c r="W256" s="13"/>
      <c r="X256" s="13"/>
      <c r="Y256" s="13"/>
      <c r="Z256" s="13"/>
      <c r="AA256" s="13"/>
      <c r="AB256" s="13"/>
      <c r="AC256" s="13"/>
      <c r="AD256" s="13"/>
      <c r="AE256" s="13"/>
      <c r="AT256" s="247" t="s">
        <v>135</v>
      </c>
      <c r="AU256" s="247" t="s">
        <v>89</v>
      </c>
      <c r="AV256" s="13" t="s">
        <v>89</v>
      </c>
      <c r="AW256" s="13" t="s">
        <v>37</v>
      </c>
      <c r="AX256" s="13" t="s">
        <v>87</v>
      </c>
      <c r="AY256" s="247" t="s">
        <v>124</v>
      </c>
    </row>
    <row r="257" spans="1:65" s="2" customFormat="1" ht="24.15" customHeight="1">
      <c r="A257" s="38"/>
      <c r="B257" s="39"/>
      <c r="C257" s="218" t="s">
        <v>345</v>
      </c>
      <c r="D257" s="218" t="s">
        <v>126</v>
      </c>
      <c r="E257" s="219" t="s">
        <v>346</v>
      </c>
      <c r="F257" s="220" t="s">
        <v>347</v>
      </c>
      <c r="G257" s="221" t="s">
        <v>129</v>
      </c>
      <c r="H257" s="222">
        <v>90</v>
      </c>
      <c r="I257" s="223"/>
      <c r="J257" s="224">
        <f>ROUND(I257*H257,2)</f>
        <v>0</v>
      </c>
      <c r="K257" s="220" t="s">
        <v>130</v>
      </c>
      <c r="L257" s="44"/>
      <c r="M257" s="225" t="s">
        <v>1</v>
      </c>
      <c r="N257" s="226" t="s">
        <v>44</v>
      </c>
      <c r="O257" s="91"/>
      <c r="P257" s="227">
        <f>O257*H257</f>
        <v>0</v>
      </c>
      <c r="Q257" s="227">
        <v>0.011</v>
      </c>
      <c r="R257" s="227">
        <f>Q257*H257</f>
        <v>0.99</v>
      </c>
      <c r="S257" s="227">
        <v>0</v>
      </c>
      <c r="T257" s="228">
        <f>S257*H257</f>
        <v>0</v>
      </c>
      <c r="U257" s="38"/>
      <c r="V257" s="38"/>
      <c r="W257" s="38"/>
      <c r="X257" s="38"/>
      <c r="Y257" s="38"/>
      <c r="Z257" s="38"/>
      <c r="AA257" s="38"/>
      <c r="AB257" s="38"/>
      <c r="AC257" s="38"/>
      <c r="AD257" s="38"/>
      <c r="AE257" s="38"/>
      <c r="AR257" s="229" t="s">
        <v>131</v>
      </c>
      <c r="AT257" s="229" t="s">
        <v>126</v>
      </c>
      <c r="AU257" s="229" t="s">
        <v>89</v>
      </c>
      <c r="AY257" s="17" t="s">
        <v>124</v>
      </c>
      <c r="BE257" s="230">
        <f>IF(N257="základní",J257,0)</f>
        <v>0</v>
      </c>
      <c r="BF257" s="230">
        <f>IF(N257="snížená",J257,0)</f>
        <v>0</v>
      </c>
      <c r="BG257" s="230">
        <f>IF(N257="zákl. přenesená",J257,0)</f>
        <v>0</v>
      </c>
      <c r="BH257" s="230">
        <f>IF(N257="sníž. přenesená",J257,0)</f>
        <v>0</v>
      </c>
      <c r="BI257" s="230">
        <f>IF(N257="nulová",J257,0)</f>
        <v>0</v>
      </c>
      <c r="BJ257" s="17" t="s">
        <v>87</v>
      </c>
      <c r="BK257" s="230">
        <f>ROUND(I257*H257,2)</f>
        <v>0</v>
      </c>
      <c r="BL257" s="17" t="s">
        <v>131</v>
      </c>
      <c r="BM257" s="229" t="s">
        <v>348</v>
      </c>
    </row>
    <row r="258" spans="1:47" s="2" customFormat="1" ht="12">
      <c r="A258" s="38"/>
      <c r="B258" s="39"/>
      <c r="C258" s="40"/>
      <c r="D258" s="231" t="s">
        <v>133</v>
      </c>
      <c r="E258" s="40"/>
      <c r="F258" s="232" t="s">
        <v>349</v>
      </c>
      <c r="G258" s="40"/>
      <c r="H258" s="40"/>
      <c r="I258" s="233"/>
      <c r="J258" s="40"/>
      <c r="K258" s="40"/>
      <c r="L258" s="44"/>
      <c r="M258" s="234"/>
      <c r="N258" s="235"/>
      <c r="O258" s="91"/>
      <c r="P258" s="91"/>
      <c r="Q258" s="91"/>
      <c r="R258" s="91"/>
      <c r="S258" s="91"/>
      <c r="T258" s="92"/>
      <c r="U258" s="38"/>
      <c r="V258" s="38"/>
      <c r="W258" s="38"/>
      <c r="X258" s="38"/>
      <c r="Y258" s="38"/>
      <c r="Z258" s="38"/>
      <c r="AA258" s="38"/>
      <c r="AB258" s="38"/>
      <c r="AC258" s="38"/>
      <c r="AD258" s="38"/>
      <c r="AE258" s="38"/>
      <c r="AT258" s="17" t="s">
        <v>133</v>
      </c>
      <c r="AU258" s="17" t="s">
        <v>89</v>
      </c>
    </row>
    <row r="259" spans="1:63" s="12" customFormat="1" ht="22.8" customHeight="1">
      <c r="A259" s="12"/>
      <c r="B259" s="202"/>
      <c r="C259" s="203"/>
      <c r="D259" s="204" t="s">
        <v>78</v>
      </c>
      <c r="E259" s="216" t="s">
        <v>176</v>
      </c>
      <c r="F259" s="216" t="s">
        <v>350</v>
      </c>
      <c r="G259" s="203"/>
      <c r="H259" s="203"/>
      <c r="I259" s="206"/>
      <c r="J259" s="217">
        <f>BK259</f>
        <v>0</v>
      </c>
      <c r="K259" s="203"/>
      <c r="L259" s="208"/>
      <c r="M259" s="209"/>
      <c r="N259" s="210"/>
      <c r="O259" s="210"/>
      <c r="P259" s="211">
        <f>SUM(P260:P299)</f>
        <v>0</v>
      </c>
      <c r="Q259" s="210"/>
      <c r="R259" s="211">
        <f>SUM(R260:R299)</f>
        <v>9.49955</v>
      </c>
      <c r="S259" s="210"/>
      <c r="T259" s="212">
        <f>SUM(T260:T299)</f>
        <v>0</v>
      </c>
      <c r="U259" s="12"/>
      <c r="V259" s="12"/>
      <c r="W259" s="12"/>
      <c r="X259" s="12"/>
      <c r="Y259" s="12"/>
      <c r="Z259" s="12"/>
      <c r="AA259" s="12"/>
      <c r="AB259" s="12"/>
      <c r="AC259" s="12"/>
      <c r="AD259" s="12"/>
      <c r="AE259" s="12"/>
      <c r="AR259" s="213" t="s">
        <v>87</v>
      </c>
      <c r="AT259" s="214" t="s">
        <v>78</v>
      </c>
      <c r="AU259" s="214" t="s">
        <v>87</v>
      </c>
      <c r="AY259" s="213" t="s">
        <v>124</v>
      </c>
      <c r="BK259" s="215">
        <f>SUM(BK260:BK299)</f>
        <v>0</v>
      </c>
    </row>
    <row r="260" spans="1:65" s="2" customFormat="1" ht="16.5" customHeight="1">
      <c r="A260" s="38"/>
      <c r="B260" s="39"/>
      <c r="C260" s="218" t="s">
        <v>351</v>
      </c>
      <c r="D260" s="218" t="s">
        <v>126</v>
      </c>
      <c r="E260" s="219" t="s">
        <v>352</v>
      </c>
      <c r="F260" s="220" t="s">
        <v>353</v>
      </c>
      <c r="G260" s="221" t="s">
        <v>354</v>
      </c>
      <c r="H260" s="222">
        <v>1</v>
      </c>
      <c r="I260" s="223"/>
      <c r="J260" s="224">
        <f>ROUND(I260*H260,2)</f>
        <v>0</v>
      </c>
      <c r="K260" s="220" t="s">
        <v>1</v>
      </c>
      <c r="L260" s="44"/>
      <c r="M260" s="225" t="s">
        <v>1</v>
      </c>
      <c r="N260" s="226" t="s">
        <v>44</v>
      </c>
      <c r="O260" s="91"/>
      <c r="P260" s="227">
        <f>O260*H260</f>
        <v>0</v>
      </c>
      <c r="Q260" s="227">
        <v>5E-05</v>
      </c>
      <c r="R260" s="227">
        <f>Q260*H260</f>
        <v>5E-05</v>
      </c>
      <c r="S260" s="227">
        <v>0</v>
      </c>
      <c r="T260" s="228">
        <f>S260*H260</f>
        <v>0</v>
      </c>
      <c r="U260" s="38"/>
      <c r="V260" s="38"/>
      <c r="W260" s="38"/>
      <c r="X260" s="38"/>
      <c r="Y260" s="38"/>
      <c r="Z260" s="38"/>
      <c r="AA260" s="38"/>
      <c r="AB260" s="38"/>
      <c r="AC260" s="38"/>
      <c r="AD260" s="38"/>
      <c r="AE260" s="38"/>
      <c r="AR260" s="229" t="s">
        <v>131</v>
      </c>
      <c r="AT260" s="229" t="s">
        <v>126</v>
      </c>
      <c r="AU260" s="229" t="s">
        <v>89</v>
      </c>
      <c r="AY260" s="17" t="s">
        <v>124</v>
      </c>
      <c r="BE260" s="230">
        <f>IF(N260="základní",J260,0)</f>
        <v>0</v>
      </c>
      <c r="BF260" s="230">
        <f>IF(N260="snížená",J260,0)</f>
        <v>0</v>
      </c>
      <c r="BG260" s="230">
        <f>IF(N260="zákl. přenesená",J260,0)</f>
        <v>0</v>
      </c>
      <c r="BH260" s="230">
        <f>IF(N260="sníž. přenesená",J260,0)</f>
        <v>0</v>
      </c>
      <c r="BI260" s="230">
        <f>IF(N260="nulová",J260,0)</f>
        <v>0</v>
      </c>
      <c r="BJ260" s="17" t="s">
        <v>87</v>
      </c>
      <c r="BK260" s="230">
        <f>ROUND(I260*H260,2)</f>
        <v>0</v>
      </c>
      <c r="BL260" s="17" t="s">
        <v>131</v>
      </c>
      <c r="BM260" s="229" t="s">
        <v>355</v>
      </c>
    </row>
    <row r="261" spans="1:65" s="2" customFormat="1" ht="49.05" customHeight="1">
      <c r="A261" s="38"/>
      <c r="B261" s="39"/>
      <c r="C261" s="218" t="s">
        <v>356</v>
      </c>
      <c r="D261" s="218" t="s">
        <v>126</v>
      </c>
      <c r="E261" s="219" t="s">
        <v>357</v>
      </c>
      <c r="F261" s="220" t="s">
        <v>358</v>
      </c>
      <c r="G261" s="221" t="s">
        <v>160</v>
      </c>
      <c r="H261" s="222">
        <v>5</v>
      </c>
      <c r="I261" s="223"/>
      <c r="J261" s="224">
        <f>ROUND(I261*H261,2)</f>
        <v>0</v>
      </c>
      <c r="K261" s="220" t="s">
        <v>130</v>
      </c>
      <c r="L261" s="44"/>
      <c r="M261" s="225" t="s">
        <v>1</v>
      </c>
      <c r="N261" s="226" t="s">
        <v>44</v>
      </c>
      <c r="O261" s="91"/>
      <c r="P261" s="227">
        <f>O261*H261</f>
        <v>0</v>
      </c>
      <c r="Q261" s="227">
        <v>5E-05</v>
      </c>
      <c r="R261" s="227">
        <f>Q261*H261</f>
        <v>0.00025</v>
      </c>
      <c r="S261" s="227">
        <v>0</v>
      </c>
      <c r="T261" s="228">
        <f>S261*H261</f>
        <v>0</v>
      </c>
      <c r="U261" s="38"/>
      <c r="V261" s="38"/>
      <c r="W261" s="38"/>
      <c r="X261" s="38"/>
      <c r="Y261" s="38"/>
      <c r="Z261" s="38"/>
      <c r="AA261" s="38"/>
      <c r="AB261" s="38"/>
      <c r="AC261" s="38"/>
      <c r="AD261" s="38"/>
      <c r="AE261" s="38"/>
      <c r="AR261" s="229" t="s">
        <v>131</v>
      </c>
      <c r="AT261" s="229" t="s">
        <v>126</v>
      </c>
      <c r="AU261" s="229" t="s">
        <v>89</v>
      </c>
      <c r="AY261" s="17" t="s">
        <v>124</v>
      </c>
      <c r="BE261" s="230">
        <f>IF(N261="základní",J261,0)</f>
        <v>0</v>
      </c>
      <c r="BF261" s="230">
        <f>IF(N261="snížená",J261,0)</f>
        <v>0</v>
      </c>
      <c r="BG261" s="230">
        <f>IF(N261="zákl. přenesená",J261,0)</f>
        <v>0</v>
      </c>
      <c r="BH261" s="230">
        <f>IF(N261="sníž. přenesená",J261,0)</f>
        <v>0</v>
      </c>
      <c r="BI261" s="230">
        <f>IF(N261="nulová",J261,0)</f>
        <v>0</v>
      </c>
      <c r="BJ261" s="17" t="s">
        <v>87</v>
      </c>
      <c r="BK261" s="230">
        <f>ROUND(I261*H261,2)</f>
        <v>0</v>
      </c>
      <c r="BL261" s="17" t="s">
        <v>131</v>
      </c>
      <c r="BM261" s="229" t="s">
        <v>359</v>
      </c>
    </row>
    <row r="262" spans="1:47" s="2" customFormat="1" ht="12">
      <c r="A262" s="38"/>
      <c r="B262" s="39"/>
      <c r="C262" s="40"/>
      <c r="D262" s="231" t="s">
        <v>133</v>
      </c>
      <c r="E262" s="40"/>
      <c r="F262" s="232" t="s">
        <v>360</v>
      </c>
      <c r="G262" s="40"/>
      <c r="H262" s="40"/>
      <c r="I262" s="233"/>
      <c r="J262" s="40"/>
      <c r="K262" s="40"/>
      <c r="L262" s="44"/>
      <c r="M262" s="234"/>
      <c r="N262" s="235"/>
      <c r="O262" s="91"/>
      <c r="P262" s="91"/>
      <c r="Q262" s="91"/>
      <c r="R262" s="91"/>
      <c r="S262" s="91"/>
      <c r="T262" s="92"/>
      <c r="U262" s="38"/>
      <c r="V262" s="38"/>
      <c r="W262" s="38"/>
      <c r="X262" s="38"/>
      <c r="Y262" s="38"/>
      <c r="Z262" s="38"/>
      <c r="AA262" s="38"/>
      <c r="AB262" s="38"/>
      <c r="AC262" s="38"/>
      <c r="AD262" s="38"/>
      <c r="AE262" s="38"/>
      <c r="AT262" s="17" t="s">
        <v>133</v>
      </c>
      <c r="AU262" s="17" t="s">
        <v>89</v>
      </c>
    </row>
    <row r="263" spans="1:65" s="2" customFormat="1" ht="37.8" customHeight="1">
      <c r="A263" s="38"/>
      <c r="B263" s="39"/>
      <c r="C263" s="218" t="s">
        <v>361</v>
      </c>
      <c r="D263" s="218" t="s">
        <v>126</v>
      </c>
      <c r="E263" s="219" t="s">
        <v>362</v>
      </c>
      <c r="F263" s="220" t="s">
        <v>363</v>
      </c>
      <c r="G263" s="221" t="s">
        <v>160</v>
      </c>
      <c r="H263" s="222">
        <v>5</v>
      </c>
      <c r="I263" s="223"/>
      <c r="J263" s="224">
        <f>ROUND(I263*H263,2)</f>
        <v>0</v>
      </c>
      <c r="K263" s="220" t="s">
        <v>130</v>
      </c>
      <c r="L263" s="44"/>
      <c r="M263" s="225" t="s">
        <v>1</v>
      </c>
      <c r="N263" s="226" t="s">
        <v>44</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131</v>
      </c>
      <c r="AT263" s="229" t="s">
        <v>126</v>
      </c>
      <c r="AU263" s="229" t="s">
        <v>89</v>
      </c>
      <c r="AY263" s="17" t="s">
        <v>124</v>
      </c>
      <c r="BE263" s="230">
        <f>IF(N263="základní",J263,0)</f>
        <v>0</v>
      </c>
      <c r="BF263" s="230">
        <f>IF(N263="snížená",J263,0)</f>
        <v>0</v>
      </c>
      <c r="BG263" s="230">
        <f>IF(N263="zákl. přenesená",J263,0)</f>
        <v>0</v>
      </c>
      <c r="BH263" s="230">
        <f>IF(N263="sníž. přenesená",J263,0)</f>
        <v>0</v>
      </c>
      <c r="BI263" s="230">
        <f>IF(N263="nulová",J263,0)</f>
        <v>0</v>
      </c>
      <c r="BJ263" s="17" t="s">
        <v>87</v>
      </c>
      <c r="BK263" s="230">
        <f>ROUND(I263*H263,2)</f>
        <v>0</v>
      </c>
      <c r="BL263" s="17" t="s">
        <v>131</v>
      </c>
      <c r="BM263" s="229" t="s">
        <v>364</v>
      </c>
    </row>
    <row r="264" spans="1:47" s="2" customFormat="1" ht="12">
      <c r="A264" s="38"/>
      <c r="B264" s="39"/>
      <c r="C264" s="40"/>
      <c r="D264" s="231" t="s">
        <v>133</v>
      </c>
      <c r="E264" s="40"/>
      <c r="F264" s="232" t="s">
        <v>365</v>
      </c>
      <c r="G264" s="40"/>
      <c r="H264" s="40"/>
      <c r="I264" s="233"/>
      <c r="J264" s="40"/>
      <c r="K264" s="40"/>
      <c r="L264" s="44"/>
      <c r="M264" s="234"/>
      <c r="N264" s="235"/>
      <c r="O264" s="91"/>
      <c r="P264" s="91"/>
      <c r="Q264" s="91"/>
      <c r="R264" s="91"/>
      <c r="S264" s="91"/>
      <c r="T264" s="92"/>
      <c r="U264" s="38"/>
      <c r="V264" s="38"/>
      <c r="W264" s="38"/>
      <c r="X264" s="38"/>
      <c r="Y264" s="38"/>
      <c r="Z264" s="38"/>
      <c r="AA264" s="38"/>
      <c r="AB264" s="38"/>
      <c r="AC264" s="38"/>
      <c r="AD264" s="38"/>
      <c r="AE264" s="38"/>
      <c r="AT264" s="17" t="s">
        <v>133</v>
      </c>
      <c r="AU264" s="17" t="s">
        <v>89</v>
      </c>
    </row>
    <row r="265" spans="1:65" s="2" customFormat="1" ht="24.15" customHeight="1">
      <c r="A265" s="38"/>
      <c r="B265" s="39"/>
      <c r="C265" s="260" t="s">
        <v>366</v>
      </c>
      <c r="D265" s="260" t="s">
        <v>219</v>
      </c>
      <c r="E265" s="261" t="s">
        <v>367</v>
      </c>
      <c r="F265" s="262" t="s">
        <v>368</v>
      </c>
      <c r="G265" s="263" t="s">
        <v>160</v>
      </c>
      <c r="H265" s="264">
        <v>3</v>
      </c>
      <c r="I265" s="265"/>
      <c r="J265" s="266">
        <f>ROUND(I265*H265,2)</f>
        <v>0</v>
      </c>
      <c r="K265" s="262" t="s">
        <v>130</v>
      </c>
      <c r="L265" s="267"/>
      <c r="M265" s="268" t="s">
        <v>1</v>
      </c>
      <c r="N265" s="269" t="s">
        <v>44</v>
      </c>
      <c r="O265" s="91"/>
      <c r="P265" s="227">
        <f>O265*H265</f>
        <v>0</v>
      </c>
      <c r="Q265" s="227">
        <v>0.037</v>
      </c>
      <c r="R265" s="227">
        <f>Q265*H265</f>
        <v>0.11099999999999999</v>
      </c>
      <c r="S265" s="227">
        <v>0</v>
      </c>
      <c r="T265" s="228">
        <f>S265*H265</f>
        <v>0</v>
      </c>
      <c r="U265" s="38"/>
      <c r="V265" s="38"/>
      <c r="W265" s="38"/>
      <c r="X265" s="38"/>
      <c r="Y265" s="38"/>
      <c r="Z265" s="38"/>
      <c r="AA265" s="38"/>
      <c r="AB265" s="38"/>
      <c r="AC265" s="38"/>
      <c r="AD265" s="38"/>
      <c r="AE265" s="38"/>
      <c r="AR265" s="229" t="s">
        <v>176</v>
      </c>
      <c r="AT265" s="229" t="s">
        <v>219</v>
      </c>
      <c r="AU265" s="229" t="s">
        <v>89</v>
      </c>
      <c r="AY265" s="17" t="s">
        <v>124</v>
      </c>
      <c r="BE265" s="230">
        <f>IF(N265="základní",J265,0)</f>
        <v>0</v>
      </c>
      <c r="BF265" s="230">
        <f>IF(N265="snížená",J265,0)</f>
        <v>0</v>
      </c>
      <c r="BG265" s="230">
        <f>IF(N265="zákl. přenesená",J265,0)</f>
        <v>0</v>
      </c>
      <c r="BH265" s="230">
        <f>IF(N265="sníž. přenesená",J265,0)</f>
        <v>0</v>
      </c>
      <c r="BI265" s="230">
        <f>IF(N265="nulová",J265,0)</f>
        <v>0</v>
      </c>
      <c r="BJ265" s="17" t="s">
        <v>87</v>
      </c>
      <c r="BK265" s="230">
        <f>ROUND(I265*H265,2)</f>
        <v>0</v>
      </c>
      <c r="BL265" s="17" t="s">
        <v>131</v>
      </c>
      <c r="BM265" s="229" t="s">
        <v>369</v>
      </c>
    </row>
    <row r="266" spans="1:65" s="2" customFormat="1" ht="33" customHeight="1">
      <c r="A266" s="38"/>
      <c r="B266" s="39"/>
      <c r="C266" s="260" t="s">
        <v>370</v>
      </c>
      <c r="D266" s="260" t="s">
        <v>219</v>
      </c>
      <c r="E266" s="261" t="s">
        <v>371</v>
      </c>
      <c r="F266" s="262" t="s">
        <v>372</v>
      </c>
      <c r="G266" s="263" t="s">
        <v>373</v>
      </c>
      <c r="H266" s="264">
        <v>1</v>
      </c>
      <c r="I266" s="265"/>
      <c r="J266" s="266">
        <f>ROUND(I266*H266,2)</f>
        <v>0</v>
      </c>
      <c r="K266" s="262" t="s">
        <v>130</v>
      </c>
      <c r="L266" s="267"/>
      <c r="M266" s="268" t="s">
        <v>1</v>
      </c>
      <c r="N266" s="269" t="s">
        <v>44</v>
      </c>
      <c r="O266" s="91"/>
      <c r="P266" s="227">
        <f>O266*H266</f>
        <v>0</v>
      </c>
      <c r="Q266" s="227">
        <v>0.025</v>
      </c>
      <c r="R266" s="227">
        <f>Q266*H266</f>
        <v>0.025</v>
      </c>
      <c r="S266" s="227">
        <v>0</v>
      </c>
      <c r="T266" s="228">
        <f>S266*H266</f>
        <v>0</v>
      </c>
      <c r="U266" s="38"/>
      <c r="V266" s="38"/>
      <c r="W266" s="38"/>
      <c r="X266" s="38"/>
      <c r="Y266" s="38"/>
      <c r="Z266" s="38"/>
      <c r="AA266" s="38"/>
      <c r="AB266" s="38"/>
      <c r="AC266" s="38"/>
      <c r="AD266" s="38"/>
      <c r="AE266" s="38"/>
      <c r="AR266" s="229" t="s">
        <v>176</v>
      </c>
      <c r="AT266" s="229" t="s">
        <v>219</v>
      </c>
      <c r="AU266" s="229" t="s">
        <v>89</v>
      </c>
      <c r="AY266" s="17" t="s">
        <v>124</v>
      </c>
      <c r="BE266" s="230">
        <f>IF(N266="základní",J266,0)</f>
        <v>0</v>
      </c>
      <c r="BF266" s="230">
        <f>IF(N266="snížená",J266,0)</f>
        <v>0</v>
      </c>
      <c r="BG266" s="230">
        <f>IF(N266="zákl. přenesená",J266,0)</f>
        <v>0</v>
      </c>
      <c r="BH266" s="230">
        <f>IF(N266="sníž. přenesená",J266,0)</f>
        <v>0</v>
      </c>
      <c r="BI266" s="230">
        <f>IF(N266="nulová",J266,0)</f>
        <v>0</v>
      </c>
      <c r="BJ266" s="17" t="s">
        <v>87</v>
      </c>
      <c r="BK266" s="230">
        <f>ROUND(I266*H266,2)</f>
        <v>0</v>
      </c>
      <c r="BL266" s="17" t="s">
        <v>131</v>
      </c>
      <c r="BM266" s="229" t="s">
        <v>374</v>
      </c>
    </row>
    <row r="267" spans="1:65" s="2" customFormat="1" ht="33" customHeight="1">
      <c r="A267" s="38"/>
      <c r="B267" s="39"/>
      <c r="C267" s="218" t="s">
        <v>375</v>
      </c>
      <c r="D267" s="218" t="s">
        <v>126</v>
      </c>
      <c r="E267" s="219" t="s">
        <v>376</v>
      </c>
      <c r="F267" s="220" t="s">
        <v>377</v>
      </c>
      <c r="G267" s="221" t="s">
        <v>373</v>
      </c>
      <c r="H267" s="222">
        <v>1</v>
      </c>
      <c r="I267" s="223"/>
      <c r="J267" s="224">
        <f>ROUND(I267*H267,2)</f>
        <v>0</v>
      </c>
      <c r="K267" s="220" t="s">
        <v>130</v>
      </c>
      <c r="L267" s="44"/>
      <c r="M267" s="225" t="s">
        <v>1</v>
      </c>
      <c r="N267" s="226" t="s">
        <v>44</v>
      </c>
      <c r="O267" s="91"/>
      <c r="P267" s="227">
        <f>O267*H267</f>
        <v>0</v>
      </c>
      <c r="Q267" s="227">
        <v>7E-05</v>
      </c>
      <c r="R267" s="227">
        <f>Q267*H267</f>
        <v>7E-05</v>
      </c>
      <c r="S267" s="227">
        <v>0</v>
      </c>
      <c r="T267" s="228">
        <f>S267*H267</f>
        <v>0</v>
      </c>
      <c r="U267" s="38"/>
      <c r="V267" s="38"/>
      <c r="W267" s="38"/>
      <c r="X267" s="38"/>
      <c r="Y267" s="38"/>
      <c r="Z267" s="38"/>
      <c r="AA267" s="38"/>
      <c r="AB267" s="38"/>
      <c r="AC267" s="38"/>
      <c r="AD267" s="38"/>
      <c r="AE267" s="38"/>
      <c r="AR267" s="229" t="s">
        <v>131</v>
      </c>
      <c r="AT267" s="229" t="s">
        <v>126</v>
      </c>
      <c r="AU267" s="229" t="s">
        <v>89</v>
      </c>
      <c r="AY267" s="17" t="s">
        <v>124</v>
      </c>
      <c r="BE267" s="230">
        <f>IF(N267="základní",J267,0)</f>
        <v>0</v>
      </c>
      <c r="BF267" s="230">
        <f>IF(N267="snížená",J267,0)</f>
        <v>0</v>
      </c>
      <c r="BG267" s="230">
        <f>IF(N267="zákl. přenesená",J267,0)</f>
        <v>0</v>
      </c>
      <c r="BH267" s="230">
        <f>IF(N267="sníž. přenesená",J267,0)</f>
        <v>0</v>
      </c>
      <c r="BI267" s="230">
        <f>IF(N267="nulová",J267,0)</f>
        <v>0</v>
      </c>
      <c r="BJ267" s="17" t="s">
        <v>87</v>
      </c>
      <c r="BK267" s="230">
        <f>ROUND(I267*H267,2)</f>
        <v>0</v>
      </c>
      <c r="BL267" s="17" t="s">
        <v>131</v>
      </c>
      <c r="BM267" s="229" t="s">
        <v>378</v>
      </c>
    </row>
    <row r="268" spans="1:47" s="2" customFormat="1" ht="12">
      <c r="A268" s="38"/>
      <c r="B268" s="39"/>
      <c r="C268" s="40"/>
      <c r="D268" s="231" t="s">
        <v>133</v>
      </c>
      <c r="E268" s="40"/>
      <c r="F268" s="232" t="s">
        <v>379</v>
      </c>
      <c r="G268" s="40"/>
      <c r="H268" s="40"/>
      <c r="I268" s="233"/>
      <c r="J268" s="40"/>
      <c r="K268" s="40"/>
      <c r="L268" s="44"/>
      <c r="M268" s="234"/>
      <c r="N268" s="235"/>
      <c r="O268" s="91"/>
      <c r="P268" s="91"/>
      <c r="Q268" s="91"/>
      <c r="R268" s="91"/>
      <c r="S268" s="91"/>
      <c r="T268" s="92"/>
      <c r="U268" s="38"/>
      <c r="V268" s="38"/>
      <c r="W268" s="38"/>
      <c r="X268" s="38"/>
      <c r="Y268" s="38"/>
      <c r="Z268" s="38"/>
      <c r="AA268" s="38"/>
      <c r="AB268" s="38"/>
      <c r="AC268" s="38"/>
      <c r="AD268" s="38"/>
      <c r="AE268" s="38"/>
      <c r="AT268" s="17" t="s">
        <v>133</v>
      </c>
      <c r="AU268" s="17" t="s">
        <v>89</v>
      </c>
    </row>
    <row r="269" spans="1:65" s="2" customFormat="1" ht="24.15" customHeight="1">
      <c r="A269" s="38"/>
      <c r="B269" s="39"/>
      <c r="C269" s="260" t="s">
        <v>380</v>
      </c>
      <c r="D269" s="260" t="s">
        <v>219</v>
      </c>
      <c r="E269" s="261" t="s">
        <v>381</v>
      </c>
      <c r="F269" s="262" t="s">
        <v>382</v>
      </c>
      <c r="G269" s="263" t="s">
        <v>373</v>
      </c>
      <c r="H269" s="264">
        <v>1</v>
      </c>
      <c r="I269" s="265"/>
      <c r="J269" s="266">
        <f>ROUND(I269*H269,2)</f>
        <v>0</v>
      </c>
      <c r="K269" s="262" t="s">
        <v>130</v>
      </c>
      <c r="L269" s="267"/>
      <c r="M269" s="268" t="s">
        <v>1</v>
      </c>
      <c r="N269" s="269" t="s">
        <v>44</v>
      </c>
      <c r="O269" s="91"/>
      <c r="P269" s="227">
        <f>O269*H269</f>
        <v>0</v>
      </c>
      <c r="Q269" s="227">
        <v>0.015</v>
      </c>
      <c r="R269" s="227">
        <f>Q269*H269</f>
        <v>0.015</v>
      </c>
      <c r="S269" s="227">
        <v>0</v>
      </c>
      <c r="T269" s="228">
        <f>S269*H269</f>
        <v>0</v>
      </c>
      <c r="U269" s="38"/>
      <c r="V269" s="38"/>
      <c r="W269" s="38"/>
      <c r="X269" s="38"/>
      <c r="Y269" s="38"/>
      <c r="Z269" s="38"/>
      <c r="AA269" s="38"/>
      <c r="AB269" s="38"/>
      <c r="AC269" s="38"/>
      <c r="AD269" s="38"/>
      <c r="AE269" s="38"/>
      <c r="AR269" s="229" t="s">
        <v>176</v>
      </c>
      <c r="AT269" s="229" t="s">
        <v>219</v>
      </c>
      <c r="AU269" s="229" t="s">
        <v>89</v>
      </c>
      <c r="AY269" s="17" t="s">
        <v>124</v>
      </c>
      <c r="BE269" s="230">
        <f>IF(N269="základní",J269,0)</f>
        <v>0</v>
      </c>
      <c r="BF269" s="230">
        <f>IF(N269="snížená",J269,0)</f>
        <v>0</v>
      </c>
      <c r="BG269" s="230">
        <f>IF(N269="zákl. přenesená",J269,0)</f>
        <v>0</v>
      </c>
      <c r="BH269" s="230">
        <f>IF(N269="sníž. přenesená",J269,0)</f>
        <v>0</v>
      </c>
      <c r="BI269" s="230">
        <f>IF(N269="nulová",J269,0)</f>
        <v>0</v>
      </c>
      <c r="BJ269" s="17" t="s">
        <v>87</v>
      </c>
      <c r="BK269" s="230">
        <f>ROUND(I269*H269,2)</f>
        <v>0</v>
      </c>
      <c r="BL269" s="17" t="s">
        <v>131</v>
      </c>
      <c r="BM269" s="229" t="s">
        <v>383</v>
      </c>
    </row>
    <row r="270" spans="1:51" s="13" customFormat="1" ht="12">
      <c r="A270" s="13"/>
      <c r="B270" s="236"/>
      <c r="C270" s="237"/>
      <c r="D270" s="238" t="s">
        <v>135</v>
      </c>
      <c r="E270" s="237"/>
      <c r="F270" s="240" t="s">
        <v>384</v>
      </c>
      <c r="G270" s="237"/>
      <c r="H270" s="241">
        <v>1</v>
      </c>
      <c r="I270" s="242"/>
      <c r="J270" s="237"/>
      <c r="K270" s="237"/>
      <c r="L270" s="243"/>
      <c r="M270" s="244"/>
      <c r="N270" s="245"/>
      <c r="O270" s="245"/>
      <c r="P270" s="245"/>
      <c r="Q270" s="245"/>
      <c r="R270" s="245"/>
      <c r="S270" s="245"/>
      <c r="T270" s="246"/>
      <c r="U270" s="13"/>
      <c r="V270" s="13"/>
      <c r="W270" s="13"/>
      <c r="X270" s="13"/>
      <c r="Y270" s="13"/>
      <c r="Z270" s="13"/>
      <c r="AA270" s="13"/>
      <c r="AB270" s="13"/>
      <c r="AC270" s="13"/>
      <c r="AD270" s="13"/>
      <c r="AE270" s="13"/>
      <c r="AT270" s="247" t="s">
        <v>135</v>
      </c>
      <c r="AU270" s="247" t="s">
        <v>89</v>
      </c>
      <c r="AV270" s="13" t="s">
        <v>89</v>
      </c>
      <c r="AW270" s="13" t="s">
        <v>4</v>
      </c>
      <c r="AX270" s="13" t="s">
        <v>87</v>
      </c>
      <c r="AY270" s="247" t="s">
        <v>124</v>
      </c>
    </row>
    <row r="271" spans="1:65" s="2" customFormat="1" ht="37.8" customHeight="1">
      <c r="A271" s="38"/>
      <c r="B271" s="39"/>
      <c r="C271" s="218" t="s">
        <v>385</v>
      </c>
      <c r="D271" s="218" t="s">
        <v>126</v>
      </c>
      <c r="E271" s="219" t="s">
        <v>386</v>
      </c>
      <c r="F271" s="220" t="s">
        <v>387</v>
      </c>
      <c r="G271" s="221" t="s">
        <v>373</v>
      </c>
      <c r="H271" s="222">
        <v>1</v>
      </c>
      <c r="I271" s="223"/>
      <c r="J271" s="224">
        <f>ROUND(I271*H271,2)</f>
        <v>0</v>
      </c>
      <c r="K271" s="220" t="s">
        <v>130</v>
      </c>
      <c r="L271" s="44"/>
      <c r="M271" s="225" t="s">
        <v>1</v>
      </c>
      <c r="N271" s="226" t="s">
        <v>44</v>
      </c>
      <c r="O271" s="91"/>
      <c r="P271" s="227">
        <f>O271*H271</f>
        <v>0</v>
      </c>
      <c r="Q271" s="227">
        <v>0.06864</v>
      </c>
      <c r="R271" s="227">
        <f>Q271*H271</f>
        <v>0.06864</v>
      </c>
      <c r="S271" s="227">
        <v>0</v>
      </c>
      <c r="T271" s="228">
        <f>S271*H271</f>
        <v>0</v>
      </c>
      <c r="U271" s="38"/>
      <c r="V271" s="38"/>
      <c r="W271" s="38"/>
      <c r="X271" s="38"/>
      <c r="Y271" s="38"/>
      <c r="Z271" s="38"/>
      <c r="AA271" s="38"/>
      <c r="AB271" s="38"/>
      <c r="AC271" s="38"/>
      <c r="AD271" s="38"/>
      <c r="AE271" s="38"/>
      <c r="AR271" s="229" t="s">
        <v>131</v>
      </c>
      <c r="AT271" s="229" t="s">
        <v>126</v>
      </c>
      <c r="AU271" s="229" t="s">
        <v>89</v>
      </c>
      <c r="AY271" s="17" t="s">
        <v>124</v>
      </c>
      <c r="BE271" s="230">
        <f>IF(N271="základní",J271,0)</f>
        <v>0</v>
      </c>
      <c r="BF271" s="230">
        <f>IF(N271="snížená",J271,0)</f>
        <v>0</v>
      </c>
      <c r="BG271" s="230">
        <f>IF(N271="zákl. přenesená",J271,0)</f>
        <v>0</v>
      </c>
      <c r="BH271" s="230">
        <f>IF(N271="sníž. přenesená",J271,0)</f>
        <v>0</v>
      </c>
      <c r="BI271" s="230">
        <f>IF(N271="nulová",J271,0)</f>
        <v>0</v>
      </c>
      <c r="BJ271" s="17" t="s">
        <v>87</v>
      </c>
      <c r="BK271" s="230">
        <f>ROUND(I271*H271,2)</f>
        <v>0</v>
      </c>
      <c r="BL271" s="17" t="s">
        <v>131</v>
      </c>
      <c r="BM271" s="229" t="s">
        <v>388</v>
      </c>
    </row>
    <row r="272" spans="1:47" s="2" customFormat="1" ht="12">
      <c r="A272" s="38"/>
      <c r="B272" s="39"/>
      <c r="C272" s="40"/>
      <c r="D272" s="231" t="s">
        <v>133</v>
      </c>
      <c r="E272" s="40"/>
      <c r="F272" s="232" t="s">
        <v>389</v>
      </c>
      <c r="G272" s="40"/>
      <c r="H272" s="40"/>
      <c r="I272" s="233"/>
      <c r="J272" s="40"/>
      <c r="K272" s="40"/>
      <c r="L272" s="44"/>
      <c r="M272" s="234"/>
      <c r="N272" s="235"/>
      <c r="O272" s="91"/>
      <c r="P272" s="91"/>
      <c r="Q272" s="91"/>
      <c r="R272" s="91"/>
      <c r="S272" s="91"/>
      <c r="T272" s="92"/>
      <c r="U272" s="38"/>
      <c r="V272" s="38"/>
      <c r="W272" s="38"/>
      <c r="X272" s="38"/>
      <c r="Y272" s="38"/>
      <c r="Z272" s="38"/>
      <c r="AA272" s="38"/>
      <c r="AB272" s="38"/>
      <c r="AC272" s="38"/>
      <c r="AD272" s="38"/>
      <c r="AE272" s="38"/>
      <c r="AT272" s="17" t="s">
        <v>133</v>
      </c>
      <c r="AU272" s="17" t="s">
        <v>89</v>
      </c>
    </row>
    <row r="273" spans="1:65" s="2" customFormat="1" ht="24.15" customHeight="1">
      <c r="A273" s="38"/>
      <c r="B273" s="39"/>
      <c r="C273" s="218" t="s">
        <v>390</v>
      </c>
      <c r="D273" s="218" t="s">
        <v>126</v>
      </c>
      <c r="E273" s="219" t="s">
        <v>391</v>
      </c>
      <c r="F273" s="220" t="s">
        <v>392</v>
      </c>
      <c r="G273" s="221" t="s">
        <v>373</v>
      </c>
      <c r="H273" s="222">
        <v>1</v>
      </c>
      <c r="I273" s="223"/>
      <c r="J273" s="224">
        <f>ROUND(I273*H273,2)</f>
        <v>0</v>
      </c>
      <c r="K273" s="220" t="s">
        <v>130</v>
      </c>
      <c r="L273" s="44"/>
      <c r="M273" s="225" t="s">
        <v>1</v>
      </c>
      <c r="N273" s="226" t="s">
        <v>44</v>
      </c>
      <c r="O273" s="91"/>
      <c r="P273" s="227">
        <f>O273*H273</f>
        <v>0</v>
      </c>
      <c r="Q273" s="227">
        <v>0.14494</v>
      </c>
      <c r="R273" s="227">
        <f>Q273*H273</f>
        <v>0.14494</v>
      </c>
      <c r="S273" s="227">
        <v>0</v>
      </c>
      <c r="T273" s="228">
        <f>S273*H273</f>
        <v>0</v>
      </c>
      <c r="U273" s="38"/>
      <c r="V273" s="38"/>
      <c r="W273" s="38"/>
      <c r="X273" s="38"/>
      <c r="Y273" s="38"/>
      <c r="Z273" s="38"/>
      <c r="AA273" s="38"/>
      <c r="AB273" s="38"/>
      <c r="AC273" s="38"/>
      <c r="AD273" s="38"/>
      <c r="AE273" s="38"/>
      <c r="AR273" s="229" t="s">
        <v>131</v>
      </c>
      <c r="AT273" s="229" t="s">
        <v>126</v>
      </c>
      <c r="AU273" s="229" t="s">
        <v>89</v>
      </c>
      <c r="AY273" s="17" t="s">
        <v>124</v>
      </c>
      <c r="BE273" s="230">
        <f>IF(N273="základní",J273,0)</f>
        <v>0</v>
      </c>
      <c r="BF273" s="230">
        <f>IF(N273="snížená",J273,0)</f>
        <v>0</v>
      </c>
      <c r="BG273" s="230">
        <f>IF(N273="zákl. přenesená",J273,0)</f>
        <v>0</v>
      </c>
      <c r="BH273" s="230">
        <f>IF(N273="sníž. přenesená",J273,0)</f>
        <v>0</v>
      </c>
      <c r="BI273" s="230">
        <f>IF(N273="nulová",J273,0)</f>
        <v>0</v>
      </c>
      <c r="BJ273" s="17" t="s">
        <v>87</v>
      </c>
      <c r="BK273" s="230">
        <f>ROUND(I273*H273,2)</f>
        <v>0</v>
      </c>
      <c r="BL273" s="17" t="s">
        <v>131</v>
      </c>
      <c r="BM273" s="229" t="s">
        <v>393</v>
      </c>
    </row>
    <row r="274" spans="1:47" s="2" customFormat="1" ht="12">
      <c r="A274" s="38"/>
      <c r="B274" s="39"/>
      <c r="C274" s="40"/>
      <c r="D274" s="231" t="s">
        <v>133</v>
      </c>
      <c r="E274" s="40"/>
      <c r="F274" s="232" t="s">
        <v>394</v>
      </c>
      <c r="G274" s="40"/>
      <c r="H274" s="40"/>
      <c r="I274" s="233"/>
      <c r="J274" s="40"/>
      <c r="K274" s="40"/>
      <c r="L274" s="44"/>
      <c r="M274" s="234"/>
      <c r="N274" s="235"/>
      <c r="O274" s="91"/>
      <c r="P274" s="91"/>
      <c r="Q274" s="91"/>
      <c r="R274" s="91"/>
      <c r="S274" s="91"/>
      <c r="T274" s="92"/>
      <c r="U274" s="38"/>
      <c r="V274" s="38"/>
      <c r="W274" s="38"/>
      <c r="X274" s="38"/>
      <c r="Y274" s="38"/>
      <c r="Z274" s="38"/>
      <c r="AA274" s="38"/>
      <c r="AB274" s="38"/>
      <c r="AC274" s="38"/>
      <c r="AD274" s="38"/>
      <c r="AE274" s="38"/>
      <c r="AT274" s="17" t="s">
        <v>133</v>
      </c>
      <c r="AU274" s="17" t="s">
        <v>89</v>
      </c>
    </row>
    <row r="275" spans="1:65" s="2" customFormat="1" ht="24.15" customHeight="1">
      <c r="A275" s="38"/>
      <c r="B275" s="39"/>
      <c r="C275" s="260" t="s">
        <v>395</v>
      </c>
      <c r="D275" s="260" t="s">
        <v>219</v>
      </c>
      <c r="E275" s="261" t="s">
        <v>396</v>
      </c>
      <c r="F275" s="262" t="s">
        <v>397</v>
      </c>
      <c r="G275" s="263" t="s">
        <v>373</v>
      </c>
      <c r="H275" s="264">
        <v>1</v>
      </c>
      <c r="I275" s="265"/>
      <c r="J275" s="266">
        <f>ROUND(I275*H275,2)</f>
        <v>0</v>
      </c>
      <c r="K275" s="262" t="s">
        <v>130</v>
      </c>
      <c r="L275" s="267"/>
      <c r="M275" s="268" t="s">
        <v>1</v>
      </c>
      <c r="N275" s="269" t="s">
        <v>44</v>
      </c>
      <c r="O275" s="91"/>
      <c r="P275" s="227">
        <f>O275*H275</f>
        <v>0</v>
      </c>
      <c r="Q275" s="227">
        <v>0.097</v>
      </c>
      <c r="R275" s="227">
        <f>Q275*H275</f>
        <v>0.097</v>
      </c>
      <c r="S275" s="227">
        <v>0</v>
      </c>
      <c r="T275" s="228">
        <f>S275*H275</f>
        <v>0</v>
      </c>
      <c r="U275" s="38"/>
      <c r="V275" s="38"/>
      <c r="W275" s="38"/>
      <c r="X275" s="38"/>
      <c r="Y275" s="38"/>
      <c r="Z275" s="38"/>
      <c r="AA275" s="38"/>
      <c r="AB275" s="38"/>
      <c r="AC275" s="38"/>
      <c r="AD275" s="38"/>
      <c r="AE275" s="38"/>
      <c r="AR275" s="229" t="s">
        <v>176</v>
      </c>
      <c r="AT275" s="229" t="s">
        <v>219</v>
      </c>
      <c r="AU275" s="229" t="s">
        <v>89</v>
      </c>
      <c r="AY275" s="17" t="s">
        <v>124</v>
      </c>
      <c r="BE275" s="230">
        <f>IF(N275="základní",J275,0)</f>
        <v>0</v>
      </c>
      <c r="BF275" s="230">
        <f>IF(N275="snížená",J275,0)</f>
        <v>0</v>
      </c>
      <c r="BG275" s="230">
        <f>IF(N275="zákl. přenesená",J275,0)</f>
        <v>0</v>
      </c>
      <c r="BH275" s="230">
        <f>IF(N275="sníž. přenesená",J275,0)</f>
        <v>0</v>
      </c>
      <c r="BI275" s="230">
        <f>IF(N275="nulová",J275,0)</f>
        <v>0</v>
      </c>
      <c r="BJ275" s="17" t="s">
        <v>87</v>
      </c>
      <c r="BK275" s="230">
        <f>ROUND(I275*H275,2)</f>
        <v>0</v>
      </c>
      <c r="BL275" s="17" t="s">
        <v>131</v>
      </c>
      <c r="BM275" s="229" t="s">
        <v>398</v>
      </c>
    </row>
    <row r="276" spans="1:65" s="2" customFormat="1" ht="24.15" customHeight="1">
      <c r="A276" s="38"/>
      <c r="B276" s="39"/>
      <c r="C276" s="260" t="s">
        <v>399</v>
      </c>
      <c r="D276" s="260" t="s">
        <v>219</v>
      </c>
      <c r="E276" s="261" t="s">
        <v>400</v>
      </c>
      <c r="F276" s="262" t="s">
        <v>401</v>
      </c>
      <c r="G276" s="263" t="s">
        <v>373</v>
      </c>
      <c r="H276" s="264">
        <v>2</v>
      </c>
      <c r="I276" s="265"/>
      <c r="J276" s="266">
        <f>ROUND(I276*H276,2)</f>
        <v>0</v>
      </c>
      <c r="K276" s="262" t="s">
        <v>130</v>
      </c>
      <c r="L276" s="267"/>
      <c r="M276" s="268" t="s">
        <v>1</v>
      </c>
      <c r="N276" s="269" t="s">
        <v>44</v>
      </c>
      <c r="O276" s="91"/>
      <c r="P276" s="227">
        <f>O276*H276</f>
        <v>0</v>
      </c>
      <c r="Q276" s="227">
        <v>0.057</v>
      </c>
      <c r="R276" s="227">
        <f>Q276*H276</f>
        <v>0.114</v>
      </c>
      <c r="S276" s="227">
        <v>0</v>
      </c>
      <c r="T276" s="228">
        <f>S276*H276</f>
        <v>0</v>
      </c>
      <c r="U276" s="38"/>
      <c r="V276" s="38"/>
      <c r="W276" s="38"/>
      <c r="X276" s="38"/>
      <c r="Y276" s="38"/>
      <c r="Z276" s="38"/>
      <c r="AA276" s="38"/>
      <c r="AB276" s="38"/>
      <c r="AC276" s="38"/>
      <c r="AD276" s="38"/>
      <c r="AE276" s="38"/>
      <c r="AR276" s="229" t="s">
        <v>176</v>
      </c>
      <c r="AT276" s="229" t="s">
        <v>219</v>
      </c>
      <c r="AU276" s="229" t="s">
        <v>89</v>
      </c>
      <c r="AY276" s="17" t="s">
        <v>124</v>
      </c>
      <c r="BE276" s="230">
        <f>IF(N276="základní",J276,0)</f>
        <v>0</v>
      </c>
      <c r="BF276" s="230">
        <f>IF(N276="snížená",J276,0)</f>
        <v>0</v>
      </c>
      <c r="BG276" s="230">
        <f>IF(N276="zákl. přenesená",J276,0)</f>
        <v>0</v>
      </c>
      <c r="BH276" s="230">
        <f>IF(N276="sníž. přenesená",J276,0)</f>
        <v>0</v>
      </c>
      <c r="BI276" s="230">
        <f>IF(N276="nulová",J276,0)</f>
        <v>0</v>
      </c>
      <c r="BJ276" s="17" t="s">
        <v>87</v>
      </c>
      <c r="BK276" s="230">
        <f>ROUND(I276*H276,2)</f>
        <v>0</v>
      </c>
      <c r="BL276" s="17" t="s">
        <v>131</v>
      </c>
      <c r="BM276" s="229" t="s">
        <v>402</v>
      </c>
    </row>
    <row r="277" spans="1:65" s="2" customFormat="1" ht="24.15" customHeight="1">
      <c r="A277" s="38"/>
      <c r="B277" s="39"/>
      <c r="C277" s="260" t="s">
        <v>403</v>
      </c>
      <c r="D277" s="260" t="s">
        <v>219</v>
      </c>
      <c r="E277" s="261" t="s">
        <v>404</v>
      </c>
      <c r="F277" s="262" t="s">
        <v>405</v>
      </c>
      <c r="G277" s="263" t="s">
        <v>373</v>
      </c>
      <c r="H277" s="264">
        <v>1</v>
      </c>
      <c r="I277" s="265"/>
      <c r="J277" s="266">
        <f>ROUND(I277*H277,2)</f>
        <v>0</v>
      </c>
      <c r="K277" s="262" t="s">
        <v>130</v>
      </c>
      <c r="L277" s="267"/>
      <c r="M277" s="268" t="s">
        <v>1</v>
      </c>
      <c r="N277" s="269" t="s">
        <v>44</v>
      </c>
      <c r="O277" s="91"/>
      <c r="P277" s="227">
        <f>O277*H277</f>
        <v>0</v>
      </c>
      <c r="Q277" s="227">
        <v>0.111</v>
      </c>
      <c r="R277" s="227">
        <f>Q277*H277</f>
        <v>0.111</v>
      </c>
      <c r="S277" s="227">
        <v>0</v>
      </c>
      <c r="T277" s="228">
        <f>S277*H277</f>
        <v>0</v>
      </c>
      <c r="U277" s="38"/>
      <c r="V277" s="38"/>
      <c r="W277" s="38"/>
      <c r="X277" s="38"/>
      <c r="Y277" s="38"/>
      <c r="Z277" s="38"/>
      <c r="AA277" s="38"/>
      <c r="AB277" s="38"/>
      <c r="AC277" s="38"/>
      <c r="AD277" s="38"/>
      <c r="AE277" s="38"/>
      <c r="AR277" s="229" t="s">
        <v>176</v>
      </c>
      <c r="AT277" s="229" t="s">
        <v>219</v>
      </c>
      <c r="AU277" s="229" t="s">
        <v>89</v>
      </c>
      <c r="AY277" s="17" t="s">
        <v>124</v>
      </c>
      <c r="BE277" s="230">
        <f>IF(N277="základní",J277,0)</f>
        <v>0</v>
      </c>
      <c r="BF277" s="230">
        <f>IF(N277="snížená",J277,0)</f>
        <v>0</v>
      </c>
      <c r="BG277" s="230">
        <f>IF(N277="zákl. přenesená",J277,0)</f>
        <v>0</v>
      </c>
      <c r="BH277" s="230">
        <f>IF(N277="sníž. přenesená",J277,0)</f>
        <v>0</v>
      </c>
      <c r="BI277" s="230">
        <f>IF(N277="nulová",J277,0)</f>
        <v>0</v>
      </c>
      <c r="BJ277" s="17" t="s">
        <v>87</v>
      </c>
      <c r="BK277" s="230">
        <f>ROUND(I277*H277,2)</f>
        <v>0</v>
      </c>
      <c r="BL277" s="17" t="s">
        <v>131</v>
      </c>
      <c r="BM277" s="229" t="s">
        <v>406</v>
      </c>
    </row>
    <row r="278" spans="1:65" s="2" customFormat="1" ht="24.15" customHeight="1">
      <c r="A278" s="38"/>
      <c r="B278" s="39"/>
      <c r="C278" s="260" t="s">
        <v>407</v>
      </c>
      <c r="D278" s="260" t="s">
        <v>219</v>
      </c>
      <c r="E278" s="261" t="s">
        <v>408</v>
      </c>
      <c r="F278" s="262" t="s">
        <v>409</v>
      </c>
      <c r="G278" s="263" t="s">
        <v>373</v>
      </c>
      <c r="H278" s="264">
        <v>1</v>
      </c>
      <c r="I278" s="265"/>
      <c r="J278" s="266">
        <f>ROUND(I278*H278,2)</f>
        <v>0</v>
      </c>
      <c r="K278" s="262" t="s">
        <v>130</v>
      </c>
      <c r="L278" s="267"/>
      <c r="M278" s="268" t="s">
        <v>1</v>
      </c>
      <c r="N278" s="269" t="s">
        <v>44</v>
      </c>
      <c r="O278" s="91"/>
      <c r="P278" s="227">
        <f>O278*H278</f>
        <v>0</v>
      </c>
      <c r="Q278" s="227">
        <v>0.027</v>
      </c>
      <c r="R278" s="227">
        <f>Q278*H278</f>
        <v>0.027</v>
      </c>
      <c r="S278" s="227">
        <v>0</v>
      </c>
      <c r="T278" s="228">
        <f>S278*H278</f>
        <v>0</v>
      </c>
      <c r="U278" s="38"/>
      <c r="V278" s="38"/>
      <c r="W278" s="38"/>
      <c r="X278" s="38"/>
      <c r="Y278" s="38"/>
      <c r="Z278" s="38"/>
      <c r="AA278" s="38"/>
      <c r="AB278" s="38"/>
      <c r="AC278" s="38"/>
      <c r="AD278" s="38"/>
      <c r="AE278" s="38"/>
      <c r="AR278" s="229" t="s">
        <v>176</v>
      </c>
      <c r="AT278" s="229" t="s">
        <v>219</v>
      </c>
      <c r="AU278" s="229" t="s">
        <v>89</v>
      </c>
      <c r="AY278" s="17" t="s">
        <v>124</v>
      </c>
      <c r="BE278" s="230">
        <f>IF(N278="základní",J278,0)</f>
        <v>0</v>
      </c>
      <c r="BF278" s="230">
        <f>IF(N278="snížená",J278,0)</f>
        <v>0</v>
      </c>
      <c r="BG278" s="230">
        <f>IF(N278="zákl. přenesená",J278,0)</f>
        <v>0</v>
      </c>
      <c r="BH278" s="230">
        <f>IF(N278="sníž. přenesená",J278,0)</f>
        <v>0</v>
      </c>
      <c r="BI278" s="230">
        <f>IF(N278="nulová",J278,0)</f>
        <v>0</v>
      </c>
      <c r="BJ278" s="17" t="s">
        <v>87</v>
      </c>
      <c r="BK278" s="230">
        <f>ROUND(I278*H278,2)</f>
        <v>0</v>
      </c>
      <c r="BL278" s="17" t="s">
        <v>131</v>
      </c>
      <c r="BM278" s="229" t="s">
        <v>410</v>
      </c>
    </row>
    <row r="279" spans="1:65" s="2" customFormat="1" ht="24.15" customHeight="1">
      <c r="A279" s="38"/>
      <c r="B279" s="39"/>
      <c r="C279" s="218" t="s">
        <v>411</v>
      </c>
      <c r="D279" s="218" t="s">
        <v>126</v>
      </c>
      <c r="E279" s="219" t="s">
        <v>412</v>
      </c>
      <c r="F279" s="220" t="s">
        <v>413</v>
      </c>
      <c r="G279" s="221" t="s">
        <v>373</v>
      </c>
      <c r="H279" s="222">
        <v>1</v>
      </c>
      <c r="I279" s="223"/>
      <c r="J279" s="224">
        <f>ROUND(I279*H279,2)</f>
        <v>0</v>
      </c>
      <c r="K279" s="220" t="s">
        <v>130</v>
      </c>
      <c r="L279" s="44"/>
      <c r="M279" s="225" t="s">
        <v>1</v>
      </c>
      <c r="N279" s="226" t="s">
        <v>44</v>
      </c>
      <c r="O279" s="91"/>
      <c r="P279" s="227">
        <f>O279*H279</f>
        <v>0</v>
      </c>
      <c r="Q279" s="227">
        <v>0.42368</v>
      </c>
      <c r="R279" s="227">
        <f>Q279*H279</f>
        <v>0.42368</v>
      </c>
      <c r="S279" s="227">
        <v>0</v>
      </c>
      <c r="T279" s="228">
        <f>S279*H279</f>
        <v>0</v>
      </c>
      <c r="U279" s="38"/>
      <c r="V279" s="38"/>
      <c r="W279" s="38"/>
      <c r="X279" s="38"/>
      <c r="Y279" s="38"/>
      <c r="Z279" s="38"/>
      <c r="AA279" s="38"/>
      <c r="AB279" s="38"/>
      <c r="AC279" s="38"/>
      <c r="AD279" s="38"/>
      <c r="AE279" s="38"/>
      <c r="AR279" s="229" t="s">
        <v>131</v>
      </c>
      <c r="AT279" s="229" t="s">
        <v>126</v>
      </c>
      <c r="AU279" s="229" t="s">
        <v>89</v>
      </c>
      <c r="AY279" s="17" t="s">
        <v>124</v>
      </c>
      <c r="BE279" s="230">
        <f>IF(N279="základní",J279,0)</f>
        <v>0</v>
      </c>
      <c r="BF279" s="230">
        <f>IF(N279="snížená",J279,0)</f>
        <v>0</v>
      </c>
      <c r="BG279" s="230">
        <f>IF(N279="zákl. přenesená",J279,0)</f>
        <v>0</v>
      </c>
      <c r="BH279" s="230">
        <f>IF(N279="sníž. přenesená",J279,0)</f>
        <v>0</v>
      </c>
      <c r="BI279" s="230">
        <f>IF(N279="nulová",J279,0)</f>
        <v>0</v>
      </c>
      <c r="BJ279" s="17" t="s">
        <v>87</v>
      </c>
      <c r="BK279" s="230">
        <f>ROUND(I279*H279,2)</f>
        <v>0</v>
      </c>
      <c r="BL279" s="17" t="s">
        <v>131</v>
      </c>
      <c r="BM279" s="229" t="s">
        <v>414</v>
      </c>
    </row>
    <row r="280" spans="1:47" s="2" customFormat="1" ht="12">
      <c r="A280" s="38"/>
      <c r="B280" s="39"/>
      <c r="C280" s="40"/>
      <c r="D280" s="231" t="s">
        <v>133</v>
      </c>
      <c r="E280" s="40"/>
      <c r="F280" s="232" t="s">
        <v>415</v>
      </c>
      <c r="G280" s="40"/>
      <c r="H280" s="40"/>
      <c r="I280" s="233"/>
      <c r="J280" s="40"/>
      <c r="K280" s="40"/>
      <c r="L280" s="44"/>
      <c r="M280" s="234"/>
      <c r="N280" s="235"/>
      <c r="O280" s="91"/>
      <c r="P280" s="91"/>
      <c r="Q280" s="91"/>
      <c r="R280" s="91"/>
      <c r="S280" s="91"/>
      <c r="T280" s="92"/>
      <c r="U280" s="38"/>
      <c r="V280" s="38"/>
      <c r="W280" s="38"/>
      <c r="X280" s="38"/>
      <c r="Y280" s="38"/>
      <c r="Z280" s="38"/>
      <c r="AA280" s="38"/>
      <c r="AB280" s="38"/>
      <c r="AC280" s="38"/>
      <c r="AD280" s="38"/>
      <c r="AE280" s="38"/>
      <c r="AT280" s="17" t="s">
        <v>133</v>
      </c>
      <c r="AU280" s="17" t="s">
        <v>89</v>
      </c>
    </row>
    <row r="281" spans="1:47" s="2" customFormat="1" ht="12">
      <c r="A281" s="38"/>
      <c r="B281" s="39"/>
      <c r="C281" s="40"/>
      <c r="D281" s="238" t="s">
        <v>141</v>
      </c>
      <c r="E281" s="40"/>
      <c r="F281" s="248" t="s">
        <v>416</v>
      </c>
      <c r="G281" s="40"/>
      <c r="H281" s="40"/>
      <c r="I281" s="233"/>
      <c r="J281" s="40"/>
      <c r="K281" s="40"/>
      <c r="L281" s="44"/>
      <c r="M281" s="234"/>
      <c r="N281" s="235"/>
      <c r="O281" s="91"/>
      <c r="P281" s="91"/>
      <c r="Q281" s="91"/>
      <c r="R281" s="91"/>
      <c r="S281" s="91"/>
      <c r="T281" s="92"/>
      <c r="U281" s="38"/>
      <c r="V281" s="38"/>
      <c r="W281" s="38"/>
      <c r="X281" s="38"/>
      <c r="Y281" s="38"/>
      <c r="Z281" s="38"/>
      <c r="AA281" s="38"/>
      <c r="AB281" s="38"/>
      <c r="AC281" s="38"/>
      <c r="AD281" s="38"/>
      <c r="AE281" s="38"/>
      <c r="AT281" s="17" t="s">
        <v>141</v>
      </c>
      <c r="AU281" s="17" t="s">
        <v>89</v>
      </c>
    </row>
    <row r="282" spans="1:65" s="2" customFormat="1" ht="24.15" customHeight="1">
      <c r="A282" s="38"/>
      <c r="B282" s="39"/>
      <c r="C282" s="218" t="s">
        <v>417</v>
      </c>
      <c r="D282" s="218" t="s">
        <v>126</v>
      </c>
      <c r="E282" s="219" t="s">
        <v>418</v>
      </c>
      <c r="F282" s="220" t="s">
        <v>419</v>
      </c>
      <c r="G282" s="221" t="s">
        <v>373</v>
      </c>
      <c r="H282" s="222">
        <v>1</v>
      </c>
      <c r="I282" s="223"/>
      <c r="J282" s="224">
        <f>ROUND(I282*H282,2)</f>
        <v>0</v>
      </c>
      <c r="K282" s="220" t="s">
        <v>130</v>
      </c>
      <c r="L282" s="44"/>
      <c r="M282" s="225" t="s">
        <v>1</v>
      </c>
      <c r="N282" s="226" t="s">
        <v>44</v>
      </c>
      <c r="O282" s="91"/>
      <c r="P282" s="227">
        <f>O282*H282</f>
        <v>0</v>
      </c>
      <c r="Q282" s="227">
        <v>0.21734</v>
      </c>
      <c r="R282" s="227">
        <f>Q282*H282</f>
        <v>0.21734</v>
      </c>
      <c r="S282" s="227">
        <v>0</v>
      </c>
      <c r="T282" s="228">
        <f>S282*H282</f>
        <v>0</v>
      </c>
      <c r="U282" s="38"/>
      <c r="V282" s="38"/>
      <c r="W282" s="38"/>
      <c r="X282" s="38"/>
      <c r="Y282" s="38"/>
      <c r="Z282" s="38"/>
      <c r="AA282" s="38"/>
      <c r="AB282" s="38"/>
      <c r="AC282" s="38"/>
      <c r="AD282" s="38"/>
      <c r="AE282" s="38"/>
      <c r="AR282" s="229" t="s">
        <v>131</v>
      </c>
      <c r="AT282" s="229" t="s">
        <v>126</v>
      </c>
      <c r="AU282" s="229" t="s">
        <v>89</v>
      </c>
      <c r="AY282" s="17" t="s">
        <v>124</v>
      </c>
      <c r="BE282" s="230">
        <f>IF(N282="základní",J282,0)</f>
        <v>0</v>
      </c>
      <c r="BF282" s="230">
        <f>IF(N282="snížená",J282,0)</f>
        <v>0</v>
      </c>
      <c r="BG282" s="230">
        <f>IF(N282="zákl. přenesená",J282,0)</f>
        <v>0</v>
      </c>
      <c r="BH282" s="230">
        <f>IF(N282="sníž. přenesená",J282,0)</f>
        <v>0</v>
      </c>
      <c r="BI282" s="230">
        <f>IF(N282="nulová",J282,0)</f>
        <v>0</v>
      </c>
      <c r="BJ282" s="17" t="s">
        <v>87</v>
      </c>
      <c r="BK282" s="230">
        <f>ROUND(I282*H282,2)</f>
        <v>0</v>
      </c>
      <c r="BL282" s="17" t="s">
        <v>131</v>
      </c>
      <c r="BM282" s="229" t="s">
        <v>420</v>
      </c>
    </row>
    <row r="283" spans="1:47" s="2" customFormat="1" ht="12">
      <c r="A283" s="38"/>
      <c r="B283" s="39"/>
      <c r="C283" s="40"/>
      <c r="D283" s="231" t="s">
        <v>133</v>
      </c>
      <c r="E283" s="40"/>
      <c r="F283" s="232" t="s">
        <v>421</v>
      </c>
      <c r="G283" s="40"/>
      <c r="H283" s="40"/>
      <c r="I283" s="233"/>
      <c r="J283" s="40"/>
      <c r="K283" s="40"/>
      <c r="L283" s="44"/>
      <c r="M283" s="234"/>
      <c r="N283" s="235"/>
      <c r="O283" s="91"/>
      <c r="P283" s="91"/>
      <c r="Q283" s="91"/>
      <c r="R283" s="91"/>
      <c r="S283" s="91"/>
      <c r="T283" s="92"/>
      <c r="U283" s="38"/>
      <c r="V283" s="38"/>
      <c r="W283" s="38"/>
      <c r="X283" s="38"/>
      <c r="Y283" s="38"/>
      <c r="Z283" s="38"/>
      <c r="AA283" s="38"/>
      <c r="AB283" s="38"/>
      <c r="AC283" s="38"/>
      <c r="AD283" s="38"/>
      <c r="AE283" s="38"/>
      <c r="AT283" s="17" t="s">
        <v>133</v>
      </c>
      <c r="AU283" s="17" t="s">
        <v>89</v>
      </c>
    </row>
    <row r="284" spans="1:65" s="2" customFormat="1" ht="16.5" customHeight="1">
      <c r="A284" s="38"/>
      <c r="B284" s="39"/>
      <c r="C284" s="260" t="s">
        <v>422</v>
      </c>
      <c r="D284" s="260" t="s">
        <v>219</v>
      </c>
      <c r="E284" s="261" t="s">
        <v>423</v>
      </c>
      <c r="F284" s="262" t="s">
        <v>424</v>
      </c>
      <c r="G284" s="263" t="s">
        <v>373</v>
      </c>
      <c r="H284" s="264">
        <v>1</v>
      </c>
      <c r="I284" s="265"/>
      <c r="J284" s="266">
        <f>ROUND(I284*H284,2)</f>
        <v>0</v>
      </c>
      <c r="K284" s="262" t="s">
        <v>130</v>
      </c>
      <c r="L284" s="267"/>
      <c r="M284" s="268" t="s">
        <v>1</v>
      </c>
      <c r="N284" s="269" t="s">
        <v>44</v>
      </c>
      <c r="O284" s="91"/>
      <c r="P284" s="227">
        <f>O284*H284</f>
        <v>0</v>
      </c>
      <c r="Q284" s="227">
        <v>0.0506</v>
      </c>
      <c r="R284" s="227">
        <f>Q284*H284</f>
        <v>0.0506</v>
      </c>
      <c r="S284" s="227">
        <v>0</v>
      </c>
      <c r="T284" s="228">
        <f>S284*H284</f>
        <v>0</v>
      </c>
      <c r="U284" s="38"/>
      <c r="V284" s="38"/>
      <c r="W284" s="38"/>
      <c r="X284" s="38"/>
      <c r="Y284" s="38"/>
      <c r="Z284" s="38"/>
      <c r="AA284" s="38"/>
      <c r="AB284" s="38"/>
      <c r="AC284" s="38"/>
      <c r="AD284" s="38"/>
      <c r="AE284" s="38"/>
      <c r="AR284" s="229" t="s">
        <v>176</v>
      </c>
      <c r="AT284" s="229" t="s">
        <v>219</v>
      </c>
      <c r="AU284" s="229" t="s">
        <v>89</v>
      </c>
      <c r="AY284" s="17" t="s">
        <v>124</v>
      </c>
      <c r="BE284" s="230">
        <f>IF(N284="základní",J284,0)</f>
        <v>0</v>
      </c>
      <c r="BF284" s="230">
        <f>IF(N284="snížená",J284,0)</f>
        <v>0</v>
      </c>
      <c r="BG284" s="230">
        <f>IF(N284="zákl. přenesená",J284,0)</f>
        <v>0</v>
      </c>
      <c r="BH284" s="230">
        <f>IF(N284="sníž. přenesená",J284,0)</f>
        <v>0</v>
      </c>
      <c r="BI284" s="230">
        <f>IF(N284="nulová",J284,0)</f>
        <v>0</v>
      </c>
      <c r="BJ284" s="17" t="s">
        <v>87</v>
      </c>
      <c r="BK284" s="230">
        <f>ROUND(I284*H284,2)</f>
        <v>0</v>
      </c>
      <c r="BL284" s="17" t="s">
        <v>131</v>
      </c>
      <c r="BM284" s="229" t="s">
        <v>425</v>
      </c>
    </row>
    <row r="285" spans="1:65" s="2" customFormat="1" ht="24.15" customHeight="1">
      <c r="A285" s="38"/>
      <c r="B285" s="39"/>
      <c r="C285" s="260" t="s">
        <v>426</v>
      </c>
      <c r="D285" s="260" t="s">
        <v>219</v>
      </c>
      <c r="E285" s="261" t="s">
        <v>427</v>
      </c>
      <c r="F285" s="262" t="s">
        <v>428</v>
      </c>
      <c r="G285" s="263" t="s">
        <v>373</v>
      </c>
      <c r="H285" s="264">
        <v>2</v>
      </c>
      <c r="I285" s="265"/>
      <c r="J285" s="266">
        <f>ROUND(I285*H285,2)</f>
        <v>0</v>
      </c>
      <c r="K285" s="262" t="s">
        <v>130</v>
      </c>
      <c r="L285" s="267"/>
      <c r="M285" s="268" t="s">
        <v>1</v>
      </c>
      <c r="N285" s="269" t="s">
        <v>44</v>
      </c>
      <c r="O285" s="91"/>
      <c r="P285" s="227">
        <f>O285*H285</f>
        <v>0</v>
      </c>
      <c r="Q285" s="227">
        <v>0.004</v>
      </c>
      <c r="R285" s="227">
        <f>Q285*H285</f>
        <v>0.008</v>
      </c>
      <c r="S285" s="227">
        <v>0</v>
      </c>
      <c r="T285" s="228">
        <f>S285*H285</f>
        <v>0</v>
      </c>
      <c r="U285" s="38"/>
      <c r="V285" s="38"/>
      <c r="W285" s="38"/>
      <c r="X285" s="38"/>
      <c r="Y285" s="38"/>
      <c r="Z285" s="38"/>
      <c r="AA285" s="38"/>
      <c r="AB285" s="38"/>
      <c r="AC285" s="38"/>
      <c r="AD285" s="38"/>
      <c r="AE285" s="38"/>
      <c r="AR285" s="229" t="s">
        <v>176</v>
      </c>
      <c r="AT285" s="229" t="s">
        <v>219</v>
      </c>
      <c r="AU285" s="229" t="s">
        <v>89</v>
      </c>
      <c r="AY285" s="17" t="s">
        <v>124</v>
      </c>
      <c r="BE285" s="230">
        <f>IF(N285="základní",J285,0)</f>
        <v>0</v>
      </c>
      <c r="BF285" s="230">
        <f>IF(N285="snížená",J285,0)</f>
        <v>0</v>
      </c>
      <c r="BG285" s="230">
        <f>IF(N285="zákl. přenesená",J285,0)</f>
        <v>0</v>
      </c>
      <c r="BH285" s="230">
        <f>IF(N285="sníž. přenesená",J285,0)</f>
        <v>0</v>
      </c>
      <c r="BI285" s="230">
        <f>IF(N285="nulová",J285,0)</f>
        <v>0</v>
      </c>
      <c r="BJ285" s="17" t="s">
        <v>87</v>
      </c>
      <c r="BK285" s="230">
        <f>ROUND(I285*H285,2)</f>
        <v>0</v>
      </c>
      <c r="BL285" s="17" t="s">
        <v>131</v>
      </c>
      <c r="BM285" s="229" t="s">
        <v>429</v>
      </c>
    </row>
    <row r="286" spans="1:65" s="2" customFormat="1" ht="24.15" customHeight="1">
      <c r="A286" s="38"/>
      <c r="B286" s="39"/>
      <c r="C286" s="218" t="s">
        <v>430</v>
      </c>
      <c r="D286" s="218" t="s">
        <v>126</v>
      </c>
      <c r="E286" s="219" t="s">
        <v>412</v>
      </c>
      <c r="F286" s="220" t="s">
        <v>413</v>
      </c>
      <c r="G286" s="221" t="s">
        <v>373</v>
      </c>
      <c r="H286" s="222">
        <v>1</v>
      </c>
      <c r="I286" s="223"/>
      <c r="J286" s="224">
        <f>ROUND(I286*H286,2)</f>
        <v>0</v>
      </c>
      <c r="K286" s="220" t="s">
        <v>130</v>
      </c>
      <c r="L286" s="44"/>
      <c r="M286" s="225" t="s">
        <v>1</v>
      </c>
      <c r="N286" s="226" t="s">
        <v>44</v>
      </c>
      <c r="O286" s="91"/>
      <c r="P286" s="227">
        <f>O286*H286</f>
        <v>0</v>
      </c>
      <c r="Q286" s="227">
        <v>0.42368</v>
      </c>
      <c r="R286" s="227">
        <f>Q286*H286</f>
        <v>0.42368</v>
      </c>
      <c r="S286" s="227">
        <v>0</v>
      </c>
      <c r="T286" s="228">
        <f>S286*H286</f>
        <v>0</v>
      </c>
      <c r="U286" s="38"/>
      <c r="V286" s="38"/>
      <c r="W286" s="38"/>
      <c r="X286" s="38"/>
      <c r="Y286" s="38"/>
      <c r="Z286" s="38"/>
      <c r="AA286" s="38"/>
      <c r="AB286" s="38"/>
      <c r="AC286" s="38"/>
      <c r="AD286" s="38"/>
      <c r="AE286" s="38"/>
      <c r="AR286" s="229" t="s">
        <v>131</v>
      </c>
      <c r="AT286" s="229" t="s">
        <v>126</v>
      </c>
      <c r="AU286" s="229" t="s">
        <v>89</v>
      </c>
      <c r="AY286" s="17" t="s">
        <v>124</v>
      </c>
      <c r="BE286" s="230">
        <f>IF(N286="základní",J286,0)</f>
        <v>0</v>
      </c>
      <c r="BF286" s="230">
        <f>IF(N286="snížená",J286,0)</f>
        <v>0</v>
      </c>
      <c r="BG286" s="230">
        <f>IF(N286="zákl. přenesená",J286,0)</f>
        <v>0</v>
      </c>
      <c r="BH286" s="230">
        <f>IF(N286="sníž. přenesená",J286,0)</f>
        <v>0</v>
      </c>
      <c r="BI286" s="230">
        <f>IF(N286="nulová",J286,0)</f>
        <v>0</v>
      </c>
      <c r="BJ286" s="17" t="s">
        <v>87</v>
      </c>
      <c r="BK286" s="230">
        <f>ROUND(I286*H286,2)</f>
        <v>0</v>
      </c>
      <c r="BL286" s="17" t="s">
        <v>131</v>
      </c>
      <c r="BM286" s="229" t="s">
        <v>431</v>
      </c>
    </row>
    <row r="287" spans="1:47" s="2" customFormat="1" ht="12">
      <c r="A287" s="38"/>
      <c r="B287" s="39"/>
      <c r="C287" s="40"/>
      <c r="D287" s="231" t="s">
        <v>133</v>
      </c>
      <c r="E287" s="40"/>
      <c r="F287" s="232" t="s">
        <v>415</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133</v>
      </c>
      <c r="AU287" s="17" t="s">
        <v>89</v>
      </c>
    </row>
    <row r="288" spans="1:47" s="2" customFormat="1" ht="12">
      <c r="A288" s="38"/>
      <c r="B288" s="39"/>
      <c r="C288" s="40"/>
      <c r="D288" s="238" t="s">
        <v>141</v>
      </c>
      <c r="E288" s="40"/>
      <c r="F288" s="248" t="s">
        <v>416</v>
      </c>
      <c r="G288" s="40"/>
      <c r="H288" s="40"/>
      <c r="I288" s="233"/>
      <c r="J288" s="40"/>
      <c r="K288" s="40"/>
      <c r="L288" s="44"/>
      <c r="M288" s="234"/>
      <c r="N288" s="235"/>
      <c r="O288" s="91"/>
      <c r="P288" s="91"/>
      <c r="Q288" s="91"/>
      <c r="R288" s="91"/>
      <c r="S288" s="91"/>
      <c r="T288" s="92"/>
      <c r="U288" s="38"/>
      <c r="V288" s="38"/>
      <c r="W288" s="38"/>
      <c r="X288" s="38"/>
      <c r="Y288" s="38"/>
      <c r="Z288" s="38"/>
      <c r="AA288" s="38"/>
      <c r="AB288" s="38"/>
      <c r="AC288" s="38"/>
      <c r="AD288" s="38"/>
      <c r="AE288" s="38"/>
      <c r="AT288" s="17" t="s">
        <v>141</v>
      </c>
      <c r="AU288" s="17" t="s">
        <v>89</v>
      </c>
    </row>
    <row r="289" spans="1:65" s="2" customFormat="1" ht="33" customHeight="1">
      <c r="A289" s="38"/>
      <c r="B289" s="39"/>
      <c r="C289" s="218" t="s">
        <v>432</v>
      </c>
      <c r="D289" s="218" t="s">
        <v>126</v>
      </c>
      <c r="E289" s="219" t="s">
        <v>433</v>
      </c>
      <c r="F289" s="220" t="s">
        <v>434</v>
      </c>
      <c r="G289" s="221" t="s">
        <v>185</v>
      </c>
      <c r="H289" s="222">
        <v>2</v>
      </c>
      <c r="I289" s="223"/>
      <c r="J289" s="224">
        <f>ROUND(I289*H289,2)</f>
        <v>0</v>
      </c>
      <c r="K289" s="220" t="s">
        <v>130</v>
      </c>
      <c r="L289" s="44"/>
      <c r="M289" s="225" t="s">
        <v>1</v>
      </c>
      <c r="N289" s="226" t="s">
        <v>44</v>
      </c>
      <c r="O289" s="91"/>
      <c r="P289" s="227">
        <f>O289*H289</f>
        <v>0</v>
      </c>
      <c r="Q289" s="227">
        <v>0</v>
      </c>
      <c r="R289" s="227">
        <f>Q289*H289</f>
        <v>0</v>
      </c>
      <c r="S289" s="227">
        <v>0</v>
      </c>
      <c r="T289" s="228">
        <f>S289*H289</f>
        <v>0</v>
      </c>
      <c r="U289" s="38"/>
      <c r="V289" s="38"/>
      <c r="W289" s="38"/>
      <c r="X289" s="38"/>
      <c r="Y289" s="38"/>
      <c r="Z289" s="38"/>
      <c r="AA289" s="38"/>
      <c r="AB289" s="38"/>
      <c r="AC289" s="38"/>
      <c r="AD289" s="38"/>
      <c r="AE289" s="38"/>
      <c r="AR289" s="229" t="s">
        <v>131</v>
      </c>
      <c r="AT289" s="229" t="s">
        <v>126</v>
      </c>
      <c r="AU289" s="229" t="s">
        <v>89</v>
      </c>
      <c r="AY289" s="17" t="s">
        <v>124</v>
      </c>
      <c r="BE289" s="230">
        <f>IF(N289="základní",J289,0)</f>
        <v>0</v>
      </c>
      <c r="BF289" s="230">
        <f>IF(N289="snížená",J289,0)</f>
        <v>0</v>
      </c>
      <c r="BG289" s="230">
        <f>IF(N289="zákl. přenesená",J289,0)</f>
        <v>0</v>
      </c>
      <c r="BH289" s="230">
        <f>IF(N289="sníž. přenesená",J289,0)</f>
        <v>0</v>
      </c>
      <c r="BI289" s="230">
        <f>IF(N289="nulová",J289,0)</f>
        <v>0</v>
      </c>
      <c r="BJ289" s="17" t="s">
        <v>87</v>
      </c>
      <c r="BK289" s="230">
        <f>ROUND(I289*H289,2)</f>
        <v>0</v>
      </c>
      <c r="BL289" s="17" t="s">
        <v>131</v>
      </c>
      <c r="BM289" s="229" t="s">
        <v>435</v>
      </c>
    </row>
    <row r="290" spans="1:47" s="2" customFormat="1" ht="12">
      <c r="A290" s="38"/>
      <c r="B290" s="39"/>
      <c r="C290" s="40"/>
      <c r="D290" s="231" t="s">
        <v>133</v>
      </c>
      <c r="E290" s="40"/>
      <c r="F290" s="232" t="s">
        <v>436</v>
      </c>
      <c r="G290" s="40"/>
      <c r="H290" s="40"/>
      <c r="I290" s="233"/>
      <c r="J290" s="40"/>
      <c r="K290" s="40"/>
      <c r="L290" s="44"/>
      <c r="M290" s="234"/>
      <c r="N290" s="235"/>
      <c r="O290" s="91"/>
      <c r="P290" s="91"/>
      <c r="Q290" s="91"/>
      <c r="R290" s="91"/>
      <c r="S290" s="91"/>
      <c r="T290" s="92"/>
      <c r="U290" s="38"/>
      <c r="V290" s="38"/>
      <c r="W290" s="38"/>
      <c r="X290" s="38"/>
      <c r="Y290" s="38"/>
      <c r="Z290" s="38"/>
      <c r="AA290" s="38"/>
      <c r="AB290" s="38"/>
      <c r="AC290" s="38"/>
      <c r="AD290" s="38"/>
      <c r="AE290" s="38"/>
      <c r="AT290" s="17" t="s">
        <v>133</v>
      </c>
      <c r="AU290" s="17" t="s">
        <v>89</v>
      </c>
    </row>
    <row r="291" spans="1:65" s="2" customFormat="1" ht="33" customHeight="1">
      <c r="A291" s="38"/>
      <c r="B291" s="39"/>
      <c r="C291" s="218" t="s">
        <v>437</v>
      </c>
      <c r="D291" s="218" t="s">
        <v>126</v>
      </c>
      <c r="E291" s="219" t="s">
        <v>438</v>
      </c>
      <c r="F291" s="220" t="s">
        <v>439</v>
      </c>
      <c r="G291" s="221" t="s">
        <v>373</v>
      </c>
      <c r="H291" s="222">
        <v>5</v>
      </c>
      <c r="I291" s="223"/>
      <c r="J291" s="224">
        <f>ROUND(I291*H291,2)</f>
        <v>0</v>
      </c>
      <c r="K291" s="220" t="s">
        <v>130</v>
      </c>
      <c r="L291" s="44"/>
      <c r="M291" s="225" t="s">
        <v>1</v>
      </c>
      <c r="N291" s="226" t="s">
        <v>44</v>
      </c>
      <c r="O291" s="91"/>
      <c r="P291" s="227">
        <f>O291*H291</f>
        <v>0</v>
      </c>
      <c r="Q291" s="227">
        <v>0.31108</v>
      </c>
      <c r="R291" s="227">
        <f>Q291*H291</f>
        <v>1.5554000000000001</v>
      </c>
      <c r="S291" s="227">
        <v>0</v>
      </c>
      <c r="T291" s="228">
        <f>S291*H291</f>
        <v>0</v>
      </c>
      <c r="U291" s="38"/>
      <c r="V291" s="38"/>
      <c r="W291" s="38"/>
      <c r="X291" s="38"/>
      <c r="Y291" s="38"/>
      <c r="Z291" s="38"/>
      <c r="AA291" s="38"/>
      <c r="AB291" s="38"/>
      <c r="AC291" s="38"/>
      <c r="AD291" s="38"/>
      <c r="AE291" s="38"/>
      <c r="AR291" s="229" t="s">
        <v>131</v>
      </c>
      <c r="AT291" s="229" t="s">
        <v>126</v>
      </c>
      <c r="AU291" s="229" t="s">
        <v>89</v>
      </c>
      <c r="AY291" s="17" t="s">
        <v>124</v>
      </c>
      <c r="BE291" s="230">
        <f>IF(N291="základní",J291,0)</f>
        <v>0</v>
      </c>
      <c r="BF291" s="230">
        <f>IF(N291="snížená",J291,0)</f>
        <v>0</v>
      </c>
      <c r="BG291" s="230">
        <f>IF(N291="zákl. přenesená",J291,0)</f>
        <v>0</v>
      </c>
      <c r="BH291" s="230">
        <f>IF(N291="sníž. přenesená",J291,0)</f>
        <v>0</v>
      </c>
      <c r="BI291" s="230">
        <f>IF(N291="nulová",J291,0)</f>
        <v>0</v>
      </c>
      <c r="BJ291" s="17" t="s">
        <v>87</v>
      </c>
      <c r="BK291" s="230">
        <f>ROUND(I291*H291,2)</f>
        <v>0</v>
      </c>
      <c r="BL291" s="17" t="s">
        <v>131</v>
      </c>
      <c r="BM291" s="229" t="s">
        <v>440</v>
      </c>
    </row>
    <row r="292" spans="1:47" s="2" customFormat="1" ht="12">
      <c r="A292" s="38"/>
      <c r="B292" s="39"/>
      <c r="C292" s="40"/>
      <c r="D292" s="231" t="s">
        <v>133</v>
      </c>
      <c r="E292" s="40"/>
      <c r="F292" s="232" t="s">
        <v>441</v>
      </c>
      <c r="G292" s="40"/>
      <c r="H292" s="40"/>
      <c r="I292" s="233"/>
      <c r="J292" s="40"/>
      <c r="K292" s="40"/>
      <c r="L292" s="44"/>
      <c r="M292" s="234"/>
      <c r="N292" s="235"/>
      <c r="O292" s="91"/>
      <c r="P292" s="91"/>
      <c r="Q292" s="91"/>
      <c r="R292" s="91"/>
      <c r="S292" s="91"/>
      <c r="T292" s="92"/>
      <c r="U292" s="38"/>
      <c r="V292" s="38"/>
      <c r="W292" s="38"/>
      <c r="X292" s="38"/>
      <c r="Y292" s="38"/>
      <c r="Z292" s="38"/>
      <c r="AA292" s="38"/>
      <c r="AB292" s="38"/>
      <c r="AC292" s="38"/>
      <c r="AD292" s="38"/>
      <c r="AE292" s="38"/>
      <c r="AT292" s="17" t="s">
        <v>133</v>
      </c>
      <c r="AU292" s="17" t="s">
        <v>89</v>
      </c>
    </row>
    <row r="293" spans="1:47" s="2" customFormat="1" ht="12">
      <c r="A293" s="38"/>
      <c r="B293" s="39"/>
      <c r="C293" s="40"/>
      <c r="D293" s="238" t="s">
        <v>141</v>
      </c>
      <c r="E293" s="40"/>
      <c r="F293" s="248" t="s">
        <v>416</v>
      </c>
      <c r="G293" s="40"/>
      <c r="H293" s="40"/>
      <c r="I293" s="233"/>
      <c r="J293" s="40"/>
      <c r="K293" s="40"/>
      <c r="L293" s="44"/>
      <c r="M293" s="234"/>
      <c r="N293" s="235"/>
      <c r="O293" s="91"/>
      <c r="P293" s="91"/>
      <c r="Q293" s="91"/>
      <c r="R293" s="91"/>
      <c r="S293" s="91"/>
      <c r="T293" s="92"/>
      <c r="U293" s="38"/>
      <c r="V293" s="38"/>
      <c r="W293" s="38"/>
      <c r="X293" s="38"/>
      <c r="Y293" s="38"/>
      <c r="Z293" s="38"/>
      <c r="AA293" s="38"/>
      <c r="AB293" s="38"/>
      <c r="AC293" s="38"/>
      <c r="AD293" s="38"/>
      <c r="AE293" s="38"/>
      <c r="AT293" s="17" t="s">
        <v>141</v>
      </c>
      <c r="AU293" s="17" t="s">
        <v>89</v>
      </c>
    </row>
    <row r="294" spans="1:65" s="2" customFormat="1" ht="24.15" customHeight="1">
      <c r="A294" s="38"/>
      <c r="B294" s="39"/>
      <c r="C294" s="260" t="s">
        <v>442</v>
      </c>
      <c r="D294" s="260" t="s">
        <v>219</v>
      </c>
      <c r="E294" s="261" t="s">
        <v>443</v>
      </c>
      <c r="F294" s="262" t="s">
        <v>444</v>
      </c>
      <c r="G294" s="263" t="s">
        <v>373</v>
      </c>
      <c r="H294" s="264">
        <v>5</v>
      </c>
      <c r="I294" s="265"/>
      <c r="J294" s="266">
        <f>ROUND(I294*H294,2)</f>
        <v>0</v>
      </c>
      <c r="K294" s="262" t="s">
        <v>130</v>
      </c>
      <c r="L294" s="267"/>
      <c r="M294" s="268" t="s">
        <v>1</v>
      </c>
      <c r="N294" s="269" t="s">
        <v>44</v>
      </c>
      <c r="O294" s="91"/>
      <c r="P294" s="227">
        <f>O294*H294</f>
        <v>0</v>
      </c>
      <c r="Q294" s="227">
        <v>0.0133</v>
      </c>
      <c r="R294" s="227">
        <f>Q294*H294</f>
        <v>0.0665</v>
      </c>
      <c r="S294" s="227">
        <v>0</v>
      </c>
      <c r="T294" s="228">
        <f>S294*H294</f>
        <v>0</v>
      </c>
      <c r="U294" s="38"/>
      <c r="V294" s="38"/>
      <c r="W294" s="38"/>
      <c r="X294" s="38"/>
      <c r="Y294" s="38"/>
      <c r="Z294" s="38"/>
      <c r="AA294" s="38"/>
      <c r="AB294" s="38"/>
      <c r="AC294" s="38"/>
      <c r="AD294" s="38"/>
      <c r="AE294" s="38"/>
      <c r="AR294" s="229" t="s">
        <v>176</v>
      </c>
      <c r="AT294" s="229" t="s">
        <v>219</v>
      </c>
      <c r="AU294" s="229" t="s">
        <v>89</v>
      </c>
      <c r="AY294" s="17" t="s">
        <v>124</v>
      </c>
      <c r="BE294" s="230">
        <f>IF(N294="základní",J294,0)</f>
        <v>0</v>
      </c>
      <c r="BF294" s="230">
        <f>IF(N294="snížená",J294,0)</f>
        <v>0</v>
      </c>
      <c r="BG294" s="230">
        <f>IF(N294="zákl. přenesená",J294,0)</f>
        <v>0</v>
      </c>
      <c r="BH294" s="230">
        <f>IF(N294="sníž. přenesená",J294,0)</f>
        <v>0</v>
      </c>
      <c r="BI294" s="230">
        <f>IF(N294="nulová",J294,0)</f>
        <v>0</v>
      </c>
      <c r="BJ294" s="17" t="s">
        <v>87</v>
      </c>
      <c r="BK294" s="230">
        <f>ROUND(I294*H294,2)</f>
        <v>0</v>
      </c>
      <c r="BL294" s="17" t="s">
        <v>131</v>
      </c>
      <c r="BM294" s="229" t="s">
        <v>445</v>
      </c>
    </row>
    <row r="295" spans="1:65" s="2" customFormat="1" ht="37.8" customHeight="1">
      <c r="A295" s="38"/>
      <c r="B295" s="39"/>
      <c r="C295" s="218" t="s">
        <v>446</v>
      </c>
      <c r="D295" s="218" t="s">
        <v>126</v>
      </c>
      <c r="E295" s="219" t="s">
        <v>447</v>
      </c>
      <c r="F295" s="220" t="s">
        <v>448</v>
      </c>
      <c r="G295" s="221" t="s">
        <v>373</v>
      </c>
      <c r="H295" s="222">
        <v>1</v>
      </c>
      <c r="I295" s="223"/>
      <c r="J295" s="224">
        <f>ROUND(I295*H295,2)</f>
        <v>0</v>
      </c>
      <c r="K295" s="220" t="s">
        <v>1</v>
      </c>
      <c r="L295" s="44"/>
      <c r="M295" s="225" t="s">
        <v>1</v>
      </c>
      <c r="N295" s="226" t="s">
        <v>44</v>
      </c>
      <c r="O295" s="91"/>
      <c r="P295" s="227">
        <f>O295*H295</f>
        <v>0</v>
      </c>
      <c r="Q295" s="227">
        <v>0</v>
      </c>
      <c r="R295" s="227">
        <f>Q295*H295</f>
        <v>0</v>
      </c>
      <c r="S295" s="227">
        <v>0</v>
      </c>
      <c r="T295" s="228">
        <f>S295*H295</f>
        <v>0</v>
      </c>
      <c r="U295" s="38"/>
      <c r="V295" s="38"/>
      <c r="W295" s="38"/>
      <c r="X295" s="38"/>
      <c r="Y295" s="38"/>
      <c r="Z295" s="38"/>
      <c r="AA295" s="38"/>
      <c r="AB295" s="38"/>
      <c r="AC295" s="38"/>
      <c r="AD295" s="38"/>
      <c r="AE295" s="38"/>
      <c r="AR295" s="229" t="s">
        <v>449</v>
      </c>
      <c r="AT295" s="229" t="s">
        <v>126</v>
      </c>
      <c r="AU295" s="229" t="s">
        <v>89</v>
      </c>
      <c r="AY295" s="17" t="s">
        <v>124</v>
      </c>
      <c r="BE295" s="230">
        <f>IF(N295="základní",J295,0)</f>
        <v>0</v>
      </c>
      <c r="BF295" s="230">
        <f>IF(N295="snížená",J295,0)</f>
        <v>0</v>
      </c>
      <c r="BG295" s="230">
        <f>IF(N295="zákl. přenesená",J295,0)</f>
        <v>0</v>
      </c>
      <c r="BH295" s="230">
        <f>IF(N295="sníž. přenesená",J295,0)</f>
        <v>0</v>
      </c>
      <c r="BI295" s="230">
        <f>IF(N295="nulová",J295,0)</f>
        <v>0</v>
      </c>
      <c r="BJ295" s="17" t="s">
        <v>87</v>
      </c>
      <c r="BK295" s="230">
        <f>ROUND(I295*H295,2)</f>
        <v>0</v>
      </c>
      <c r="BL295" s="17" t="s">
        <v>449</v>
      </c>
      <c r="BM295" s="229" t="s">
        <v>450</v>
      </c>
    </row>
    <row r="296" spans="1:65" s="2" customFormat="1" ht="62.7" customHeight="1">
      <c r="A296" s="38"/>
      <c r="B296" s="39"/>
      <c r="C296" s="218" t="s">
        <v>451</v>
      </c>
      <c r="D296" s="218" t="s">
        <v>126</v>
      </c>
      <c r="E296" s="219" t="s">
        <v>452</v>
      </c>
      <c r="F296" s="220" t="s">
        <v>453</v>
      </c>
      <c r="G296" s="221" t="s">
        <v>160</v>
      </c>
      <c r="H296" s="222">
        <v>2</v>
      </c>
      <c r="I296" s="223"/>
      <c r="J296" s="224">
        <f>ROUND(I296*H296,2)</f>
        <v>0</v>
      </c>
      <c r="K296" s="220" t="s">
        <v>1</v>
      </c>
      <c r="L296" s="44"/>
      <c r="M296" s="225" t="s">
        <v>1</v>
      </c>
      <c r="N296" s="226" t="s">
        <v>44</v>
      </c>
      <c r="O296" s="91"/>
      <c r="P296" s="227">
        <f>O296*H296</f>
        <v>0</v>
      </c>
      <c r="Q296" s="227">
        <v>3.0202</v>
      </c>
      <c r="R296" s="227">
        <f>Q296*H296</f>
        <v>6.0404</v>
      </c>
      <c r="S296" s="227">
        <v>0</v>
      </c>
      <c r="T296" s="228">
        <f>S296*H296</f>
        <v>0</v>
      </c>
      <c r="U296" s="38"/>
      <c r="V296" s="38"/>
      <c r="W296" s="38"/>
      <c r="X296" s="38"/>
      <c r="Y296" s="38"/>
      <c r="Z296" s="38"/>
      <c r="AA296" s="38"/>
      <c r="AB296" s="38"/>
      <c r="AC296" s="38"/>
      <c r="AD296" s="38"/>
      <c r="AE296" s="38"/>
      <c r="AR296" s="229" t="s">
        <v>131</v>
      </c>
      <c r="AT296" s="229" t="s">
        <v>126</v>
      </c>
      <c r="AU296" s="229" t="s">
        <v>89</v>
      </c>
      <c r="AY296" s="17" t="s">
        <v>124</v>
      </c>
      <c r="BE296" s="230">
        <f>IF(N296="základní",J296,0)</f>
        <v>0</v>
      </c>
      <c r="BF296" s="230">
        <f>IF(N296="snížená",J296,0)</f>
        <v>0</v>
      </c>
      <c r="BG296" s="230">
        <f>IF(N296="zákl. přenesená",J296,0)</f>
        <v>0</v>
      </c>
      <c r="BH296" s="230">
        <f>IF(N296="sníž. přenesená",J296,0)</f>
        <v>0</v>
      </c>
      <c r="BI296" s="230">
        <f>IF(N296="nulová",J296,0)</f>
        <v>0</v>
      </c>
      <c r="BJ296" s="17" t="s">
        <v>87</v>
      </c>
      <c r="BK296" s="230">
        <f>ROUND(I296*H296,2)</f>
        <v>0</v>
      </c>
      <c r="BL296" s="17" t="s">
        <v>131</v>
      </c>
      <c r="BM296" s="229" t="s">
        <v>454</v>
      </c>
    </row>
    <row r="297" spans="1:47" s="2" customFormat="1" ht="12">
      <c r="A297" s="38"/>
      <c r="B297" s="39"/>
      <c r="C297" s="40"/>
      <c r="D297" s="238" t="s">
        <v>141</v>
      </c>
      <c r="E297" s="40"/>
      <c r="F297" s="248" t="s">
        <v>455</v>
      </c>
      <c r="G297" s="40"/>
      <c r="H297" s="40"/>
      <c r="I297" s="233"/>
      <c r="J297" s="40"/>
      <c r="K297" s="40"/>
      <c r="L297" s="44"/>
      <c r="M297" s="234"/>
      <c r="N297" s="235"/>
      <c r="O297" s="91"/>
      <c r="P297" s="91"/>
      <c r="Q297" s="91"/>
      <c r="R297" s="91"/>
      <c r="S297" s="91"/>
      <c r="T297" s="92"/>
      <c r="U297" s="38"/>
      <c r="V297" s="38"/>
      <c r="W297" s="38"/>
      <c r="X297" s="38"/>
      <c r="Y297" s="38"/>
      <c r="Z297" s="38"/>
      <c r="AA297" s="38"/>
      <c r="AB297" s="38"/>
      <c r="AC297" s="38"/>
      <c r="AD297" s="38"/>
      <c r="AE297" s="38"/>
      <c r="AT297" s="17" t="s">
        <v>141</v>
      </c>
      <c r="AU297" s="17" t="s">
        <v>89</v>
      </c>
    </row>
    <row r="298" spans="1:51" s="13" customFormat="1" ht="12">
      <c r="A298" s="13"/>
      <c r="B298" s="236"/>
      <c r="C298" s="237"/>
      <c r="D298" s="238" t="s">
        <v>135</v>
      </c>
      <c r="E298" s="239" t="s">
        <v>1</v>
      </c>
      <c r="F298" s="240" t="s">
        <v>456</v>
      </c>
      <c r="G298" s="237"/>
      <c r="H298" s="241">
        <v>2</v>
      </c>
      <c r="I298" s="242"/>
      <c r="J298" s="237"/>
      <c r="K298" s="237"/>
      <c r="L298" s="243"/>
      <c r="M298" s="244"/>
      <c r="N298" s="245"/>
      <c r="O298" s="245"/>
      <c r="P298" s="245"/>
      <c r="Q298" s="245"/>
      <c r="R298" s="245"/>
      <c r="S298" s="245"/>
      <c r="T298" s="246"/>
      <c r="U298" s="13"/>
      <c r="V298" s="13"/>
      <c r="W298" s="13"/>
      <c r="X298" s="13"/>
      <c r="Y298" s="13"/>
      <c r="Z298" s="13"/>
      <c r="AA298" s="13"/>
      <c r="AB298" s="13"/>
      <c r="AC298" s="13"/>
      <c r="AD298" s="13"/>
      <c r="AE298" s="13"/>
      <c r="AT298" s="247" t="s">
        <v>135</v>
      </c>
      <c r="AU298" s="247" t="s">
        <v>89</v>
      </c>
      <c r="AV298" s="13" t="s">
        <v>89</v>
      </c>
      <c r="AW298" s="13" t="s">
        <v>37</v>
      </c>
      <c r="AX298" s="13" t="s">
        <v>87</v>
      </c>
      <c r="AY298" s="247" t="s">
        <v>124</v>
      </c>
    </row>
    <row r="299" spans="1:51" s="15" customFormat="1" ht="12">
      <c r="A299" s="15"/>
      <c r="B299" s="270"/>
      <c r="C299" s="271"/>
      <c r="D299" s="238" t="s">
        <v>135</v>
      </c>
      <c r="E299" s="272" t="s">
        <v>1</v>
      </c>
      <c r="F299" s="273" t="s">
        <v>457</v>
      </c>
      <c r="G299" s="271"/>
      <c r="H299" s="272" t="s">
        <v>1</v>
      </c>
      <c r="I299" s="274"/>
      <c r="J299" s="271"/>
      <c r="K299" s="271"/>
      <c r="L299" s="275"/>
      <c r="M299" s="276"/>
      <c r="N299" s="277"/>
      <c r="O299" s="277"/>
      <c r="P299" s="277"/>
      <c r="Q299" s="277"/>
      <c r="R299" s="277"/>
      <c r="S299" s="277"/>
      <c r="T299" s="278"/>
      <c r="U299" s="15"/>
      <c r="V299" s="15"/>
      <c r="W299" s="15"/>
      <c r="X299" s="15"/>
      <c r="Y299" s="15"/>
      <c r="Z299" s="15"/>
      <c r="AA299" s="15"/>
      <c r="AB299" s="15"/>
      <c r="AC299" s="15"/>
      <c r="AD299" s="15"/>
      <c r="AE299" s="15"/>
      <c r="AT299" s="279" t="s">
        <v>135</v>
      </c>
      <c r="AU299" s="279" t="s">
        <v>89</v>
      </c>
      <c r="AV299" s="15" t="s">
        <v>87</v>
      </c>
      <c r="AW299" s="15" t="s">
        <v>37</v>
      </c>
      <c r="AX299" s="15" t="s">
        <v>79</v>
      </c>
      <c r="AY299" s="279" t="s">
        <v>124</v>
      </c>
    </row>
    <row r="300" spans="1:63" s="12" customFormat="1" ht="22.8" customHeight="1">
      <c r="A300" s="12"/>
      <c r="B300" s="202"/>
      <c r="C300" s="203"/>
      <c r="D300" s="204" t="s">
        <v>78</v>
      </c>
      <c r="E300" s="216" t="s">
        <v>182</v>
      </c>
      <c r="F300" s="216" t="s">
        <v>458</v>
      </c>
      <c r="G300" s="203"/>
      <c r="H300" s="203"/>
      <c r="I300" s="206"/>
      <c r="J300" s="217">
        <f>BK300</f>
        <v>0</v>
      </c>
      <c r="K300" s="203"/>
      <c r="L300" s="208"/>
      <c r="M300" s="209"/>
      <c r="N300" s="210"/>
      <c r="O300" s="210"/>
      <c r="P300" s="211">
        <f>SUM(P301:P325)</f>
        <v>0</v>
      </c>
      <c r="Q300" s="210"/>
      <c r="R300" s="211">
        <f>SUM(R301:R325)</f>
        <v>121.75309499999999</v>
      </c>
      <c r="S300" s="210"/>
      <c r="T300" s="212">
        <f>SUM(T301:T325)</f>
        <v>0</v>
      </c>
      <c r="U300" s="12"/>
      <c r="V300" s="12"/>
      <c r="W300" s="12"/>
      <c r="X300" s="12"/>
      <c r="Y300" s="12"/>
      <c r="Z300" s="12"/>
      <c r="AA300" s="12"/>
      <c r="AB300" s="12"/>
      <c r="AC300" s="12"/>
      <c r="AD300" s="12"/>
      <c r="AE300" s="12"/>
      <c r="AR300" s="213" t="s">
        <v>87</v>
      </c>
      <c r="AT300" s="214" t="s">
        <v>78</v>
      </c>
      <c r="AU300" s="214" t="s">
        <v>87</v>
      </c>
      <c r="AY300" s="213" t="s">
        <v>124</v>
      </c>
      <c r="BK300" s="215">
        <f>SUM(BK301:BK325)</f>
        <v>0</v>
      </c>
    </row>
    <row r="301" spans="1:65" s="2" customFormat="1" ht="33" customHeight="1">
      <c r="A301" s="38"/>
      <c r="B301" s="39"/>
      <c r="C301" s="218" t="s">
        <v>459</v>
      </c>
      <c r="D301" s="218" t="s">
        <v>126</v>
      </c>
      <c r="E301" s="219" t="s">
        <v>460</v>
      </c>
      <c r="F301" s="220" t="s">
        <v>461</v>
      </c>
      <c r="G301" s="221" t="s">
        <v>160</v>
      </c>
      <c r="H301" s="222">
        <v>175</v>
      </c>
      <c r="I301" s="223"/>
      <c r="J301" s="224">
        <f>ROUND(I301*H301,2)</f>
        <v>0</v>
      </c>
      <c r="K301" s="220" t="s">
        <v>130</v>
      </c>
      <c r="L301" s="44"/>
      <c r="M301" s="225" t="s">
        <v>1</v>
      </c>
      <c r="N301" s="226" t="s">
        <v>44</v>
      </c>
      <c r="O301" s="91"/>
      <c r="P301" s="227">
        <f>O301*H301</f>
        <v>0</v>
      </c>
      <c r="Q301" s="227">
        <v>0.1295</v>
      </c>
      <c r="R301" s="227">
        <f>Q301*H301</f>
        <v>22.6625</v>
      </c>
      <c r="S301" s="227">
        <v>0</v>
      </c>
      <c r="T301" s="228">
        <f>S301*H301</f>
        <v>0</v>
      </c>
      <c r="U301" s="38"/>
      <c r="V301" s="38"/>
      <c r="W301" s="38"/>
      <c r="X301" s="38"/>
      <c r="Y301" s="38"/>
      <c r="Z301" s="38"/>
      <c r="AA301" s="38"/>
      <c r="AB301" s="38"/>
      <c r="AC301" s="38"/>
      <c r="AD301" s="38"/>
      <c r="AE301" s="38"/>
      <c r="AR301" s="229" t="s">
        <v>131</v>
      </c>
      <c r="AT301" s="229" t="s">
        <v>126</v>
      </c>
      <c r="AU301" s="229" t="s">
        <v>89</v>
      </c>
      <c r="AY301" s="17" t="s">
        <v>124</v>
      </c>
      <c r="BE301" s="230">
        <f>IF(N301="základní",J301,0)</f>
        <v>0</v>
      </c>
      <c r="BF301" s="230">
        <f>IF(N301="snížená",J301,0)</f>
        <v>0</v>
      </c>
      <c r="BG301" s="230">
        <f>IF(N301="zákl. přenesená",J301,0)</f>
        <v>0</v>
      </c>
      <c r="BH301" s="230">
        <f>IF(N301="sníž. přenesená",J301,0)</f>
        <v>0</v>
      </c>
      <c r="BI301" s="230">
        <f>IF(N301="nulová",J301,0)</f>
        <v>0</v>
      </c>
      <c r="BJ301" s="17" t="s">
        <v>87</v>
      </c>
      <c r="BK301" s="230">
        <f>ROUND(I301*H301,2)</f>
        <v>0</v>
      </c>
      <c r="BL301" s="17" t="s">
        <v>131</v>
      </c>
      <c r="BM301" s="229" t="s">
        <v>462</v>
      </c>
    </row>
    <row r="302" spans="1:47" s="2" customFormat="1" ht="12">
      <c r="A302" s="38"/>
      <c r="B302" s="39"/>
      <c r="C302" s="40"/>
      <c r="D302" s="231" t="s">
        <v>133</v>
      </c>
      <c r="E302" s="40"/>
      <c r="F302" s="232" t="s">
        <v>463</v>
      </c>
      <c r="G302" s="40"/>
      <c r="H302" s="40"/>
      <c r="I302" s="233"/>
      <c r="J302" s="40"/>
      <c r="K302" s="40"/>
      <c r="L302" s="44"/>
      <c r="M302" s="234"/>
      <c r="N302" s="235"/>
      <c r="O302" s="91"/>
      <c r="P302" s="91"/>
      <c r="Q302" s="91"/>
      <c r="R302" s="91"/>
      <c r="S302" s="91"/>
      <c r="T302" s="92"/>
      <c r="U302" s="38"/>
      <c r="V302" s="38"/>
      <c r="W302" s="38"/>
      <c r="X302" s="38"/>
      <c r="Y302" s="38"/>
      <c r="Z302" s="38"/>
      <c r="AA302" s="38"/>
      <c r="AB302" s="38"/>
      <c r="AC302" s="38"/>
      <c r="AD302" s="38"/>
      <c r="AE302" s="38"/>
      <c r="AT302" s="17" t="s">
        <v>133</v>
      </c>
      <c r="AU302" s="17" t="s">
        <v>89</v>
      </c>
    </row>
    <row r="303" spans="1:65" s="2" customFormat="1" ht="16.5" customHeight="1">
      <c r="A303" s="38"/>
      <c r="B303" s="39"/>
      <c r="C303" s="260" t="s">
        <v>464</v>
      </c>
      <c r="D303" s="260" t="s">
        <v>219</v>
      </c>
      <c r="E303" s="261" t="s">
        <v>465</v>
      </c>
      <c r="F303" s="262" t="s">
        <v>466</v>
      </c>
      <c r="G303" s="263" t="s">
        <v>160</v>
      </c>
      <c r="H303" s="264">
        <v>183.75</v>
      </c>
      <c r="I303" s="265"/>
      <c r="J303" s="266">
        <f>ROUND(I303*H303,2)</f>
        <v>0</v>
      </c>
      <c r="K303" s="262" t="s">
        <v>130</v>
      </c>
      <c r="L303" s="267"/>
      <c r="M303" s="268" t="s">
        <v>1</v>
      </c>
      <c r="N303" s="269" t="s">
        <v>44</v>
      </c>
      <c r="O303" s="91"/>
      <c r="P303" s="227">
        <f>O303*H303</f>
        <v>0</v>
      </c>
      <c r="Q303" s="227">
        <v>0.045</v>
      </c>
      <c r="R303" s="227">
        <f>Q303*H303</f>
        <v>8.268749999999999</v>
      </c>
      <c r="S303" s="227">
        <v>0</v>
      </c>
      <c r="T303" s="228">
        <f>S303*H303</f>
        <v>0</v>
      </c>
      <c r="U303" s="38"/>
      <c r="V303" s="38"/>
      <c r="W303" s="38"/>
      <c r="X303" s="38"/>
      <c r="Y303" s="38"/>
      <c r="Z303" s="38"/>
      <c r="AA303" s="38"/>
      <c r="AB303" s="38"/>
      <c r="AC303" s="38"/>
      <c r="AD303" s="38"/>
      <c r="AE303" s="38"/>
      <c r="AR303" s="229" t="s">
        <v>176</v>
      </c>
      <c r="AT303" s="229" t="s">
        <v>219</v>
      </c>
      <c r="AU303" s="229" t="s">
        <v>89</v>
      </c>
      <c r="AY303" s="17" t="s">
        <v>124</v>
      </c>
      <c r="BE303" s="230">
        <f>IF(N303="základní",J303,0)</f>
        <v>0</v>
      </c>
      <c r="BF303" s="230">
        <f>IF(N303="snížená",J303,0)</f>
        <v>0</v>
      </c>
      <c r="BG303" s="230">
        <f>IF(N303="zákl. přenesená",J303,0)</f>
        <v>0</v>
      </c>
      <c r="BH303" s="230">
        <f>IF(N303="sníž. přenesená",J303,0)</f>
        <v>0</v>
      </c>
      <c r="BI303" s="230">
        <f>IF(N303="nulová",J303,0)</f>
        <v>0</v>
      </c>
      <c r="BJ303" s="17" t="s">
        <v>87</v>
      </c>
      <c r="BK303" s="230">
        <f>ROUND(I303*H303,2)</f>
        <v>0</v>
      </c>
      <c r="BL303" s="17" t="s">
        <v>131</v>
      </c>
      <c r="BM303" s="229" t="s">
        <v>467</v>
      </c>
    </row>
    <row r="304" spans="1:51" s="13" customFormat="1" ht="12">
      <c r="A304" s="13"/>
      <c r="B304" s="236"/>
      <c r="C304" s="237"/>
      <c r="D304" s="238" t="s">
        <v>135</v>
      </c>
      <c r="E304" s="237"/>
      <c r="F304" s="240" t="s">
        <v>468</v>
      </c>
      <c r="G304" s="237"/>
      <c r="H304" s="241">
        <v>183.75</v>
      </c>
      <c r="I304" s="242"/>
      <c r="J304" s="237"/>
      <c r="K304" s="237"/>
      <c r="L304" s="243"/>
      <c r="M304" s="244"/>
      <c r="N304" s="245"/>
      <c r="O304" s="245"/>
      <c r="P304" s="245"/>
      <c r="Q304" s="245"/>
      <c r="R304" s="245"/>
      <c r="S304" s="245"/>
      <c r="T304" s="246"/>
      <c r="U304" s="13"/>
      <c r="V304" s="13"/>
      <c r="W304" s="13"/>
      <c r="X304" s="13"/>
      <c r="Y304" s="13"/>
      <c r="Z304" s="13"/>
      <c r="AA304" s="13"/>
      <c r="AB304" s="13"/>
      <c r="AC304" s="13"/>
      <c r="AD304" s="13"/>
      <c r="AE304" s="13"/>
      <c r="AT304" s="247" t="s">
        <v>135</v>
      </c>
      <c r="AU304" s="247" t="s">
        <v>89</v>
      </c>
      <c r="AV304" s="13" t="s">
        <v>89</v>
      </c>
      <c r="AW304" s="13" t="s">
        <v>4</v>
      </c>
      <c r="AX304" s="13" t="s">
        <v>87</v>
      </c>
      <c r="AY304" s="247" t="s">
        <v>124</v>
      </c>
    </row>
    <row r="305" spans="1:65" s="2" customFormat="1" ht="24.15" customHeight="1">
      <c r="A305" s="38"/>
      <c r="B305" s="39"/>
      <c r="C305" s="218" t="s">
        <v>469</v>
      </c>
      <c r="D305" s="218" t="s">
        <v>126</v>
      </c>
      <c r="E305" s="219" t="s">
        <v>470</v>
      </c>
      <c r="F305" s="220" t="s">
        <v>471</v>
      </c>
      <c r="G305" s="221" t="s">
        <v>160</v>
      </c>
      <c r="H305" s="222">
        <v>175</v>
      </c>
      <c r="I305" s="223"/>
      <c r="J305" s="224">
        <f>ROUND(I305*H305,2)</f>
        <v>0</v>
      </c>
      <c r="K305" s="220" t="s">
        <v>130</v>
      </c>
      <c r="L305" s="44"/>
      <c r="M305" s="225" t="s">
        <v>1</v>
      </c>
      <c r="N305" s="226" t="s">
        <v>44</v>
      </c>
      <c r="O305" s="91"/>
      <c r="P305" s="227">
        <f>O305*H305</f>
        <v>0</v>
      </c>
      <c r="Q305" s="227">
        <v>0.11163</v>
      </c>
      <c r="R305" s="227">
        <f>Q305*H305</f>
        <v>19.535249999999998</v>
      </c>
      <c r="S305" s="227">
        <v>0</v>
      </c>
      <c r="T305" s="228">
        <f>S305*H305</f>
        <v>0</v>
      </c>
      <c r="U305" s="38"/>
      <c r="V305" s="38"/>
      <c r="W305" s="38"/>
      <c r="X305" s="38"/>
      <c r="Y305" s="38"/>
      <c r="Z305" s="38"/>
      <c r="AA305" s="38"/>
      <c r="AB305" s="38"/>
      <c r="AC305" s="38"/>
      <c r="AD305" s="38"/>
      <c r="AE305" s="38"/>
      <c r="AR305" s="229" t="s">
        <v>131</v>
      </c>
      <c r="AT305" s="229" t="s">
        <v>126</v>
      </c>
      <c r="AU305" s="229" t="s">
        <v>89</v>
      </c>
      <c r="AY305" s="17" t="s">
        <v>124</v>
      </c>
      <c r="BE305" s="230">
        <f>IF(N305="základní",J305,0)</f>
        <v>0</v>
      </c>
      <c r="BF305" s="230">
        <f>IF(N305="snížená",J305,0)</f>
        <v>0</v>
      </c>
      <c r="BG305" s="230">
        <f>IF(N305="zákl. přenesená",J305,0)</f>
        <v>0</v>
      </c>
      <c r="BH305" s="230">
        <f>IF(N305="sníž. přenesená",J305,0)</f>
        <v>0</v>
      </c>
      <c r="BI305" s="230">
        <f>IF(N305="nulová",J305,0)</f>
        <v>0</v>
      </c>
      <c r="BJ305" s="17" t="s">
        <v>87</v>
      </c>
      <c r="BK305" s="230">
        <f>ROUND(I305*H305,2)</f>
        <v>0</v>
      </c>
      <c r="BL305" s="17" t="s">
        <v>131</v>
      </c>
      <c r="BM305" s="229" t="s">
        <v>472</v>
      </c>
    </row>
    <row r="306" spans="1:47" s="2" customFormat="1" ht="12">
      <c r="A306" s="38"/>
      <c r="B306" s="39"/>
      <c r="C306" s="40"/>
      <c r="D306" s="231" t="s">
        <v>133</v>
      </c>
      <c r="E306" s="40"/>
      <c r="F306" s="232" t="s">
        <v>473</v>
      </c>
      <c r="G306" s="40"/>
      <c r="H306" s="40"/>
      <c r="I306" s="233"/>
      <c r="J306" s="40"/>
      <c r="K306" s="40"/>
      <c r="L306" s="44"/>
      <c r="M306" s="234"/>
      <c r="N306" s="235"/>
      <c r="O306" s="91"/>
      <c r="P306" s="91"/>
      <c r="Q306" s="91"/>
      <c r="R306" s="91"/>
      <c r="S306" s="91"/>
      <c r="T306" s="92"/>
      <c r="U306" s="38"/>
      <c r="V306" s="38"/>
      <c r="W306" s="38"/>
      <c r="X306" s="38"/>
      <c r="Y306" s="38"/>
      <c r="Z306" s="38"/>
      <c r="AA306" s="38"/>
      <c r="AB306" s="38"/>
      <c r="AC306" s="38"/>
      <c r="AD306" s="38"/>
      <c r="AE306" s="38"/>
      <c r="AT306" s="17" t="s">
        <v>133</v>
      </c>
      <c r="AU306" s="17" t="s">
        <v>89</v>
      </c>
    </row>
    <row r="307" spans="1:65" s="2" customFormat="1" ht="21.75" customHeight="1">
      <c r="A307" s="38"/>
      <c r="B307" s="39"/>
      <c r="C307" s="260" t="s">
        <v>474</v>
      </c>
      <c r="D307" s="260" t="s">
        <v>219</v>
      </c>
      <c r="E307" s="261" t="s">
        <v>475</v>
      </c>
      <c r="F307" s="262" t="s">
        <v>476</v>
      </c>
      <c r="G307" s="263" t="s">
        <v>160</v>
      </c>
      <c r="H307" s="264">
        <v>183.75</v>
      </c>
      <c r="I307" s="265"/>
      <c r="J307" s="266">
        <f>ROUND(I307*H307,2)</f>
        <v>0</v>
      </c>
      <c r="K307" s="262" t="s">
        <v>130</v>
      </c>
      <c r="L307" s="267"/>
      <c r="M307" s="268" t="s">
        <v>1</v>
      </c>
      <c r="N307" s="269" t="s">
        <v>44</v>
      </c>
      <c r="O307" s="91"/>
      <c r="P307" s="227">
        <f>O307*H307</f>
        <v>0</v>
      </c>
      <c r="Q307" s="227">
        <v>0.065</v>
      </c>
      <c r="R307" s="227">
        <f>Q307*H307</f>
        <v>11.94375</v>
      </c>
      <c r="S307" s="227">
        <v>0</v>
      </c>
      <c r="T307" s="228">
        <f>S307*H307</f>
        <v>0</v>
      </c>
      <c r="U307" s="38"/>
      <c r="V307" s="38"/>
      <c r="W307" s="38"/>
      <c r="X307" s="38"/>
      <c r="Y307" s="38"/>
      <c r="Z307" s="38"/>
      <c r="AA307" s="38"/>
      <c r="AB307" s="38"/>
      <c r="AC307" s="38"/>
      <c r="AD307" s="38"/>
      <c r="AE307" s="38"/>
      <c r="AR307" s="229" t="s">
        <v>176</v>
      </c>
      <c r="AT307" s="229" t="s">
        <v>219</v>
      </c>
      <c r="AU307" s="229" t="s">
        <v>89</v>
      </c>
      <c r="AY307" s="17" t="s">
        <v>124</v>
      </c>
      <c r="BE307" s="230">
        <f>IF(N307="základní",J307,0)</f>
        <v>0</v>
      </c>
      <c r="BF307" s="230">
        <f>IF(N307="snížená",J307,0)</f>
        <v>0</v>
      </c>
      <c r="BG307" s="230">
        <f>IF(N307="zákl. přenesená",J307,0)</f>
        <v>0</v>
      </c>
      <c r="BH307" s="230">
        <f>IF(N307="sníž. přenesená",J307,0)</f>
        <v>0</v>
      </c>
      <c r="BI307" s="230">
        <f>IF(N307="nulová",J307,0)</f>
        <v>0</v>
      </c>
      <c r="BJ307" s="17" t="s">
        <v>87</v>
      </c>
      <c r="BK307" s="230">
        <f>ROUND(I307*H307,2)</f>
        <v>0</v>
      </c>
      <c r="BL307" s="17" t="s">
        <v>131</v>
      </c>
      <c r="BM307" s="229" t="s">
        <v>477</v>
      </c>
    </row>
    <row r="308" spans="1:51" s="13" customFormat="1" ht="12">
      <c r="A308" s="13"/>
      <c r="B308" s="236"/>
      <c r="C308" s="237"/>
      <c r="D308" s="238" t="s">
        <v>135</v>
      </c>
      <c r="E308" s="237"/>
      <c r="F308" s="240" t="s">
        <v>468</v>
      </c>
      <c r="G308" s="237"/>
      <c r="H308" s="241">
        <v>183.75</v>
      </c>
      <c r="I308" s="242"/>
      <c r="J308" s="237"/>
      <c r="K308" s="237"/>
      <c r="L308" s="243"/>
      <c r="M308" s="244"/>
      <c r="N308" s="245"/>
      <c r="O308" s="245"/>
      <c r="P308" s="245"/>
      <c r="Q308" s="245"/>
      <c r="R308" s="245"/>
      <c r="S308" s="245"/>
      <c r="T308" s="246"/>
      <c r="U308" s="13"/>
      <c r="V308" s="13"/>
      <c r="W308" s="13"/>
      <c r="X308" s="13"/>
      <c r="Y308" s="13"/>
      <c r="Z308" s="13"/>
      <c r="AA308" s="13"/>
      <c r="AB308" s="13"/>
      <c r="AC308" s="13"/>
      <c r="AD308" s="13"/>
      <c r="AE308" s="13"/>
      <c r="AT308" s="247" t="s">
        <v>135</v>
      </c>
      <c r="AU308" s="247" t="s">
        <v>89</v>
      </c>
      <c r="AV308" s="13" t="s">
        <v>89</v>
      </c>
      <c r="AW308" s="13" t="s">
        <v>4</v>
      </c>
      <c r="AX308" s="13" t="s">
        <v>87</v>
      </c>
      <c r="AY308" s="247" t="s">
        <v>124</v>
      </c>
    </row>
    <row r="309" spans="1:65" s="2" customFormat="1" ht="24.15" customHeight="1">
      <c r="A309" s="38"/>
      <c r="B309" s="39"/>
      <c r="C309" s="218" t="s">
        <v>478</v>
      </c>
      <c r="D309" s="218" t="s">
        <v>126</v>
      </c>
      <c r="E309" s="219" t="s">
        <v>479</v>
      </c>
      <c r="F309" s="220" t="s">
        <v>480</v>
      </c>
      <c r="G309" s="221" t="s">
        <v>185</v>
      </c>
      <c r="H309" s="222">
        <v>26.25</v>
      </c>
      <c r="I309" s="223"/>
      <c r="J309" s="224">
        <f>ROUND(I309*H309,2)</f>
        <v>0</v>
      </c>
      <c r="K309" s="220" t="s">
        <v>130</v>
      </c>
      <c r="L309" s="44"/>
      <c r="M309" s="225" t="s">
        <v>1</v>
      </c>
      <c r="N309" s="226" t="s">
        <v>44</v>
      </c>
      <c r="O309" s="91"/>
      <c r="P309" s="227">
        <f>O309*H309</f>
        <v>0</v>
      </c>
      <c r="Q309" s="227">
        <v>2.25634</v>
      </c>
      <c r="R309" s="227">
        <f>Q309*H309</f>
        <v>59.228925</v>
      </c>
      <c r="S309" s="227">
        <v>0</v>
      </c>
      <c r="T309" s="228">
        <f>S309*H309</f>
        <v>0</v>
      </c>
      <c r="U309" s="38"/>
      <c r="V309" s="38"/>
      <c r="W309" s="38"/>
      <c r="X309" s="38"/>
      <c r="Y309" s="38"/>
      <c r="Z309" s="38"/>
      <c r="AA309" s="38"/>
      <c r="AB309" s="38"/>
      <c r="AC309" s="38"/>
      <c r="AD309" s="38"/>
      <c r="AE309" s="38"/>
      <c r="AR309" s="229" t="s">
        <v>131</v>
      </c>
      <c r="AT309" s="229" t="s">
        <v>126</v>
      </c>
      <c r="AU309" s="229" t="s">
        <v>89</v>
      </c>
      <c r="AY309" s="17" t="s">
        <v>124</v>
      </c>
      <c r="BE309" s="230">
        <f>IF(N309="základní",J309,0)</f>
        <v>0</v>
      </c>
      <c r="BF309" s="230">
        <f>IF(N309="snížená",J309,0)</f>
        <v>0</v>
      </c>
      <c r="BG309" s="230">
        <f>IF(N309="zákl. přenesená",J309,0)</f>
        <v>0</v>
      </c>
      <c r="BH309" s="230">
        <f>IF(N309="sníž. přenesená",J309,0)</f>
        <v>0</v>
      </c>
      <c r="BI309" s="230">
        <f>IF(N309="nulová",J309,0)</f>
        <v>0</v>
      </c>
      <c r="BJ309" s="17" t="s">
        <v>87</v>
      </c>
      <c r="BK309" s="230">
        <f>ROUND(I309*H309,2)</f>
        <v>0</v>
      </c>
      <c r="BL309" s="17" t="s">
        <v>131</v>
      </c>
      <c r="BM309" s="229" t="s">
        <v>481</v>
      </c>
    </row>
    <row r="310" spans="1:47" s="2" customFormat="1" ht="12">
      <c r="A310" s="38"/>
      <c r="B310" s="39"/>
      <c r="C310" s="40"/>
      <c r="D310" s="231" t="s">
        <v>133</v>
      </c>
      <c r="E310" s="40"/>
      <c r="F310" s="232" t="s">
        <v>482</v>
      </c>
      <c r="G310" s="40"/>
      <c r="H310" s="40"/>
      <c r="I310" s="233"/>
      <c r="J310" s="40"/>
      <c r="K310" s="40"/>
      <c r="L310" s="44"/>
      <c r="M310" s="234"/>
      <c r="N310" s="235"/>
      <c r="O310" s="91"/>
      <c r="P310" s="91"/>
      <c r="Q310" s="91"/>
      <c r="R310" s="91"/>
      <c r="S310" s="91"/>
      <c r="T310" s="92"/>
      <c r="U310" s="38"/>
      <c r="V310" s="38"/>
      <c r="W310" s="38"/>
      <c r="X310" s="38"/>
      <c r="Y310" s="38"/>
      <c r="Z310" s="38"/>
      <c r="AA310" s="38"/>
      <c r="AB310" s="38"/>
      <c r="AC310" s="38"/>
      <c r="AD310" s="38"/>
      <c r="AE310" s="38"/>
      <c r="AT310" s="17" t="s">
        <v>133</v>
      </c>
      <c r="AU310" s="17" t="s">
        <v>89</v>
      </c>
    </row>
    <row r="311" spans="1:51" s="13" customFormat="1" ht="12">
      <c r="A311" s="13"/>
      <c r="B311" s="236"/>
      <c r="C311" s="237"/>
      <c r="D311" s="238" t="s">
        <v>135</v>
      </c>
      <c r="E311" s="239" t="s">
        <v>1</v>
      </c>
      <c r="F311" s="240" t="s">
        <v>483</v>
      </c>
      <c r="G311" s="237"/>
      <c r="H311" s="241">
        <v>26.25</v>
      </c>
      <c r="I311" s="242"/>
      <c r="J311" s="237"/>
      <c r="K311" s="237"/>
      <c r="L311" s="243"/>
      <c r="M311" s="244"/>
      <c r="N311" s="245"/>
      <c r="O311" s="245"/>
      <c r="P311" s="245"/>
      <c r="Q311" s="245"/>
      <c r="R311" s="245"/>
      <c r="S311" s="245"/>
      <c r="T311" s="246"/>
      <c r="U311" s="13"/>
      <c r="V311" s="13"/>
      <c r="W311" s="13"/>
      <c r="X311" s="13"/>
      <c r="Y311" s="13"/>
      <c r="Z311" s="13"/>
      <c r="AA311" s="13"/>
      <c r="AB311" s="13"/>
      <c r="AC311" s="13"/>
      <c r="AD311" s="13"/>
      <c r="AE311" s="13"/>
      <c r="AT311" s="247" t="s">
        <v>135</v>
      </c>
      <c r="AU311" s="247" t="s">
        <v>89</v>
      </c>
      <c r="AV311" s="13" t="s">
        <v>89</v>
      </c>
      <c r="AW311" s="13" t="s">
        <v>37</v>
      </c>
      <c r="AX311" s="13" t="s">
        <v>87</v>
      </c>
      <c r="AY311" s="247" t="s">
        <v>124</v>
      </c>
    </row>
    <row r="312" spans="1:65" s="2" customFormat="1" ht="33" customHeight="1">
      <c r="A312" s="38"/>
      <c r="B312" s="39"/>
      <c r="C312" s="218" t="s">
        <v>484</v>
      </c>
      <c r="D312" s="218" t="s">
        <v>126</v>
      </c>
      <c r="E312" s="219" t="s">
        <v>485</v>
      </c>
      <c r="F312" s="220" t="s">
        <v>486</v>
      </c>
      <c r="G312" s="221" t="s">
        <v>160</v>
      </c>
      <c r="H312" s="222">
        <v>178</v>
      </c>
      <c r="I312" s="223"/>
      <c r="J312" s="224">
        <f>ROUND(I312*H312,2)</f>
        <v>0</v>
      </c>
      <c r="K312" s="220" t="s">
        <v>130</v>
      </c>
      <c r="L312" s="44"/>
      <c r="M312" s="225" t="s">
        <v>1</v>
      </c>
      <c r="N312" s="226" t="s">
        <v>44</v>
      </c>
      <c r="O312" s="91"/>
      <c r="P312" s="227">
        <f>O312*H312</f>
        <v>0</v>
      </c>
      <c r="Q312" s="227">
        <v>0.00061</v>
      </c>
      <c r="R312" s="227">
        <f>Q312*H312</f>
        <v>0.10858</v>
      </c>
      <c r="S312" s="227">
        <v>0</v>
      </c>
      <c r="T312" s="228">
        <f>S312*H312</f>
        <v>0</v>
      </c>
      <c r="U312" s="38"/>
      <c r="V312" s="38"/>
      <c r="W312" s="38"/>
      <c r="X312" s="38"/>
      <c r="Y312" s="38"/>
      <c r="Z312" s="38"/>
      <c r="AA312" s="38"/>
      <c r="AB312" s="38"/>
      <c r="AC312" s="38"/>
      <c r="AD312" s="38"/>
      <c r="AE312" s="38"/>
      <c r="AR312" s="229" t="s">
        <v>131</v>
      </c>
      <c r="AT312" s="229" t="s">
        <v>126</v>
      </c>
      <c r="AU312" s="229" t="s">
        <v>89</v>
      </c>
      <c r="AY312" s="17" t="s">
        <v>124</v>
      </c>
      <c r="BE312" s="230">
        <f>IF(N312="základní",J312,0)</f>
        <v>0</v>
      </c>
      <c r="BF312" s="230">
        <f>IF(N312="snížená",J312,0)</f>
        <v>0</v>
      </c>
      <c r="BG312" s="230">
        <f>IF(N312="zákl. přenesená",J312,0)</f>
        <v>0</v>
      </c>
      <c r="BH312" s="230">
        <f>IF(N312="sníž. přenesená",J312,0)</f>
        <v>0</v>
      </c>
      <c r="BI312" s="230">
        <f>IF(N312="nulová",J312,0)</f>
        <v>0</v>
      </c>
      <c r="BJ312" s="17" t="s">
        <v>87</v>
      </c>
      <c r="BK312" s="230">
        <f>ROUND(I312*H312,2)</f>
        <v>0</v>
      </c>
      <c r="BL312" s="17" t="s">
        <v>131</v>
      </c>
      <c r="BM312" s="229" t="s">
        <v>487</v>
      </c>
    </row>
    <row r="313" spans="1:47" s="2" customFormat="1" ht="12">
      <c r="A313" s="38"/>
      <c r="B313" s="39"/>
      <c r="C313" s="40"/>
      <c r="D313" s="231" t="s">
        <v>133</v>
      </c>
      <c r="E313" s="40"/>
      <c r="F313" s="232" t="s">
        <v>488</v>
      </c>
      <c r="G313" s="40"/>
      <c r="H313" s="40"/>
      <c r="I313" s="233"/>
      <c r="J313" s="40"/>
      <c r="K313" s="40"/>
      <c r="L313" s="44"/>
      <c r="M313" s="234"/>
      <c r="N313" s="235"/>
      <c r="O313" s="91"/>
      <c r="P313" s="91"/>
      <c r="Q313" s="91"/>
      <c r="R313" s="91"/>
      <c r="S313" s="91"/>
      <c r="T313" s="92"/>
      <c r="U313" s="38"/>
      <c r="V313" s="38"/>
      <c r="W313" s="38"/>
      <c r="X313" s="38"/>
      <c r="Y313" s="38"/>
      <c r="Z313" s="38"/>
      <c r="AA313" s="38"/>
      <c r="AB313" s="38"/>
      <c r="AC313" s="38"/>
      <c r="AD313" s="38"/>
      <c r="AE313" s="38"/>
      <c r="AT313" s="17" t="s">
        <v>133</v>
      </c>
      <c r="AU313" s="17" t="s">
        <v>89</v>
      </c>
    </row>
    <row r="314" spans="1:47" s="2" customFormat="1" ht="12">
      <c r="A314" s="38"/>
      <c r="B314" s="39"/>
      <c r="C314" s="40"/>
      <c r="D314" s="238" t="s">
        <v>141</v>
      </c>
      <c r="E314" s="40"/>
      <c r="F314" s="248" t="s">
        <v>489</v>
      </c>
      <c r="G314" s="40"/>
      <c r="H314" s="40"/>
      <c r="I314" s="233"/>
      <c r="J314" s="40"/>
      <c r="K314" s="40"/>
      <c r="L314" s="44"/>
      <c r="M314" s="234"/>
      <c r="N314" s="235"/>
      <c r="O314" s="91"/>
      <c r="P314" s="91"/>
      <c r="Q314" s="91"/>
      <c r="R314" s="91"/>
      <c r="S314" s="91"/>
      <c r="T314" s="92"/>
      <c r="U314" s="38"/>
      <c r="V314" s="38"/>
      <c r="W314" s="38"/>
      <c r="X314" s="38"/>
      <c r="Y314" s="38"/>
      <c r="Z314" s="38"/>
      <c r="AA314" s="38"/>
      <c r="AB314" s="38"/>
      <c r="AC314" s="38"/>
      <c r="AD314" s="38"/>
      <c r="AE314" s="38"/>
      <c r="AT314" s="17" t="s">
        <v>141</v>
      </c>
      <c r="AU314" s="17" t="s">
        <v>89</v>
      </c>
    </row>
    <row r="315" spans="1:65" s="2" customFormat="1" ht="16.5" customHeight="1">
      <c r="A315" s="38"/>
      <c r="B315" s="39"/>
      <c r="C315" s="218" t="s">
        <v>490</v>
      </c>
      <c r="D315" s="218" t="s">
        <v>126</v>
      </c>
      <c r="E315" s="219" t="s">
        <v>491</v>
      </c>
      <c r="F315" s="220" t="s">
        <v>492</v>
      </c>
      <c r="G315" s="221" t="s">
        <v>160</v>
      </c>
      <c r="H315" s="222">
        <v>356</v>
      </c>
      <c r="I315" s="223"/>
      <c r="J315" s="224">
        <f>ROUND(I315*H315,2)</f>
        <v>0</v>
      </c>
      <c r="K315" s="220" t="s">
        <v>130</v>
      </c>
      <c r="L315" s="44"/>
      <c r="M315" s="225" t="s">
        <v>1</v>
      </c>
      <c r="N315" s="226" t="s">
        <v>44</v>
      </c>
      <c r="O315" s="91"/>
      <c r="P315" s="227">
        <f>O315*H315</f>
        <v>0</v>
      </c>
      <c r="Q315" s="227">
        <v>0</v>
      </c>
      <c r="R315" s="227">
        <f>Q315*H315</f>
        <v>0</v>
      </c>
      <c r="S315" s="227">
        <v>0</v>
      </c>
      <c r="T315" s="228">
        <f>S315*H315</f>
        <v>0</v>
      </c>
      <c r="U315" s="38"/>
      <c r="V315" s="38"/>
      <c r="W315" s="38"/>
      <c r="X315" s="38"/>
      <c r="Y315" s="38"/>
      <c r="Z315" s="38"/>
      <c r="AA315" s="38"/>
      <c r="AB315" s="38"/>
      <c r="AC315" s="38"/>
      <c r="AD315" s="38"/>
      <c r="AE315" s="38"/>
      <c r="AR315" s="229" t="s">
        <v>131</v>
      </c>
      <c r="AT315" s="229" t="s">
        <v>126</v>
      </c>
      <c r="AU315" s="229" t="s">
        <v>89</v>
      </c>
      <c r="AY315" s="17" t="s">
        <v>124</v>
      </c>
      <c r="BE315" s="230">
        <f>IF(N315="základní",J315,0)</f>
        <v>0</v>
      </c>
      <c r="BF315" s="230">
        <f>IF(N315="snížená",J315,0)</f>
        <v>0</v>
      </c>
      <c r="BG315" s="230">
        <f>IF(N315="zákl. přenesená",J315,0)</f>
        <v>0</v>
      </c>
      <c r="BH315" s="230">
        <f>IF(N315="sníž. přenesená",J315,0)</f>
        <v>0</v>
      </c>
      <c r="BI315" s="230">
        <f>IF(N315="nulová",J315,0)</f>
        <v>0</v>
      </c>
      <c r="BJ315" s="17" t="s">
        <v>87</v>
      </c>
      <c r="BK315" s="230">
        <f>ROUND(I315*H315,2)</f>
        <v>0</v>
      </c>
      <c r="BL315" s="17" t="s">
        <v>131</v>
      </c>
      <c r="BM315" s="229" t="s">
        <v>493</v>
      </c>
    </row>
    <row r="316" spans="1:47" s="2" customFormat="1" ht="12">
      <c r="A316" s="38"/>
      <c r="B316" s="39"/>
      <c r="C316" s="40"/>
      <c r="D316" s="231" t="s">
        <v>133</v>
      </c>
      <c r="E316" s="40"/>
      <c r="F316" s="232" t="s">
        <v>494</v>
      </c>
      <c r="G316" s="40"/>
      <c r="H316" s="40"/>
      <c r="I316" s="233"/>
      <c r="J316" s="40"/>
      <c r="K316" s="40"/>
      <c r="L316" s="44"/>
      <c r="M316" s="234"/>
      <c r="N316" s="235"/>
      <c r="O316" s="91"/>
      <c r="P316" s="91"/>
      <c r="Q316" s="91"/>
      <c r="R316" s="91"/>
      <c r="S316" s="91"/>
      <c r="T316" s="92"/>
      <c r="U316" s="38"/>
      <c r="V316" s="38"/>
      <c r="W316" s="38"/>
      <c r="X316" s="38"/>
      <c r="Y316" s="38"/>
      <c r="Z316" s="38"/>
      <c r="AA316" s="38"/>
      <c r="AB316" s="38"/>
      <c r="AC316" s="38"/>
      <c r="AD316" s="38"/>
      <c r="AE316" s="38"/>
      <c r="AT316" s="17" t="s">
        <v>133</v>
      </c>
      <c r="AU316" s="17" t="s">
        <v>89</v>
      </c>
    </row>
    <row r="317" spans="1:51" s="13" customFormat="1" ht="12">
      <c r="A317" s="13"/>
      <c r="B317" s="236"/>
      <c r="C317" s="237"/>
      <c r="D317" s="238" t="s">
        <v>135</v>
      </c>
      <c r="E317" s="239" t="s">
        <v>1</v>
      </c>
      <c r="F317" s="240" t="s">
        <v>495</v>
      </c>
      <c r="G317" s="237"/>
      <c r="H317" s="241">
        <v>356</v>
      </c>
      <c r="I317" s="242"/>
      <c r="J317" s="237"/>
      <c r="K317" s="237"/>
      <c r="L317" s="243"/>
      <c r="M317" s="244"/>
      <c r="N317" s="245"/>
      <c r="O317" s="245"/>
      <c r="P317" s="245"/>
      <c r="Q317" s="245"/>
      <c r="R317" s="245"/>
      <c r="S317" s="245"/>
      <c r="T317" s="246"/>
      <c r="U317" s="13"/>
      <c r="V317" s="13"/>
      <c r="W317" s="13"/>
      <c r="X317" s="13"/>
      <c r="Y317" s="13"/>
      <c r="Z317" s="13"/>
      <c r="AA317" s="13"/>
      <c r="AB317" s="13"/>
      <c r="AC317" s="13"/>
      <c r="AD317" s="13"/>
      <c r="AE317" s="13"/>
      <c r="AT317" s="247" t="s">
        <v>135</v>
      </c>
      <c r="AU317" s="247" t="s">
        <v>89</v>
      </c>
      <c r="AV317" s="13" t="s">
        <v>89</v>
      </c>
      <c r="AW317" s="13" t="s">
        <v>37</v>
      </c>
      <c r="AX317" s="13" t="s">
        <v>87</v>
      </c>
      <c r="AY317" s="247" t="s">
        <v>124</v>
      </c>
    </row>
    <row r="318" spans="1:65" s="2" customFormat="1" ht="24.15" customHeight="1">
      <c r="A318" s="38"/>
      <c r="B318" s="39"/>
      <c r="C318" s="218" t="s">
        <v>496</v>
      </c>
      <c r="D318" s="218" t="s">
        <v>126</v>
      </c>
      <c r="E318" s="219" t="s">
        <v>497</v>
      </c>
      <c r="F318" s="220" t="s">
        <v>498</v>
      </c>
      <c r="G318" s="221" t="s">
        <v>160</v>
      </c>
      <c r="H318" s="222">
        <v>178</v>
      </c>
      <c r="I318" s="223"/>
      <c r="J318" s="224">
        <f>ROUND(I318*H318,2)</f>
        <v>0</v>
      </c>
      <c r="K318" s="220" t="s">
        <v>130</v>
      </c>
      <c r="L318" s="44"/>
      <c r="M318" s="225" t="s">
        <v>1</v>
      </c>
      <c r="N318" s="226" t="s">
        <v>44</v>
      </c>
      <c r="O318" s="91"/>
      <c r="P318" s="227">
        <f>O318*H318</f>
        <v>0</v>
      </c>
      <c r="Q318" s="227">
        <v>3E-05</v>
      </c>
      <c r="R318" s="227">
        <f>Q318*H318</f>
        <v>0.00534</v>
      </c>
      <c r="S318" s="227">
        <v>0</v>
      </c>
      <c r="T318" s="228">
        <f>S318*H318</f>
        <v>0</v>
      </c>
      <c r="U318" s="38"/>
      <c r="V318" s="38"/>
      <c r="W318" s="38"/>
      <c r="X318" s="38"/>
      <c r="Y318" s="38"/>
      <c r="Z318" s="38"/>
      <c r="AA318" s="38"/>
      <c r="AB318" s="38"/>
      <c r="AC318" s="38"/>
      <c r="AD318" s="38"/>
      <c r="AE318" s="38"/>
      <c r="AR318" s="229" t="s">
        <v>131</v>
      </c>
      <c r="AT318" s="229" t="s">
        <v>126</v>
      </c>
      <c r="AU318" s="229" t="s">
        <v>89</v>
      </c>
      <c r="AY318" s="17" t="s">
        <v>124</v>
      </c>
      <c r="BE318" s="230">
        <f>IF(N318="základní",J318,0)</f>
        <v>0</v>
      </c>
      <c r="BF318" s="230">
        <f>IF(N318="snížená",J318,0)</f>
        <v>0</v>
      </c>
      <c r="BG318" s="230">
        <f>IF(N318="zákl. přenesená",J318,0)</f>
        <v>0</v>
      </c>
      <c r="BH318" s="230">
        <f>IF(N318="sníž. přenesená",J318,0)</f>
        <v>0</v>
      </c>
      <c r="BI318" s="230">
        <f>IF(N318="nulová",J318,0)</f>
        <v>0</v>
      </c>
      <c r="BJ318" s="17" t="s">
        <v>87</v>
      </c>
      <c r="BK318" s="230">
        <f>ROUND(I318*H318,2)</f>
        <v>0</v>
      </c>
      <c r="BL318" s="17" t="s">
        <v>131</v>
      </c>
      <c r="BM318" s="229" t="s">
        <v>499</v>
      </c>
    </row>
    <row r="319" spans="1:47" s="2" customFormat="1" ht="12">
      <c r="A319" s="38"/>
      <c r="B319" s="39"/>
      <c r="C319" s="40"/>
      <c r="D319" s="231" t="s">
        <v>133</v>
      </c>
      <c r="E319" s="40"/>
      <c r="F319" s="232" t="s">
        <v>500</v>
      </c>
      <c r="G319" s="40"/>
      <c r="H319" s="40"/>
      <c r="I319" s="233"/>
      <c r="J319" s="40"/>
      <c r="K319" s="40"/>
      <c r="L319" s="44"/>
      <c r="M319" s="234"/>
      <c r="N319" s="235"/>
      <c r="O319" s="91"/>
      <c r="P319" s="91"/>
      <c r="Q319" s="91"/>
      <c r="R319" s="91"/>
      <c r="S319" s="91"/>
      <c r="T319" s="92"/>
      <c r="U319" s="38"/>
      <c r="V319" s="38"/>
      <c r="W319" s="38"/>
      <c r="X319" s="38"/>
      <c r="Y319" s="38"/>
      <c r="Z319" s="38"/>
      <c r="AA319" s="38"/>
      <c r="AB319" s="38"/>
      <c r="AC319" s="38"/>
      <c r="AD319" s="38"/>
      <c r="AE319" s="38"/>
      <c r="AT319" s="17" t="s">
        <v>133</v>
      </c>
      <c r="AU319" s="17" t="s">
        <v>89</v>
      </c>
    </row>
    <row r="320" spans="1:65" s="2" customFormat="1" ht="21.75" customHeight="1">
      <c r="A320" s="38"/>
      <c r="B320" s="39"/>
      <c r="C320" s="218" t="s">
        <v>501</v>
      </c>
      <c r="D320" s="218" t="s">
        <v>126</v>
      </c>
      <c r="E320" s="219" t="s">
        <v>502</v>
      </c>
      <c r="F320" s="220" t="s">
        <v>503</v>
      </c>
      <c r="G320" s="221" t="s">
        <v>160</v>
      </c>
      <c r="H320" s="222">
        <v>10</v>
      </c>
      <c r="I320" s="223"/>
      <c r="J320" s="224">
        <f>ROUND(I320*H320,2)</f>
        <v>0</v>
      </c>
      <c r="K320" s="220" t="s">
        <v>130</v>
      </c>
      <c r="L320" s="44"/>
      <c r="M320" s="225" t="s">
        <v>1</v>
      </c>
      <c r="N320" s="226" t="s">
        <v>44</v>
      </c>
      <c r="O320" s="91"/>
      <c r="P320" s="227">
        <f>O320*H320</f>
        <v>0</v>
      </c>
      <c r="Q320" s="227">
        <v>0</v>
      </c>
      <c r="R320" s="227">
        <f>Q320*H320</f>
        <v>0</v>
      </c>
      <c r="S320" s="227">
        <v>0</v>
      </c>
      <c r="T320" s="228">
        <f>S320*H320</f>
        <v>0</v>
      </c>
      <c r="U320" s="38"/>
      <c r="V320" s="38"/>
      <c r="W320" s="38"/>
      <c r="X320" s="38"/>
      <c r="Y320" s="38"/>
      <c r="Z320" s="38"/>
      <c r="AA320" s="38"/>
      <c r="AB320" s="38"/>
      <c r="AC320" s="38"/>
      <c r="AD320" s="38"/>
      <c r="AE320" s="38"/>
      <c r="AR320" s="229" t="s">
        <v>131</v>
      </c>
      <c r="AT320" s="229" t="s">
        <v>126</v>
      </c>
      <c r="AU320" s="229" t="s">
        <v>89</v>
      </c>
      <c r="AY320" s="17" t="s">
        <v>124</v>
      </c>
      <c r="BE320" s="230">
        <f>IF(N320="základní",J320,0)</f>
        <v>0</v>
      </c>
      <c r="BF320" s="230">
        <f>IF(N320="snížená",J320,0)</f>
        <v>0</v>
      </c>
      <c r="BG320" s="230">
        <f>IF(N320="zákl. přenesená",J320,0)</f>
        <v>0</v>
      </c>
      <c r="BH320" s="230">
        <f>IF(N320="sníž. přenesená",J320,0)</f>
        <v>0</v>
      </c>
      <c r="BI320" s="230">
        <f>IF(N320="nulová",J320,0)</f>
        <v>0</v>
      </c>
      <c r="BJ320" s="17" t="s">
        <v>87</v>
      </c>
      <c r="BK320" s="230">
        <f>ROUND(I320*H320,2)</f>
        <v>0</v>
      </c>
      <c r="BL320" s="17" t="s">
        <v>131</v>
      </c>
      <c r="BM320" s="229" t="s">
        <v>504</v>
      </c>
    </row>
    <row r="321" spans="1:47" s="2" customFormat="1" ht="12">
      <c r="A321" s="38"/>
      <c r="B321" s="39"/>
      <c r="C321" s="40"/>
      <c r="D321" s="231" t="s">
        <v>133</v>
      </c>
      <c r="E321" s="40"/>
      <c r="F321" s="232" t="s">
        <v>505</v>
      </c>
      <c r="G321" s="40"/>
      <c r="H321" s="40"/>
      <c r="I321" s="233"/>
      <c r="J321" s="40"/>
      <c r="K321" s="40"/>
      <c r="L321" s="44"/>
      <c r="M321" s="234"/>
      <c r="N321" s="235"/>
      <c r="O321" s="91"/>
      <c r="P321" s="91"/>
      <c r="Q321" s="91"/>
      <c r="R321" s="91"/>
      <c r="S321" s="91"/>
      <c r="T321" s="92"/>
      <c r="U321" s="38"/>
      <c r="V321" s="38"/>
      <c r="W321" s="38"/>
      <c r="X321" s="38"/>
      <c r="Y321" s="38"/>
      <c r="Z321" s="38"/>
      <c r="AA321" s="38"/>
      <c r="AB321" s="38"/>
      <c r="AC321" s="38"/>
      <c r="AD321" s="38"/>
      <c r="AE321" s="38"/>
      <c r="AT321" s="17" t="s">
        <v>133</v>
      </c>
      <c r="AU321" s="17" t="s">
        <v>89</v>
      </c>
    </row>
    <row r="322" spans="1:47" s="2" customFormat="1" ht="12">
      <c r="A322" s="38"/>
      <c r="B322" s="39"/>
      <c r="C322" s="40"/>
      <c r="D322" s="238" t="s">
        <v>141</v>
      </c>
      <c r="E322" s="40"/>
      <c r="F322" s="248" t="s">
        <v>506</v>
      </c>
      <c r="G322" s="40"/>
      <c r="H322" s="40"/>
      <c r="I322" s="233"/>
      <c r="J322" s="40"/>
      <c r="K322" s="40"/>
      <c r="L322" s="44"/>
      <c r="M322" s="234"/>
      <c r="N322" s="235"/>
      <c r="O322" s="91"/>
      <c r="P322" s="91"/>
      <c r="Q322" s="91"/>
      <c r="R322" s="91"/>
      <c r="S322" s="91"/>
      <c r="T322" s="92"/>
      <c r="U322" s="38"/>
      <c r="V322" s="38"/>
      <c r="W322" s="38"/>
      <c r="X322" s="38"/>
      <c r="Y322" s="38"/>
      <c r="Z322" s="38"/>
      <c r="AA322" s="38"/>
      <c r="AB322" s="38"/>
      <c r="AC322" s="38"/>
      <c r="AD322" s="38"/>
      <c r="AE322" s="38"/>
      <c r="AT322" s="17" t="s">
        <v>141</v>
      </c>
      <c r="AU322" s="17" t="s">
        <v>89</v>
      </c>
    </row>
    <row r="323" spans="1:65" s="2" customFormat="1" ht="24.15" customHeight="1">
      <c r="A323" s="38"/>
      <c r="B323" s="39"/>
      <c r="C323" s="218" t="s">
        <v>507</v>
      </c>
      <c r="D323" s="218" t="s">
        <v>126</v>
      </c>
      <c r="E323" s="219" t="s">
        <v>508</v>
      </c>
      <c r="F323" s="220" t="s">
        <v>509</v>
      </c>
      <c r="G323" s="221" t="s">
        <v>129</v>
      </c>
      <c r="H323" s="222">
        <v>25.6</v>
      </c>
      <c r="I323" s="223"/>
      <c r="J323" s="224">
        <f>ROUND(I323*H323,2)</f>
        <v>0</v>
      </c>
      <c r="K323" s="220" t="s">
        <v>130</v>
      </c>
      <c r="L323" s="44"/>
      <c r="M323" s="225" t="s">
        <v>1</v>
      </c>
      <c r="N323" s="226" t="s">
        <v>44</v>
      </c>
      <c r="O323" s="91"/>
      <c r="P323" s="227">
        <f>O323*H323</f>
        <v>0</v>
      </c>
      <c r="Q323" s="227">
        <v>0</v>
      </c>
      <c r="R323" s="227">
        <f>Q323*H323</f>
        <v>0</v>
      </c>
      <c r="S323" s="227">
        <v>0</v>
      </c>
      <c r="T323" s="228">
        <f>S323*H323</f>
        <v>0</v>
      </c>
      <c r="U323" s="38"/>
      <c r="V323" s="38"/>
      <c r="W323" s="38"/>
      <c r="X323" s="38"/>
      <c r="Y323" s="38"/>
      <c r="Z323" s="38"/>
      <c r="AA323" s="38"/>
      <c r="AB323" s="38"/>
      <c r="AC323" s="38"/>
      <c r="AD323" s="38"/>
      <c r="AE323" s="38"/>
      <c r="AR323" s="229" t="s">
        <v>131</v>
      </c>
      <c r="AT323" s="229" t="s">
        <v>126</v>
      </c>
      <c r="AU323" s="229" t="s">
        <v>89</v>
      </c>
      <c r="AY323" s="17" t="s">
        <v>124</v>
      </c>
      <c r="BE323" s="230">
        <f>IF(N323="základní",J323,0)</f>
        <v>0</v>
      </c>
      <c r="BF323" s="230">
        <f>IF(N323="snížená",J323,0)</f>
        <v>0</v>
      </c>
      <c r="BG323" s="230">
        <f>IF(N323="zákl. přenesená",J323,0)</f>
        <v>0</v>
      </c>
      <c r="BH323" s="230">
        <f>IF(N323="sníž. přenesená",J323,0)</f>
        <v>0</v>
      </c>
      <c r="BI323" s="230">
        <f>IF(N323="nulová",J323,0)</f>
        <v>0</v>
      </c>
      <c r="BJ323" s="17" t="s">
        <v>87</v>
      </c>
      <c r="BK323" s="230">
        <f>ROUND(I323*H323,2)</f>
        <v>0</v>
      </c>
      <c r="BL323" s="17" t="s">
        <v>131</v>
      </c>
      <c r="BM323" s="229" t="s">
        <v>510</v>
      </c>
    </row>
    <row r="324" spans="1:47" s="2" customFormat="1" ht="12">
      <c r="A324" s="38"/>
      <c r="B324" s="39"/>
      <c r="C324" s="40"/>
      <c r="D324" s="231" t="s">
        <v>133</v>
      </c>
      <c r="E324" s="40"/>
      <c r="F324" s="232" t="s">
        <v>511</v>
      </c>
      <c r="G324" s="40"/>
      <c r="H324" s="40"/>
      <c r="I324" s="233"/>
      <c r="J324" s="40"/>
      <c r="K324" s="40"/>
      <c r="L324" s="44"/>
      <c r="M324" s="234"/>
      <c r="N324" s="235"/>
      <c r="O324" s="91"/>
      <c r="P324" s="91"/>
      <c r="Q324" s="91"/>
      <c r="R324" s="91"/>
      <c r="S324" s="91"/>
      <c r="T324" s="92"/>
      <c r="U324" s="38"/>
      <c r="V324" s="38"/>
      <c r="W324" s="38"/>
      <c r="X324" s="38"/>
      <c r="Y324" s="38"/>
      <c r="Z324" s="38"/>
      <c r="AA324" s="38"/>
      <c r="AB324" s="38"/>
      <c r="AC324" s="38"/>
      <c r="AD324" s="38"/>
      <c r="AE324" s="38"/>
      <c r="AT324" s="17" t="s">
        <v>133</v>
      </c>
      <c r="AU324" s="17" t="s">
        <v>89</v>
      </c>
    </row>
    <row r="325" spans="1:51" s="13" customFormat="1" ht="12">
      <c r="A325" s="13"/>
      <c r="B325" s="236"/>
      <c r="C325" s="237"/>
      <c r="D325" s="238" t="s">
        <v>135</v>
      </c>
      <c r="E325" s="239" t="s">
        <v>1</v>
      </c>
      <c r="F325" s="240" t="s">
        <v>512</v>
      </c>
      <c r="G325" s="237"/>
      <c r="H325" s="241">
        <v>25.6</v>
      </c>
      <c r="I325" s="242"/>
      <c r="J325" s="237"/>
      <c r="K325" s="237"/>
      <c r="L325" s="243"/>
      <c r="M325" s="244"/>
      <c r="N325" s="245"/>
      <c r="O325" s="245"/>
      <c r="P325" s="245"/>
      <c r="Q325" s="245"/>
      <c r="R325" s="245"/>
      <c r="S325" s="245"/>
      <c r="T325" s="246"/>
      <c r="U325" s="13"/>
      <c r="V325" s="13"/>
      <c r="W325" s="13"/>
      <c r="X325" s="13"/>
      <c r="Y325" s="13"/>
      <c r="Z325" s="13"/>
      <c r="AA325" s="13"/>
      <c r="AB325" s="13"/>
      <c r="AC325" s="13"/>
      <c r="AD325" s="13"/>
      <c r="AE325" s="13"/>
      <c r="AT325" s="247" t="s">
        <v>135</v>
      </c>
      <c r="AU325" s="247" t="s">
        <v>89</v>
      </c>
      <c r="AV325" s="13" t="s">
        <v>89</v>
      </c>
      <c r="AW325" s="13" t="s">
        <v>37</v>
      </c>
      <c r="AX325" s="13" t="s">
        <v>87</v>
      </c>
      <c r="AY325" s="247" t="s">
        <v>124</v>
      </c>
    </row>
    <row r="326" spans="1:63" s="12" customFormat="1" ht="22.8" customHeight="1">
      <c r="A326" s="12"/>
      <c r="B326" s="202"/>
      <c r="C326" s="203"/>
      <c r="D326" s="204" t="s">
        <v>78</v>
      </c>
      <c r="E326" s="216" t="s">
        <v>513</v>
      </c>
      <c r="F326" s="216" t="s">
        <v>514</v>
      </c>
      <c r="G326" s="203"/>
      <c r="H326" s="203"/>
      <c r="I326" s="206"/>
      <c r="J326" s="217">
        <f>BK326</f>
        <v>0</v>
      </c>
      <c r="K326" s="203"/>
      <c r="L326" s="208"/>
      <c r="M326" s="209"/>
      <c r="N326" s="210"/>
      <c r="O326" s="210"/>
      <c r="P326" s="211">
        <f>SUM(P327:P348)</f>
        <v>0</v>
      </c>
      <c r="Q326" s="210"/>
      <c r="R326" s="211">
        <f>SUM(R327:R348)</f>
        <v>0</v>
      </c>
      <c r="S326" s="210"/>
      <c r="T326" s="212">
        <f>SUM(T327:T348)</f>
        <v>0</v>
      </c>
      <c r="U326" s="12"/>
      <c r="V326" s="12"/>
      <c r="W326" s="12"/>
      <c r="X326" s="12"/>
      <c r="Y326" s="12"/>
      <c r="Z326" s="12"/>
      <c r="AA326" s="12"/>
      <c r="AB326" s="12"/>
      <c r="AC326" s="12"/>
      <c r="AD326" s="12"/>
      <c r="AE326" s="12"/>
      <c r="AR326" s="213" t="s">
        <v>87</v>
      </c>
      <c r="AT326" s="214" t="s">
        <v>78</v>
      </c>
      <c r="AU326" s="214" t="s">
        <v>87</v>
      </c>
      <c r="AY326" s="213" t="s">
        <v>124</v>
      </c>
      <c r="BK326" s="215">
        <f>SUM(BK327:BK348)</f>
        <v>0</v>
      </c>
    </row>
    <row r="327" spans="1:65" s="2" customFormat="1" ht="37.8" customHeight="1">
      <c r="A327" s="38"/>
      <c r="B327" s="39"/>
      <c r="C327" s="218" t="s">
        <v>515</v>
      </c>
      <c r="D327" s="218" t="s">
        <v>126</v>
      </c>
      <c r="E327" s="219" t="s">
        <v>516</v>
      </c>
      <c r="F327" s="220" t="s">
        <v>517</v>
      </c>
      <c r="G327" s="221" t="s">
        <v>214</v>
      </c>
      <c r="H327" s="222">
        <v>72.066</v>
      </c>
      <c r="I327" s="223"/>
      <c r="J327" s="224">
        <f>ROUND(I327*H327,2)</f>
        <v>0</v>
      </c>
      <c r="K327" s="220" t="s">
        <v>130</v>
      </c>
      <c r="L327" s="44"/>
      <c r="M327" s="225" t="s">
        <v>1</v>
      </c>
      <c r="N327" s="226" t="s">
        <v>44</v>
      </c>
      <c r="O327" s="91"/>
      <c r="P327" s="227">
        <f>O327*H327</f>
        <v>0</v>
      </c>
      <c r="Q327" s="227">
        <v>0</v>
      </c>
      <c r="R327" s="227">
        <f>Q327*H327</f>
        <v>0</v>
      </c>
      <c r="S327" s="227">
        <v>0</v>
      </c>
      <c r="T327" s="228">
        <f>S327*H327</f>
        <v>0</v>
      </c>
      <c r="U327" s="38"/>
      <c r="V327" s="38"/>
      <c r="W327" s="38"/>
      <c r="X327" s="38"/>
      <c r="Y327" s="38"/>
      <c r="Z327" s="38"/>
      <c r="AA327" s="38"/>
      <c r="AB327" s="38"/>
      <c r="AC327" s="38"/>
      <c r="AD327" s="38"/>
      <c r="AE327" s="38"/>
      <c r="AR327" s="229" t="s">
        <v>131</v>
      </c>
      <c r="AT327" s="229" t="s">
        <v>126</v>
      </c>
      <c r="AU327" s="229" t="s">
        <v>89</v>
      </c>
      <c r="AY327" s="17" t="s">
        <v>124</v>
      </c>
      <c r="BE327" s="230">
        <f>IF(N327="základní",J327,0)</f>
        <v>0</v>
      </c>
      <c r="BF327" s="230">
        <f>IF(N327="snížená",J327,0)</f>
        <v>0</v>
      </c>
      <c r="BG327" s="230">
        <f>IF(N327="zákl. přenesená",J327,0)</f>
        <v>0</v>
      </c>
      <c r="BH327" s="230">
        <f>IF(N327="sníž. přenesená",J327,0)</f>
        <v>0</v>
      </c>
      <c r="BI327" s="230">
        <f>IF(N327="nulová",J327,0)</f>
        <v>0</v>
      </c>
      <c r="BJ327" s="17" t="s">
        <v>87</v>
      </c>
      <c r="BK327" s="230">
        <f>ROUND(I327*H327,2)</f>
        <v>0</v>
      </c>
      <c r="BL327" s="17" t="s">
        <v>131</v>
      </c>
      <c r="BM327" s="229" t="s">
        <v>518</v>
      </c>
    </row>
    <row r="328" spans="1:47" s="2" customFormat="1" ht="12">
      <c r="A328" s="38"/>
      <c r="B328" s="39"/>
      <c r="C328" s="40"/>
      <c r="D328" s="231" t="s">
        <v>133</v>
      </c>
      <c r="E328" s="40"/>
      <c r="F328" s="232" t="s">
        <v>519</v>
      </c>
      <c r="G328" s="40"/>
      <c r="H328" s="40"/>
      <c r="I328" s="233"/>
      <c r="J328" s="40"/>
      <c r="K328" s="40"/>
      <c r="L328" s="44"/>
      <c r="M328" s="234"/>
      <c r="N328" s="235"/>
      <c r="O328" s="91"/>
      <c r="P328" s="91"/>
      <c r="Q328" s="91"/>
      <c r="R328" s="91"/>
      <c r="S328" s="91"/>
      <c r="T328" s="92"/>
      <c r="U328" s="38"/>
      <c r="V328" s="38"/>
      <c r="W328" s="38"/>
      <c r="X328" s="38"/>
      <c r="Y328" s="38"/>
      <c r="Z328" s="38"/>
      <c r="AA328" s="38"/>
      <c r="AB328" s="38"/>
      <c r="AC328" s="38"/>
      <c r="AD328" s="38"/>
      <c r="AE328" s="38"/>
      <c r="AT328" s="17" t="s">
        <v>133</v>
      </c>
      <c r="AU328" s="17" t="s">
        <v>89</v>
      </c>
    </row>
    <row r="329" spans="1:65" s="2" customFormat="1" ht="44.25" customHeight="1">
      <c r="A329" s="38"/>
      <c r="B329" s="39"/>
      <c r="C329" s="218" t="s">
        <v>520</v>
      </c>
      <c r="D329" s="218" t="s">
        <v>126</v>
      </c>
      <c r="E329" s="219" t="s">
        <v>521</v>
      </c>
      <c r="F329" s="220" t="s">
        <v>213</v>
      </c>
      <c r="G329" s="221" t="s">
        <v>214</v>
      </c>
      <c r="H329" s="222">
        <v>15.1</v>
      </c>
      <c r="I329" s="223"/>
      <c r="J329" s="224">
        <f>ROUND(I329*H329,2)</f>
        <v>0</v>
      </c>
      <c r="K329" s="220" t="s">
        <v>130</v>
      </c>
      <c r="L329" s="44"/>
      <c r="M329" s="225" t="s">
        <v>1</v>
      </c>
      <c r="N329" s="226" t="s">
        <v>44</v>
      </c>
      <c r="O329" s="91"/>
      <c r="P329" s="227">
        <f>O329*H329</f>
        <v>0</v>
      </c>
      <c r="Q329" s="227">
        <v>0</v>
      </c>
      <c r="R329" s="227">
        <f>Q329*H329</f>
        <v>0</v>
      </c>
      <c r="S329" s="227">
        <v>0</v>
      </c>
      <c r="T329" s="228">
        <f>S329*H329</f>
        <v>0</v>
      </c>
      <c r="U329" s="38"/>
      <c r="V329" s="38"/>
      <c r="W329" s="38"/>
      <c r="X329" s="38"/>
      <c r="Y329" s="38"/>
      <c r="Z329" s="38"/>
      <c r="AA329" s="38"/>
      <c r="AB329" s="38"/>
      <c r="AC329" s="38"/>
      <c r="AD329" s="38"/>
      <c r="AE329" s="38"/>
      <c r="AR329" s="229" t="s">
        <v>131</v>
      </c>
      <c r="AT329" s="229" t="s">
        <v>126</v>
      </c>
      <c r="AU329" s="229" t="s">
        <v>89</v>
      </c>
      <c r="AY329" s="17" t="s">
        <v>124</v>
      </c>
      <c r="BE329" s="230">
        <f>IF(N329="základní",J329,0)</f>
        <v>0</v>
      </c>
      <c r="BF329" s="230">
        <f>IF(N329="snížená",J329,0)</f>
        <v>0</v>
      </c>
      <c r="BG329" s="230">
        <f>IF(N329="zákl. přenesená",J329,0)</f>
        <v>0</v>
      </c>
      <c r="BH329" s="230">
        <f>IF(N329="sníž. přenesená",J329,0)</f>
        <v>0</v>
      </c>
      <c r="BI329" s="230">
        <f>IF(N329="nulová",J329,0)</f>
        <v>0</v>
      </c>
      <c r="BJ329" s="17" t="s">
        <v>87</v>
      </c>
      <c r="BK329" s="230">
        <f>ROUND(I329*H329,2)</f>
        <v>0</v>
      </c>
      <c r="BL329" s="17" t="s">
        <v>131</v>
      </c>
      <c r="BM329" s="229" t="s">
        <v>522</v>
      </c>
    </row>
    <row r="330" spans="1:47" s="2" customFormat="1" ht="12">
      <c r="A330" s="38"/>
      <c r="B330" s="39"/>
      <c r="C330" s="40"/>
      <c r="D330" s="231" t="s">
        <v>133</v>
      </c>
      <c r="E330" s="40"/>
      <c r="F330" s="232" t="s">
        <v>523</v>
      </c>
      <c r="G330" s="40"/>
      <c r="H330" s="40"/>
      <c r="I330" s="233"/>
      <c r="J330" s="40"/>
      <c r="K330" s="40"/>
      <c r="L330" s="44"/>
      <c r="M330" s="234"/>
      <c r="N330" s="235"/>
      <c r="O330" s="91"/>
      <c r="P330" s="91"/>
      <c r="Q330" s="91"/>
      <c r="R330" s="91"/>
      <c r="S330" s="91"/>
      <c r="T330" s="92"/>
      <c r="U330" s="38"/>
      <c r="V330" s="38"/>
      <c r="W330" s="38"/>
      <c r="X330" s="38"/>
      <c r="Y330" s="38"/>
      <c r="Z330" s="38"/>
      <c r="AA330" s="38"/>
      <c r="AB330" s="38"/>
      <c r="AC330" s="38"/>
      <c r="AD330" s="38"/>
      <c r="AE330" s="38"/>
      <c r="AT330" s="17" t="s">
        <v>133</v>
      </c>
      <c r="AU330" s="17" t="s">
        <v>89</v>
      </c>
    </row>
    <row r="331" spans="1:65" s="2" customFormat="1" ht="44.25" customHeight="1">
      <c r="A331" s="38"/>
      <c r="B331" s="39"/>
      <c r="C331" s="218" t="s">
        <v>524</v>
      </c>
      <c r="D331" s="218" t="s">
        <v>126</v>
      </c>
      <c r="E331" s="219" t="s">
        <v>525</v>
      </c>
      <c r="F331" s="220" t="s">
        <v>526</v>
      </c>
      <c r="G331" s="221" t="s">
        <v>214</v>
      </c>
      <c r="H331" s="222">
        <v>52.385</v>
      </c>
      <c r="I331" s="223"/>
      <c r="J331" s="224">
        <f>ROUND(I331*H331,2)</f>
        <v>0</v>
      </c>
      <c r="K331" s="220" t="s">
        <v>130</v>
      </c>
      <c r="L331" s="44"/>
      <c r="M331" s="225" t="s">
        <v>1</v>
      </c>
      <c r="N331" s="226" t="s">
        <v>44</v>
      </c>
      <c r="O331" s="91"/>
      <c r="P331" s="227">
        <f>O331*H331</f>
        <v>0</v>
      </c>
      <c r="Q331" s="227">
        <v>0</v>
      </c>
      <c r="R331" s="227">
        <f>Q331*H331</f>
        <v>0</v>
      </c>
      <c r="S331" s="227">
        <v>0</v>
      </c>
      <c r="T331" s="228">
        <f>S331*H331</f>
        <v>0</v>
      </c>
      <c r="U331" s="38"/>
      <c r="V331" s="38"/>
      <c r="W331" s="38"/>
      <c r="X331" s="38"/>
      <c r="Y331" s="38"/>
      <c r="Z331" s="38"/>
      <c r="AA331" s="38"/>
      <c r="AB331" s="38"/>
      <c r="AC331" s="38"/>
      <c r="AD331" s="38"/>
      <c r="AE331" s="38"/>
      <c r="AR331" s="229" t="s">
        <v>131</v>
      </c>
      <c r="AT331" s="229" t="s">
        <v>126</v>
      </c>
      <c r="AU331" s="229" t="s">
        <v>89</v>
      </c>
      <c r="AY331" s="17" t="s">
        <v>124</v>
      </c>
      <c r="BE331" s="230">
        <f>IF(N331="základní",J331,0)</f>
        <v>0</v>
      </c>
      <c r="BF331" s="230">
        <f>IF(N331="snížená",J331,0)</f>
        <v>0</v>
      </c>
      <c r="BG331" s="230">
        <f>IF(N331="zákl. přenesená",J331,0)</f>
        <v>0</v>
      </c>
      <c r="BH331" s="230">
        <f>IF(N331="sníž. přenesená",J331,0)</f>
        <v>0</v>
      </c>
      <c r="BI331" s="230">
        <f>IF(N331="nulová",J331,0)</f>
        <v>0</v>
      </c>
      <c r="BJ331" s="17" t="s">
        <v>87</v>
      </c>
      <c r="BK331" s="230">
        <f>ROUND(I331*H331,2)</f>
        <v>0</v>
      </c>
      <c r="BL331" s="17" t="s">
        <v>131</v>
      </c>
      <c r="BM331" s="229" t="s">
        <v>527</v>
      </c>
    </row>
    <row r="332" spans="1:47" s="2" customFormat="1" ht="12">
      <c r="A332" s="38"/>
      <c r="B332" s="39"/>
      <c r="C332" s="40"/>
      <c r="D332" s="231" t="s">
        <v>133</v>
      </c>
      <c r="E332" s="40"/>
      <c r="F332" s="232" t="s">
        <v>528</v>
      </c>
      <c r="G332" s="40"/>
      <c r="H332" s="40"/>
      <c r="I332" s="233"/>
      <c r="J332" s="40"/>
      <c r="K332" s="40"/>
      <c r="L332" s="44"/>
      <c r="M332" s="234"/>
      <c r="N332" s="235"/>
      <c r="O332" s="91"/>
      <c r="P332" s="91"/>
      <c r="Q332" s="91"/>
      <c r="R332" s="91"/>
      <c r="S332" s="91"/>
      <c r="T332" s="92"/>
      <c r="U332" s="38"/>
      <c r="V332" s="38"/>
      <c r="W332" s="38"/>
      <c r="X332" s="38"/>
      <c r="Y332" s="38"/>
      <c r="Z332" s="38"/>
      <c r="AA332" s="38"/>
      <c r="AB332" s="38"/>
      <c r="AC332" s="38"/>
      <c r="AD332" s="38"/>
      <c r="AE332" s="38"/>
      <c r="AT332" s="17" t="s">
        <v>133</v>
      </c>
      <c r="AU332" s="17" t="s">
        <v>89</v>
      </c>
    </row>
    <row r="333" spans="1:65" s="2" customFormat="1" ht="24.15" customHeight="1">
      <c r="A333" s="38"/>
      <c r="B333" s="39"/>
      <c r="C333" s="218" t="s">
        <v>529</v>
      </c>
      <c r="D333" s="218" t="s">
        <v>126</v>
      </c>
      <c r="E333" s="219" t="s">
        <v>530</v>
      </c>
      <c r="F333" s="220" t="s">
        <v>531</v>
      </c>
      <c r="G333" s="221" t="s">
        <v>214</v>
      </c>
      <c r="H333" s="222">
        <v>139.551</v>
      </c>
      <c r="I333" s="223"/>
      <c r="J333" s="224">
        <f>ROUND(I333*H333,2)</f>
        <v>0</v>
      </c>
      <c r="K333" s="220" t="s">
        <v>130</v>
      </c>
      <c r="L333" s="44"/>
      <c r="M333" s="225" t="s">
        <v>1</v>
      </c>
      <c r="N333" s="226" t="s">
        <v>44</v>
      </c>
      <c r="O333" s="91"/>
      <c r="P333" s="227">
        <f>O333*H333</f>
        <v>0</v>
      </c>
      <c r="Q333" s="227">
        <v>0</v>
      </c>
      <c r="R333" s="227">
        <f>Q333*H333</f>
        <v>0</v>
      </c>
      <c r="S333" s="227">
        <v>0</v>
      </c>
      <c r="T333" s="228">
        <f>S333*H333</f>
        <v>0</v>
      </c>
      <c r="U333" s="38"/>
      <c r="V333" s="38"/>
      <c r="W333" s="38"/>
      <c r="X333" s="38"/>
      <c r="Y333" s="38"/>
      <c r="Z333" s="38"/>
      <c r="AA333" s="38"/>
      <c r="AB333" s="38"/>
      <c r="AC333" s="38"/>
      <c r="AD333" s="38"/>
      <c r="AE333" s="38"/>
      <c r="AR333" s="229" t="s">
        <v>131</v>
      </c>
      <c r="AT333" s="229" t="s">
        <v>126</v>
      </c>
      <c r="AU333" s="229" t="s">
        <v>89</v>
      </c>
      <c r="AY333" s="17" t="s">
        <v>124</v>
      </c>
      <c r="BE333" s="230">
        <f>IF(N333="základní",J333,0)</f>
        <v>0</v>
      </c>
      <c r="BF333" s="230">
        <f>IF(N333="snížená",J333,0)</f>
        <v>0</v>
      </c>
      <c r="BG333" s="230">
        <f>IF(N333="zákl. přenesená",J333,0)</f>
        <v>0</v>
      </c>
      <c r="BH333" s="230">
        <f>IF(N333="sníž. přenesená",J333,0)</f>
        <v>0</v>
      </c>
      <c r="BI333" s="230">
        <f>IF(N333="nulová",J333,0)</f>
        <v>0</v>
      </c>
      <c r="BJ333" s="17" t="s">
        <v>87</v>
      </c>
      <c r="BK333" s="230">
        <f>ROUND(I333*H333,2)</f>
        <v>0</v>
      </c>
      <c r="BL333" s="17" t="s">
        <v>131</v>
      </c>
      <c r="BM333" s="229" t="s">
        <v>532</v>
      </c>
    </row>
    <row r="334" spans="1:47" s="2" customFormat="1" ht="12">
      <c r="A334" s="38"/>
      <c r="B334" s="39"/>
      <c r="C334" s="40"/>
      <c r="D334" s="231" t="s">
        <v>133</v>
      </c>
      <c r="E334" s="40"/>
      <c r="F334" s="232" t="s">
        <v>533</v>
      </c>
      <c r="G334" s="40"/>
      <c r="H334" s="40"/>
      <c r="I334" s="233"/>
      <c r="J334" s="40"/>
      <c r="K334" s="40"/>
      <c r="L334" s="44"/>
      <c r="M334" s="234"/>
      <c r="N334" s="235"/>
      <c r="O334" s="91"/>
      <c r="P334" s="91"/>
      <c r="Q334" s="91"/>
      <c r="R334" s="91"/>
      <c r="S334" s="91"/>
      <c r="T334" s="92"/>
      <c r="U334" s="38"/>
      <c r="V334" s="38"/>
      <c r="W334" s="38"/>
      <c r="X334" s="38"/>
      <c r="Y334" s="38"/>
      <c r="Z334" s="38"/>
      <c r="AA334" s="38"/>
      <c r="AB334" s="38"/>
      <c r="AC334" s="38"/>
      <c r="AD334" s="38"/>
      <c r="AE334" s="38"/>
      <c r="AT334" s="17" t="s">
        <v>133</v>
      </c>
      <c r="AU334" s="17" t="s">
        <v>89</v>
      </c>
    </row>
    <row r="335" spans="1:47" s="2" customFormat="1" ht="12">
      <c r="A335" s="38"/>
      <c r="B335" s="39"/>
      <c r="C335" s="40"/>
      <c r="D335" s="238" t="s">
        <v>141</v>
      </c>
      <c r="E335" s="40"/>
      <c r="F335" s="248" t="s">
        <v>534</v>
      </c>
      <c r="G335" s="40"/>
      <c r="H335" s="40"/>
      <c r="I335" s="233"/>
      <c r="J335" s="40"/>
      <c r="K335" s="40"/>
      <c r="L335" s="44"/>
      <c r="M335" s="234"/>
      <c r="N335" s="235"/>
      <c r="O335" s="91"/>
      <c r="P335" s="91"/>
      <c r="Q335" s="91"/>
      <c r="R335" s="91"/>
      <c r="S335" s="91"/>
      <c r="T335" s="92"/>
      <c r="U335" s="38"/>
      <c r="V335" s="38"/>
      <c r="W335" s="38"/>
      <c r="X335" s="38"/>
      <c r="Y335" s="38"/>
      <c r="Z335" s="38"/>
      <c r="AA335" s="38"/>
      <c r="AB335" s="38"/>
      <c r="AC335" s="38"/>
      <c r="AD335" s="38"/>
      <c r="AE335" s="38"/>
      <c r="AT335" s="17" t="s">
        <v>141</v>
      </c>
      <c r="AU335" s="17" t="s">
        <v>89</v>
      </c>
    </row>
    <row r="336" spans="1:51" s="13" customFormat="1" ht="12">
      <c r="A336" s="13"/>
      <c r="B336" s="236"/>
      <c r="C336" s="237"/>
      <c r="D336" s="238" t="s">
        <v>135</v>
      </c>
      <c r="E336" s="239" t="s">
        <v>1</v>
      </c>
      <c r="F336" s="240" t="s">
        <v>535</v>
      </c>
      <c r="G336" s="237"/>
      <c r="H336" s="241">
        <v>52.385</v>
      </c>
      <c r="I336" s="242"/>
      <c r="J336" s="237"/>
      <c r="K336" s="237"/>
      <c r="L336" s="243"/>
      <c r="M336" s="244"/>
      <c r="N336" s="245"/>
      <c r="O336" s="245"/>
      <c r="P336" s="245"/>
      <c r="Q336" s="245"/>
      <c r="R336" s="245"/>
      <c r="S336" s="245"/>
      <c r="T336" s="246"/>
      <c r="U336" s="13"/>
      <c r="V336" s="13"/>
      <c r="W336" s="13"/>
      <c r="X336" s="13"/>
      <c r="Y336" s="13"/>
      <c r="Z336" s="13"/>
      <c r="AA336" s="13"/>
      <c r="AB336" s="13"/>
      <c r="AC336" s="13"/>
      <c r="AD336" s="13"/>
      <c r="AE336" s="13"/>
      <c r="AT336" s="247" t="s">
        <v>135</v>
      </c>
      <c r="AU336" s="247" t="s">
        <v>89</v>
      </c>
      <c r="AV336" s="13" t="s">
        <v>89</v>
      </c>
      <c r="AW336" s="13" t="s">
        <v>37</v>
      </c>
      <c r="AX336" s="13" t="s">
        <v>79</v>
      </c>
      <c r="AY336" s="247" t="s">
        <v>124</v>
      </c>
    </row>
    <row r="337" spans="1:51" s="13" customFormat="1" ht="12">
      <c r="A337" s="13"/>
      <c r="B337" s="236"/>
      <c r="C337" s="237"/>
      <c r="D337" s="238" t="s">
        <v>135</v>
      </c>
      <c r="E337" s="239" t="s">
        <v>1</v>
      </c>
      <c r="F337" s="240" t="s">
        <v>536</v>
      </c>
      <c r="G337" s="237"/>
      <c r="H337" s="241">
        <v>72.066</v>
      </c>
      <c r="I337" s="242"/>
      <c r="J337" s="237"/>
      <c r="K337" s="237"/>
      <c r="L337" s="243"/>
      <c r="M337" s="244"/>
      <c r="N337" s="245"/>
      <c r="O337" s="245"/>
      <c r="P337" s="245"/>
      <c r="Q337" s="245"/>
      <c r="R337" s="245"/>
      <c r="S337" s="245"/>
      <c r="T337" s="246"/>
      <c r="U337" s="13"/>
      <c r="V337" s="13"/>
      <c r="W337" s="13"/>
      <c r="X337" s="13"/>
      <c r="Y337" s="13"/>
      <c r="Z337" s="13"/>
      <c r="AA337" s="13"/>
      <c r="AB337" s="13"/>
      <c r="AC337" s="13"/>
      <c r="AD337" s="13"/>
      <c r="AE337" s="13"/>
      <c r="AT337" s="247" t="s">
        <v>135</v>
      </c>
      <c r="AU337" s="247" t="s">
        <v>89</v>
      </c>
      <c r="AV337" s="13" t="s">
        <v>89</v>
      </c>
      <c r="AW337" s="13" t="s">
        <v>37</v>
      </c>
      <c r="AX337" s="13" t="s">
        <v>79</v>
      </c>
      <c r="AY337" s="247" t="s">
        <v>124</v>
      </c>
    </row>
    <row r="338" spans="1:51" s="13" customFormat="1" ht="12">
      <c r="A338" s="13"/>
      <c r="B338" s="236"/>
      <c r="C338" s="237"/>
      <c r="D338" s="238" t="s">
        <v>135</v>
      </c>
      <c r="E338" s="239" t="s">
        <v>1</v>
      </c>
      <c r="F338" s="240" t="s">
        <v>537</v>
      </c>
      <c r="G338" s="237"/>
      <c r="H338" s="241">
        <v>15.1</v>
      </c>
      <c r="I338" s="242"/>
      <c r="J338" s="237"/>
      <c r="K338" s="237"/>
      <c r="L338" s="243"/>
      <c r="M338" s="244"/>
      <c r="N338" s="245"/>
      <c r="O338" s="245"/>
      <c r="P338" s="245"/>
      <c r="Q338" s="245"/>
      <c r="R338" s="245"/>
      <c r="S338" s="245"/>
      <c r="T338" s="246"/>
      <c r="U338" s="13"/>
      <c r="V338" s="13"/>
      <c r="W338" s="13"/>
      <c r="X338" s="13"/>
      <c r="Y338" s="13"/>
      <c r="Z338" s="13"/>
      <c r="AA338" s="13"/>
      <c r="AB338" s="13"/>
      <c r="AC338" s="13"/>
      <c r="AD338" s="13"/>
      <c r="AE338" s="13"/>
      <c r="AT338" s="247" t="s">
        <v>135</v>
      </c>
      <c r="AU338" s="247" t="s">
        <v>89</v>
      </c>
      <c r="AV338" s="13" t="s">
        <v>89</v>
      </c>
      <c r="AW338" s="13" t="s">
        <v>37</v>
      </c>
      <c r="AX338" s="13" t="s">
        <v>79</v>
      </c>
      <c r="AY338" s="247" t="s">
        <v>124</v>
      </c>
    </row>
    <row r="339" spans="1:51" s="14" customFormat="1" ht="12">
      <c r="A339" s="14"/>
      <c r="B339" s="249"/>
      <c r="C339" s="250"/>
      <c r="D339" s="238" t="s">
        <v>135</v>
      </c>
      <c r="E339" s="251" t="s">
        <v>1</v>
      </c>
      <c r="F339" s="252" t="s">
        <v>145</v>
      </c>
      <c r="G339" s="250"/>
      <c r="H339" s="253">
        <v>139.551</v>
      </c>
      <c r="I339" s="254"/>
      <c r="J339" s="250"/>
      <c r="K339" s="250"/>
      <c r="L339" s="255"/>
      <c r="M339" s="256"/>
      <c r="N339" s="257"/>
      <c r="O339" s="257"/>
      <c r="P339" s="257"/>
      <c r="Q339" s="257"/>
      <c r="R339" s="257"/>
      <c r="S339" s="257"/>
      <c r="T339" s="258"/>
      <c r="U339" s="14"/>
      <c r="V339" s="14"/>
      <c r="W339" s="14"/>
      <c r="X339" s="14"/>
      <c r="Y339" s="14"/>
      <c r="Z339" s="14"/>
      <c r="AA339" s="14"/>
      <c r="AB339" s="14"/>
      <c r="AC339" s="14"/>
      <c r="AD339" s="14"/>
      <c r="AE339" s="14"/>
      <c r="AT339" s="259" t="s">
        <v>135</v>
      </c>
      <c r="AU339" s="259" t="s">
        <v>89</v>
      </c>
      <c r="AV339" s="14" t="s">
        <v>131</v>
      </c>
      <c r="AW339" s="14" t="s">
        <v>37</v>
      </c>
      <c r="AX339" s="14" t="s">
        <v>87</v>
      </c>
      <c r="AY339" s="259" t="s">
        <v>124</v>
      </c>
    </row>
    <row r="340" spans="1:65" s="2" customFormat="1" ht="21.75" customHeight="1">
      <c r="A340" s="38"/>
      <c r="B340" s="39"/>
      <c r="C340" s="218" t="s">
        <v>538</v>
      </c>
      <c r="D340" s="218" t="s">
        <v>126</v>
      </c>
      <c r="E340" s="219" t="s">
        <v>539</v>
      </c>
      <c r="F340" s="220" t="s">
        <v>540</v>
      </c>
      <c r="G340" s="221" t="s">
        <v>214</v>
      </c>
      <c r="H340" s="222">
        <v>3349.224</v>
      </c>
      <c r="I340" s="223"/>
      <c r="J340" s="224">
        <f>ROUND(I340*H340,2)</f>
        <v>0</v>
      </c>
      <c r="K340" s="220" t="s">
        <v>130</v>
      </c>
      <c r="L340" s="44"/>
      <c r="M340" s="225" t="s">
        <v>1</v>
      </c>
      <c r="N340" s="226" t="s">
        <v>44</v>
      </c>
      <c r="O340" s="91"/>
      <c r="P340" s="227">
        <f>O340*H340</f>
        <v>0</v>
      </c>
      <c r="Q340" s="227">
        <v>0</v>
      </c>
      <c r="R340" s="227">
        <f>Q340*H340</f>
        <v>0</v>
      </c>
      <c r="S340" s="227">
        <v>0</v>
      </c>
      <c r="T340" s="228">
        <f>S340*H340</f>
        <v>0</v>
      </c>
      <c r="U340" s="38"/>
      <c r="V340" s="38"/>
      <c r="W340" s="38"/>
      <c r="X340" s="38"/>
      <c r="Y340" s="38"/>
      <c r="Z340" s="38"/>
      <c r="AA340" s="38"/>
      <c r="AB340" s="38"/>
      <c r="AC340" s="38"/>
      <c r="AD340" s="38"/>
      <c r="AE340" s="38"/>
      <c r="AR340" s="229" t="s">
        <v>131</v>
      </c>
      <c r="AT340" s="229" t="s">
        <v>126</v>
      </c>
      <c r="AU340" s="229" t="s">
        <v>89</v>
      </c>
      <c r="AY340" s="17" t="s">
        <v>124</v>
      </c>
      <c r="BE340" s="230">
        <f>IF(N340="základní",J340,0)</f>
        <v>0</v>
      </c>
      <c r="BF340" s="230">
        <f>IF(N340="snížená",J340,0)</f>
        <v>0</v>
      </c>
      <c r="BG340" s="230">
        <f>IF(N340="zákl. přenesená",J340,0)</f>
        <v>0</v>
      </c>
      <c r="BH340" s="230">
        <f>IF(N340="sníž. přenesená",J340,0)</f>
        <v>0</v>
      </c>
      <c r="BI340" s="230">
        <f>IF(N340="nulová",J340,0)</f>
        <v>0</v>
      </c>
      <c r="BJ340" s="17" t="s">
        <v>87</v>
      </c>
      <c r="BK340" s="230">
        <f>ROUND(I340*H340,2)</f>
        <v>0</v>
      </c>
      <c r="BL340" s="17" t="s">
        <v>131</v>
      </c>
      <c r="BM340" s="229" t="s">
        <v>541</v>
      </c>
    </row>
    <row r="341" spans="1:47" s="2" customFormat="1" ht="12">
      <c r="A341" s="38"/>
      <c r="B341" s="39"/>
      <c r="C341" s="40"/>
      <c r="D341" s="231" t="s">
        <v>133</v>
      </c>
      <c r="E341" s="40"/>
      <c r="F341" s="232" t="s">
        <v>542</v>
      </c>
      <c r="G341" s="40"/>
      <c r="H341" s="40"/>
      <c r="I341" s="233"/>
      <c r="J341" s="40"/>
      <c r="K341" s="40"/>
      <c r="L341" s="44"/>
      <c r="M341" s="234"/>
      <c r="N341" s="235"/>
      <c r="O341" s="91"/>
      <c r="P341" s="91"/>
      <c r="Q341" s="91"/>
      <c r="R341" s="91"/>
      <c r="S341" s="91"/>
      <c r="T341" s="92"/>
      <c r="U341" s="38"/>
      <c r="V341" s="38"/>
      <c r="W341" s="38"/>
      <c r="X341" s="38"/>
      <c r="Y341" s="38"/>
      <c r="Z341" s="38"/>
      <c r="AA341" s="38"/>
      <c r="AB341" s="38"/>
      <c r="AC341" s="38"/>
      <c r="AD341" s="38"/>
      <c r="AE341" s="38"/>
      <c r="AT341" s="17" t="s">
        <v>133</v>
      </c>
      <c r="AU341" s="17" t="s">
        <v>89</v>
      </c>
    </row>
    <row r="342" spans="1:47" s="2" customFormat="1" ht="12">
      <c r="A342" s="38"/>
      <c r="B342" s="39"/>
      <c r="C342" s="40"/>
      <c r="D342" s="238" t="s">
        <v>141</v>
      </c>
      <c r="E342" s="40"/>
      <c r="F342" s="248" t="s">
        <v>534</v>
      </c>
      <c r="G342" s="40"/>
      <c r="H342" s="40"/>
      <c r="I342" s="233"/>
      <c r="J342" s="40"/>
      <c r="K342" s="40"/>
      <c r="L342" s="44"/>
      <c r="M342" s="234"/>
      <c r="N342" s="235"/>
      <c r="O342" s="91"/>
      <c r="P342" s="91"/>
      <c r="Q342" s="91"/>
      <c r="R342" s="91"/>
      <c r="S342" s="91"/>
      <c r="T342" s="92"/>
      <c r="U342" s="38"/>
      <c r="V342" s="38"/>
      <c r="W342" s="38"/>
      <c r="X342" s="38"/>
      <c r="Y342" s="38"/>
      <c r="Z342" s="38"/>
      <c r="AA342" s="38"/>
      <c r="AB342" s="38"/>
      <c r="AC342" s="38"/>
      <c r="AD342" s="38"/>
      <c r="AE342" s="38"/>
      <c r="AT342" s="17" t="s">
        <v>141</v>
      </c>
      <c r="AU342" s="17" t="s">
        <v>89</v>
      </c>
    </row>
    <row r="343" spans="1:51" s="13" customFormat="1" ht="12">
      <c r="A343" s="13"/>
      <c r="B343" s="236"/>
      <c r="C343" s="237"/>
      <c r="D343" s="238" t="s">
        <v>135</v>
      </c>
      <c r="E343" s="239" t="s">
        <v>1</v>
      </c>
      <c r="F343" s="240" t="s">
        <v>543</v>
      </c>
      <c r="G343" s="237"/>
      <c r="H343" s="241">
        <v>3349.224</v>
      </c>
      <c r="I343" s="242"/>
      <c r="J343" s="237"/>
      <c r="K343" s="237"/>
      <c r="L343" s="243"/>
      <c r="M343" s="244"/>
      <c r="N343" s="245"/>
      <c r="O343" s="245"/>
      <c r="P343" s="245"/>
      <c r="Q343" s="245"/>
      <c r="R343" s="245"/>
      <c r="S343" s="245"/>
      <c r="T343" s="246"/>
      <c r="U343" s="13"/>
      <c r="V343" s="13"/>
      <c r="W343" s="13"/>
      <c r="X343" s="13"/>
      <c r="Y343" s="13"/>
      <c r="Z343" s="13"/>
      <c r="AA343" s="13"/>
      <c r="AB343" s="13"/>
      <c r="AC343" s="13"/>
      <c r="AD343" s="13"/>
      <c r="AE343" s="13"/>
      <c r="AT343" s="247" t="s">
        <v>135</v>
      </c>
      <c r="AU343" s="247" t="s">
        <v>89</v>
      </c>
      <c r="AV343" s="13" t="s">
        <v>89</v>
      </c>
      <c r="AW343" s="13" t="s">
        <v>37</v>
      </c>
      <c r="AX343" s="13" t="s">
        <v>87</v>
      </c>
      <c r="AY343" s="247" t="s">
        <v>124</v>
      </c>
    </row>
    <row r="344" spans="1:65" s="2" customFormat="1" ht="33" customHeight="1">
      <c r="A344" s="38"/>
      <c r="B344" s="39"/>
      <c r="C344" s="218" t="s">
        <v>544</v>
      </c>
      <c r="D344" s="218" t="s">
        <v>126</v>
      </c>
      <c r="E344" s="219" t="s">
        <v>545</v>
      </c>
      <c r="F344" s="220" t="s">
        <v>546</v>
      </c>
      <c r="G344" s="221" t="s">
        <v>214</v>
      </c>
      <c r="H344" s="222">
        <v>18.4</v>
      </c>
      <c r="I344" s="223"/>
      <c r="J344" s="224">
        <f>ROUND(I344*H344,2)</f>
        <v>0</v>
      </c>
      <c r="K344" s="220" t="s">
        <v>130</v>
      </c>
      <c r="L344" s="44"/>
      <c r="M344" s="225" t="s">
        <v>1</v>
      </c>
      <c r="N344" s="226" t="s">
        <v>44</v>
      </c>
      <c r="O344" s="91"/>
      <c r="P344" s="227">
        <f>O344*H344</f>
        <v>0</v>
      </c>
      <c r="Q344" s="227">
        <v>0</v>
      </c>
      <c r="R344" s="227">
        <f>Q344*H344</f>
        <v>0</v>
      </c>
      <c r="S344" s="227">
        <v>0</v>
      </c>
      <c r="T344" s="228">
        <f>S344*H344</f>
        <v>0</v>
      </c>
      <c r="U344" s="38"/>
      <c r="V344" s="38"/>
      <c r="W344" s="38"/>
      <c r="X344" s="38"/>
      <c r="Y344" s="38"/>
      <c r="Z344" s="38"/>
      <c r="AA344" s="38"/>
      <c r="AB344" s="38"/>
      <c r="AC344" s="38"/>
      <c r="AD344" s="38"/>
      <c r="AE344" s="38"/>
      <c r="AR344" s="229" t="s">
        <v>131</v>
      </c>
      <c r="AT344" s="229" t="s">
        <v>126</v>
      </c>
      <c r="AU344" s="229" t="s">
        <v>89</v>
      </c>
      <c r="AY344" s="17" t="s">
        <v>124</v>
      </c>
      <c r="BE344" s="230">
        <f>IF(N344="základní",J344,0)</f>
        <v>0</v>
      </c>
      <c r="BF344" s="230">
        <f>IF(N344="snížená",J344,0)</f>
        <v>0</v>
      </c>
      <c r="BG344" s="230">
        <f>IF(N344="zákl. přenesená",J344,0)</f>
        <v>0</v>
      </c>
      <c r="BH344" s="230">
        <f>IF(N344="sníž. přenesená",J344,0)</f>
        <v>0</v>
      </c>
      <c r="BI344" s="230">
        <f>IF(N344="nulová",J344,0)</f>
        <v>0</v>
      </c>
      <c r="BJ344" s="17" t="s">
        <v>87</v>
      </c>
      <c r="BK344" s="230">
        <f>ROUND(I344*H344,2)</f>
        <v>0</v>
      </c>
      <c r="BL344" s="17" t="s">
        <v>131</v>
      </c>
      <c r="BM344" s="229" t="s">
        <v>547</v>
      </c>
    </row>
    <row r="345" spans="1:47" s="2" customFormat="1" ht="12">
      <c r="A345" s="38"/>
      <c r="B345" s="39"/>
      <c r="C345" s="40"/>
      <c r="D345" s="231" t="s">
        <v>133</v>
      </c>
      <c r="E345" s="40"/>
      <c r="F345" s="232" t="s">
        <v>548</v>
      </c>
      <c r="G345" s="40"/>
      <c r="H345" s="40"/>
      <c r="I345" s="233"/>
      <c r="J345" s="40"/>
      <c r="K345" s="40"/>
      <c r="L345" s="44"/>
      <c r="M345" s="234"/>
      <c r="N345" s="235"/>
      <c r="O345" s="91"/>
      <c r="P345" s="91"/>
      <c r="Q345" s="91"/>
      <c r="R345" s="91"/>
      <c r="S345" s="91"/>
      <c r="T345" s="92"/>
      <c r="U345" s="38"/>
      <c r="V345" s="38"/>
      <c r="W345" s="38"/>
      <c r="X345" s="38"/>
      <c r="Y345" s="38"/>
      <c r="Z345" s="38"/>
      <c r="AA345" s="38"/>
      <c r="AB345" s="38"/>
      <c r="AC345" s="38"/>
      <c r="AD345" s="38"/>
      <c r="AE345" s="38"/>
      <c r="AT345" s="17" t="s">
        <v>133</v>
      </c>
      <c r="AU345" s="17" t="s">
        <v>89</v>
      </c>
    </row>
    <row r="346" spans="1:65" s="2" customFormat="1" ht="33" customHeight="1">
      <c r="A346" s="38"/>
      <c r="B346" s="39"/>
      <c r="C346" s="218" t="s">
        <v>549</v>
      </c>
      <c r="D346" s="218" t="s">
        <v>126</v>
      </c>
      <c r="E346" s="219" t="s">
        <v>550</v>
      </c>
      <c r="F346" s="220" t="s">
        <v>551</v>
      </c>
      <c r="G346" s="221" t="s">
        <v>214</v>
      </c>
      <c r="H346" s="222">
        <v>368</v>
      </c>
      <c r="I346" s="223"/>
      <c r="J346" s="224">
        <f>ROUND(I346*H346,2)</f>
        <v>0</v>
      </c>
      <c r="K346" s="220" t="s">
        <v>130</v>
      </c>
      <c r="L346" s="44"/>
      <c r="M346" s="225" t="s">
        <v>1</v>
      </c>
      <c r="N346" s="226" t="s">
        <v>44</v>
      </c>
      <c r="O346" s="91"/>
      <c r="P346" s="227">
        <f>O346*H346</f>
        <v>0</v>
      </c>
      <c r="Q346" s="227">
        <v>0</v>
      </c>
      <c r="R346" s="227">
        <f>Q346*H346</f>
        <v>0</v>
      </c>
      <c r="S346" s="227">
        <v>0</v>
      </c>
      <c r="T346" s="228">
        <f>S346*H346</f>
        <v>0</v>
      </c>
      <c r="U346" s="38"/>
      <c r="V346" s="38"/>
      <c r="W346" s="38"/>
      <c r="X346" s="38"/>
      <c r="Y346" s="38"/>
      <c r="Z346" s="38"/>
      <c r="AA346" s="38"/>
      <c r="AB346" s="38"/>
      <c r="AC346" s="38"/>
      <c r="AD346" s="38"/>
      <c r="AE346" s="38"/>
      <c r="AR346" s="229" t="s">
        <v>131</v>
      </c>
      <c r="AT346" s="229" t="s">
        <v>126</v>
      </c>
      <c r="AU346" s="229" t="s">
        <v>89</v>
      </c>
      <c r="AY346" s="17" t="s">
        <v>124</v>
      </c>
      <c r="BE346" s="230">
        <f>IF(N346="základní",J346,0)</f>
        <v>0</v>
      </c>
      <c r="BF346" s="230">
        <f>IF(N346="snížená",J346,0)</f>
        <v>0</v>
      </c>
      <c r="BG346" s="230">
        <f>IF(N346="zákl. přenesená",J346,0)</f>
        <v>0</v>
      </c>
      <c r="BH346" s="230">
        <f>IF(N346="sníž. přenesená",J346,0)</f>
        <v>0</v>
      </c>
      <c r="BI346" s="230">
        <f>IF(N346="nulová",J346,0)</f>
        <v>0</v>
      </c>
      <c r="BJ346" s="17" t="s">
        <v>87</v>
      </c>
      <c r="BK346" s="230">
        <f>ROUND(I346*H346,2)</f>
        <v>0</v>
      </c>
      <c r="BL346" s="17" t="s">
        <v>131</v>
      </c>
      <c r="BM346" s="229" t="s">
        <v>552</v>
      </c>
    </row>
    <row r="347" spans="1:47" s="2" customFormat="1" ht="12">
      <c r="A347" s="38"/>
      <c r="B347" s="39"/>
      <c r="C347" s="40"/>
      <c r="D347" s="231" t="s">
        <v>133</v>
      </c>
      <c r="E347" s="40"/>
      <c r="F347" s="232" t="s">
        <v>553</v>
      </c>
      <c r="G347" s="40"/>
      <c r="H347" s="40"/>
      <c r="I347" s="233"/>
      <c r="J347" s="40"/>
      <c r="K347" s="40"/>
      <c r="L347" s="44"/>
      <c r="M347" s="234"/>
      <c r="N347" s="235"/>
      <c r="O347" s="91"/>
      <c r="P347" s="91"/>
      <c r="Q347" s="91"/>
      <c r="R347" s="91"/>
      <c r="S347" s="91"/>
      <c r="T347" s="92"/>
      <c r="U347" s="38"/>
      <c r="V347" s="38"/>
      <c r="W347" s="38"/>
      <c r="X347" s="38"/>
      <c r="Y347" s="38"/>
      <c r="Z347" s="38"/>
      <c r="AA347" s="38"/>
      <c r="AB347" s="38"/>
      <c r="AC347" s="38"/>
      <c r="AD347" s="38"/>
      <c r="AE347" s="38"/>
      <c r="AT347" s="17" t="s">
        <v>133</v>
      </c>
      <c r="AU347" s="17" t="s">
        <v>89</v>
      </c>
    </row>
    <row r="348" spans="1:51" s="13" customFormat="1" ht="12">
      <c r="A348" s="13"/>
      <c r="B348" s="236"/>
      <c r="C348" s="237"/>
      <c r="D348" s="238" t="s">
        <v>135</v>
      </c>
      <c r="E348" s="239" t="s">
        <v>1</v>
      </c>
      <c r="F348" s="240" t="s">
        <v>554</v>
      </c>
      <c r="G348" s="237"/>
      <c r="H348" s="241">
        <v>368</v>
      </c>
      <c r="I348" s="242"/>
      <c r="J348" s="237"/>
      <c r="K348" s="237"/>
      <c r="L348" s="243"/>
      <c r="M348" s="244"/>
      <c r="N348" s="245"/>
      <c r="O348" s="245"/>
      <c r="P348" s="245"/>
      <c r="Q348" s="245"/>
      <c r="R348" s="245"/>
      <c r="S348" s="245"/>
      <c r="T348" s="246"/>
      <c r="U348" s="13"/>
      <c r="V348" s="13"/>
      <c r="W348" s="13"/>
      <c r="X348" s="13"/>
      <c r="Y348" s="13"/>
      <c r="Z348" s="13"/>
      <c r="AA348" s="13"/>
      <c r="AB348" s="13"/>
      <c r="AC348" s="13"/>
      <c r="AD348" s="13"/>
      <c r="AE348" s="13"/>
      <c r="AT348" s="247" t="s">
        <v>135</v>
      </c>
      <c r="AU348" s="247" t="s">
        <v>89</v>
      </c>
      <c r="AV348" s="13" t="s">
        <v>89</v>
      </c>
      <c r="AW348" s="13" t="s">
        <v>37</v>
      </c>
      <c r="AX348" s="13" t="s">
        <v>87</v>
      </c>
      <c r="AY348" s="247" t="s">
        <v>124</v>
      </c>
    </row>
    <row r="349" spans="1:63" s="12" customFormat="1" ht="22.8" customHeight="1">
      <c r="A349" s="12"/>
      <c r="B349" s="202"/>
      <c r="C349" s="203"/>
      <c r="D349" s="204" t="s">
        <v>78</v>
      </c>
      <c r="E349" s="216" t="s">
        <v>555</v>
      </c>
      <c r="F349" s="216" t="s">
        <v>556</v>
      </c>
      <c r="G349" s="203"/>
      <c r="H349" s="203"/>
      <c r="I349" s="206"/>
      <c r="J349" s="217">
        <f>BK349</f>
        <v>0</v>
      </c>
      <c r="K349" s="203"/>
      <c r="L349" s="208"/>
      <c r="M349" s="209"/>
      <c r="N349" s="210"/>
      <c r="O349" s="210"/>
      <c r="P349" s="211">
        <f>SUM(P350:P359)</f>
        <v>0</v>
      </c>
      <c r="Q349" s="210"/>
      <c r="R349" s="211">
        <f>SUM(R350:R359)</f>
        <v>0</v>
      </c>
      <c r="S349" s="210"/>
      <c r="T349" s="212">
        <f>SUM(T350:T359)</f>
        <v>0</v>
      </c>
      <c r="U349" s="12"/>
      <c r="V349" s="12"/>
      <c r="W349" s="12"/>
      <c r="X349" s="12"/>
      <c r="Y349" s="12"/>
      <c r="Z349" s="12"/>
      <c r="AA349" s="12"/>
      <c r="AB349" s="12"/>
      <c r="AC349" s="12"/>
      <c r="AD349" s="12"/>
      <c r="AE349" s="12"/>
      <c r="AR349" s="213" t="s">
        <v>87</v>
      </c>
      <c r="AT349" s="214" t="s">
        <v>78</v>
      </c>
      <c r="AU349" s="214" t="s">
        <v>87</v>
      </c>
      <c r="AY349" s="213" t="s">
        <v>124</v>
      </c>
      <c r="BK349" s="215">
        <f>SUM(BK350:BK359)</f>
        <v>0</v>
      </c>
    </row>
    <row r="350" spans="1:65" s="2" customFormat="1" ht="33" customHeight="1">
      <c r="A350" s="38"/>
      <c r="B350" s="39"/>
      <c r="C350" s="218" t="s">
        <v>557</v>
      </c>
      <c r="D350" s="218" t="s">
        <v>126</v>
      </c>
      <c r="E350" s="219" t="s">
        <v>558</v>
      </c>
      <c r="F350" s="220" t="s">
        <v>559</v>
      </c>
      <c r="G350" s="221" t="s">
        <v>214</v>
      </c>
      <c r="H350" s="222">
        <v>153.769</v>
      </c>
      <c r="I350" s="223"/>
      <c r="J350" s="224">
        <f>ROUND(I350*H350,2)</f>
        <v>0</v>
      </c>
      <c r="K350" s="220" t="s">
        <v>130</v>
      </c>
      <c r="L350" s="44"/>
      <c r="M350" s="225" t="s">
        <v>1</v>
      </c>
      <c r="N350" s="226" t="s">
        <v>44</v>
      </c>
      <c r="O350" s="91"/>
      <c r="P350" s="227">
        <f>O350*H350</f>
        <v>0</v>
      </c>
      <c r="Q350" s="227">
        <v>0</v>
      </c>
      <c r="R350" s="227">
        <f>Q350*H350</f>
        <v>0</v>
      </c>
      <c r="S350" s="227">
        <v>0</v>
      </c>
      <c r="T350" s="228">
        <f>S350*H350</f>
        <v>0</v>
      </c>
      <c r="U350" s="38"/>
      <c r="V350" s="38"/>
      <c r="W350" s="38"/>
      <c r="X350" s="38"/>
      <c r="Y350" s="38"/>
      <c r="Z350" s="38"/>
      <c r="AA350" s="38"/>
      <c r="AB350" s="38"/>
      <c r="AC350" s="38"/>
      <c r="AD350" s="38"/>
      <c r="AE350" s="38"/>
      <c r="AR350" s="229" t="s">
        <v>131</v>
      </c>
      <c r="AT350" s="229" t="s">
        <v>126</v>
      </c>
      <c r="AU350" s="229" t="s">
        <v>89</v>
      </c>
      <c r="AY350" s="17" t="s">
        <v>124</v>
      </c>
      <c r="BE350" s="230">
        <f>IF(N350="základní",J350,0)</f>
        <v>0</v>
      </c>
      <c r="BF350" s="230">
        <f>IF(N350="snížená",J350,0)</f>
        <v>0</v>
      </c>
      <c r="BG350" s="230">
        <f>IF(N350="zákl. přenesená",J350,0)</f>
        <v>0</v>
      </c>
      <c r="BH350" s="230">
        <f>IF(N350="sníž. přenesená",J350,0)</f>
        <v>0</v>
      </c>
      <c r="BI350" s="230">
        <f>IF(N350="nulová",J350,0)</f>
        <v>0</v>
      </c>
      <c r="BJ350" s="17" t="s">
        <v>87</v>
      </c>
      <c r="BK350" s="230">
        <f>ROUND(I350*H350,2)</f>
        <v>0</v>
      </c>
      <c r="BL350" s="17" t="s">
        <v>131</v>
      </c>
      <c r="BM350" s="229" t="s">
        <v>560</v>
      </c>
    </row>
    <row r="351" spans="1:47" s="2" customFormat="1" ht="12">
      <c r="A351" s="38"/>
      <c r="B351" s="39"/>
      <c r="C351" s="40"/>
      <c r="D351" s="231" t="s">
        <v>133</v>
      </c>
      <c r="E351" s="40"/>
      <c r="F351" s="232" t="s">
        <v>561</v>
      </c>
      <c r="G351" s="40"/>
      <c r="H351" s="40"/>
      <c r="I351" s="233"/>
      <c r="J351" s="40"/>
      <c r="K351" s="40"/>
      <c r="L351" s="44"/>
      <c r="M351" s="234"/>
      <c r="N351" s="235"/>
      <c r="O351" s="91"/>
      <c r="P351" s="91"/>
      <c r="Q351" s="91"/>
      <c r="R351" s="91"/>
      <c r="S351" s="91"/>
      <c r="T351" s="92"/>
      <c r="U351" s="38"/>
      <c r="V351" s="38"/>
      <c r="W351" s="38"/>
      <c r="X351" s="38"/>
      <c r="Y351" s="38"/>
      <c r="Z351" s="38"/>
      <c r="AA351" s="38"/>
      <c r="AB351" s="38"/>
      <c r="AC351" s="38"/>
      <c r="AD351" s="38"/>
      <c r="AE351" s="38"/>
      <c r="AT351" s="17" t="s">
        <v>133</v>
      </c>
      <c r="AU351" s="17" t="s">
        <v>89</v>
      </c>
    </row>
    <row r="352" spans="1:47" s="2" customFormat="1" ht="12">
      <c r="A352" s="38"/>
      <c r="B352" s="39"/>
      <c r="C352" s="40"/>
      <c r="D352" s="238" t="s">
        <v>141</v>
      </c>
      <c r="E352" s="40"/>
      <c r="F352" s="248" t="s">
        <v>562</v>
      </c>
      <c r="G352" s="40"/>
      <c r="H352" s="40"/>
      <c r="I352" s="233"/>
      <c r="J352" s="40"/>
      <c r="K352" s="40"/>
      <c r="L352" s="44"/>
      <c r="M352" s="234"/>
      <c r="N352" s="235"/>
      <c r="O352" s="91"/>
      <c r="P352" s="91"/>
      <c r="Q352" s="91"/>
      <c r="R352" s="91"/>
      <c r="S352" s="91"/>
      <c r="T352" s="92"/>
      <c r="U352" s="38"/>
      <c r="V352" s="38"/>
      <c r="W352" s="38"/>
      <c r="X352" s="38"/>
      <c r="Y352" s="38"/>
      <c r="Z352" s="38"/>
      <c r="AA352" s="38"/>
      <c r="AB352" s="38"/>
      <c r="AC352" s="38"/>
      <c r="AD352" s="38"/>
      <c r="AE352" s="38"/>
      <c r="AT352" s="17" t="s">
        <v>141</v>
      </c>
      <c r="AU352" s="17" t="s">
        <v>89</v>
      </c>
    </row>
    <row r="353" spans="1:65" s="2" customFormat="1" ht="33" customHeight="1">
      <c r="A353" s="38"/>
      <c r="B353" s="39"/>
      <c r="C353" s="218" t="s">
        <v>563</v>
      </c>
      <c r="D353" s="218" t="s">
        <v>126</v>
      </c>
      <c r="E353" s="219" t="s">
        <v>564</v>
      </c>
      <c r="F353" s="220" t="s">
        <v>565</v>
      </c>
      <c r="G353" s="221" t="s">
        <v>214</v>
      </c>
      <c r="H353" s="222">
        <v>153.769</v>
      </c>
      <c r="I353" s="223"/>
      <c r="J353" s="224">
        <f>ROUND(I353*H353,2)</f>
        <v>0</v>
      </c>
      <c r="K353" s="220" t="s">
        <v>130</v>
      </c>
      <c r="L353" s="44"/>
      <c r="M353" s="225" t="s">
        <v>1</v>
      </c>
      <c r="N353" s="226" t="s">
        <v>44</v>
      </c>
      <c r="O353" s="91"/>
      <c r="P353" s="227">
        <f>O353*H353</f>
        <v>0</v>
      </c>
      <c r="Q353" s="227">
        <v>0</v>
      </c>
      <c r="R353" s="227">
        <f>Q353*H353</f>
        <v>0</v>
      </c>
      <c r="S353" s="227">
        <v>0</v>
      </c>
      <c r="T353" s="228">
        <f>S353*H353</f>
        <v>0</v>
      </c>
      <c r="U353" s="38"/>
      <c r="V353" s="38"/>
      <c r="W353" s="38"/>
      <c r="X353" s="38"/>
      <c r="Y353" s="38"/>
      <c r="Z353" s="38"/>
      <c r="AA353" s="38"/>
      <c r="AB353" s="38"/>
      <c r="AC353" s="38"/>
      <c r="AD353" s="38"/>
      <c r="AE353" s="38"/>
      <c r="AR353" s="229" t="s">
        <v>131</v>
      </c>
      <c r="AT353" s="229" t="s">
        <v>126</v>
      </c>
      <c r="AU353" s="229" t="s">
        <v>89</v>
      </c>
      <c r="AY353" s="17" t="s">
        <v>124</v>
      </c>
      <c r="BE353" s="230">
        <f>IF(N353="základní",J353,0)</f>
        <v>0</v>
      </c>
      <c r="BF353" s="230">
        <f>IF(N353="snížená",J353,0)</f>
        <v>0</v>
      </c>
      <c r="BG353" s="230">
        <f>IF(N353="zákl. přenesená",J353,0)</f>
        <v>0</v>
      </c>
      <c r="BH353" s="230">
        <f>IF(N353="sníž. přenesená",J353,0)</f>
        <v>0</v>
      </c>
      <c r="BI353" s="230">
        <f>IF(N353="nulová",J353,0)</f>
        <v>0</v>
      </c>
      <c r="BJ353" s="17" t="s">
        <v>87</v>
      </c>
      <c r="BK353" s="230">
        <f>ROUND(I353*H353,2)</f>
        <v>0</v>
      </c>
      <c r="BL353" s="17" t="s">
        <v>131</v>
      </c>
      <c r="BM353" s="229" t="s">
        <v>566</v>
      </c>
    </row>
    <row r="354" spans="1:47" s="2" customFormat="1" ht="12">
      <c r="A354" s="38"/>
      <c r="B354" s="39"/>
      <c r="C354" s="40"/>
      <c r="D354" s="231" t="s">
        <v>133</v>
      </c>
      <c r="E354" s="40"/>
      <c r="F354" s="232" t="s">
        <v>567</v>
      </c>
      <c r="G354" s="40"/>
      <c r="H354" s="40"/>
      <c r="I354" s="233"/>
      <c r="J354" s="40"/>
      <c r="K354" s="40"/>
      <c r="L354" s="44"/>
      <c r="M354" s="234"/>
      <c r="N354" s="235"/>
      <c r="O354" s="91"/>
      <c r="P354" s="91"/>
      <c r="Q354" s="91"/>
      <c r="R354" s="91"/>
      <c r="S354" s="91"/>
      <c r="T354" s="92"/>
      <c r="U354" s="38"/>
      <c r="V354" s="38"/>
      <c r="W354" s="38"/>
      <c r="X354" s="38"/>
      <c r="Y354" s="38"/>
      <c r="Z354" s="38"/>
      <c r="AA354" s="38"/>
      <c r="AB354" s="38"/>
      <c r="AC354" s="38"/>
      <c r="AD354" s="38"/>
      <c r="AE354" s="38"/>
      <c r="AT354" s="17" t="s">
        <v>133</v>
      </c>
      <c r="AU354" s="17" t="s">
        <v>89</v>
      </c>
    </row>
    <row r="355" spans="1:47" s="2" customFormat="1" ht="12">
      <c r="A355" s="38"/>
      <c r="B355" s="39"/>
      <c r="C355" s="40"/>
      <c r="D355" s="238" t="s">
        <v>141</v>
      </c>
      <c r="E355" s="40"/>
      <c r="F355" s="248" t="s">
        <v>562</v>
      </c>
      <c r="G355" s="40"/>
      <c r="H355" s="40"/>
      <c r="I355" s="233"/>
      <c r="J355" s="40"/>
      <c r="K355" s="40"/>
      <c r="L355" s="44"/>
      <c r="M355" s="234"/>
      <c r="N355" s="235"/>
      <c r="O355" s="91"/>
      <c r="P355" s="91"/>
      <c r="Q355" s="91"/>
      <c r="R355" s="91"/>
      <c r="S355" s="91"/>
      <c r="T355" s="92"/>
      <c r="U355" s="38"/>
      <c r="V355" s="38"/>
      <c r="W355" s="38"/>
      <c r="X355" s="38"/>
      <c r="Y355" s="38"/>
      <c r="Z355" s="38"/>
      <c r="AA355" s="38"/>
      <c r="AB355" s="38"/>
      <c r="AC355" s="38"/>
      <c r="AD355" s="38"/>
      <c r="AE355" s="38"/>
      <c r="AT355" s="17" t="s">
        <v>141</v>
      </c>
      <c r="AU355" s="17" t="s">
        <v>89</v>
      </c>
    </row>
    <row r="356" spans="1:65" s="2" customFormat="1" ht="37.8" customHeight="1">
      <c r="A356" s="38"/>
      <c r="B356" s="39"/>
      <c r="C356" s="218" t="s">
        <v>568</v>
      </c>
      <c r="D356" s="218" t="s">
        <v>126</v>
      </c>
      <c r="E356" s="219" t="s">
        <v>569</v>
      </c>
      <c r="F356" s="220" t="s">
        <v>570</v>
      </c>
      <c r="G356" s="221" t="s">
        <v>214</v>
      </c>
      <c r="H356" s="222">
        <v>768.845</v>
      </c>
      <c r="I356" s="223"/>
      <c r="J356" s="224">
        <f>ROUND(I356*H356,2)</f>
        <v>0</v>
      </c>
      <c r="K356" s="220" t="s">
        <v>130</v>
      </c>
      <c r="L356" s="44"/>
      <c r="M356" s="225" t="s">
        <v>1</v>
      </c>
      <c r="N356" s="226" t="s">
        <v>44</v>
      </c>
      <c r="O356" s="91"/>
      <c r="P356" s="227">
        <f>O356*H356</f>
        <v>0</v>
      </c>
      <c r="Q356" s="227">
        <v>0</v>
      </c>
      <c r="R356" s="227">
        <f>Q356*H356</f>
        <v>0</v>
      </c>
      <c r="S356" s="227">
        <v>0</v>
      </c>
      <c r="T356" s="228">
        <f>S356*H356</f>
        <v>0</v>
      </c>
      <c r="U356" s="38"/>
      <c r="V356" s="38"/>
      <c r="W356" s="38"/>
      <c r="X356" s="38"/>
      <c r="Y356" s="38"/>
      <c r="Z356" s="38"/>
      <c r="AA356" s="38"/>
      <c r="AB356" s="38"/>
      <c r="AC356" s="38"/>
      <c r="AD356" s="38"/>
      <c r="AE356" s="38"/>
      <c r="AR356" s="229" t="s">
        <v>131</v>
      </c>
      <c r="AT356" s="229" t="s">
        <v>126</v>
      </c>
      <c r="AU356" s="229" t="s">
        <v>89</v>
      </c>
      <c r="AY356" s="17" t="s">
        <v>124</v>
      </c>
      <c r="BE356" s="230">
        <f>IF(N356="základní",J356,0)</f>
        <v>0</v>
      </c>
      <c r="BF356" s="230">
        <f>IF(N356="snížená",J356,0)</f>
        <v>0</v>
      </c>
      <c r="BG356" s="230">
        <f>IF(N356="zákl. přenesená",J356,0)</f>
        <v>0</v>
      </c>
      <c r="BH356" s="230">
        <f>IF(N356="sníž. přenesená",J356,0)</f>
        <v>0</v>
      </c>
      <c r="BI356" s="230">
        <f>IF(N356="nulová",J356,0)</f>
        <v>0</v>
      </c>
      <c r="BJ356" s="17" t="s">
        <v>87</v>
      </c>
      <c r="BK356" s="230">
        <f>ROUND(I356*H356,2)</f>
        <v>0</v>
      </c>
      <c r="BL356" s="17" t="s">
        <v>131</v>
      </c>
      <c r="BM356" s="229" t="s">
        <v>571</v>
      </c>
    </row>
    <row r="357" spans="1:47" s="2" customFormat="1" ht="12">
      <c r="A357" s="38"/>
      <c r="B357" s="39"/>
      <c r="C357" s="40"/>
      <c r="D357" s="231" t="s">
        <v>133</v>
      </c>
      <c r="E357" s="40"/>
      <c r="F357" s="232" t="s">
        <v>572</v>
      </c>
      <c r="G357" s="40"/>
      <c r="H357" s="40"/>
      <c r="I357" s="233"/>
      <c r="J357" s="40"/>
      <c r="K357" s="40"/>
      <c r="L357" s="44"/>
      <c r="M357" s="234"/>
      <c r="N357" s="235"/>
      <c r="O357" s="91"/>
      <c r="P357" s="91"/>
      <c r="Q357" s="91"/>
      <c r="R357" s="91"/>
      <c r="S357" s="91"/>
      <c r="T357" s="92"/>
      <c r="U357" s="38"/>
      <c r="V357" s="38"/>
      <c r="W357" s="38"/>
      <c r="X357" s="38"/>
      <c r="Y357" s="38"/>
      <c r="Z357" s="38"/>
      <c r="AA357" s="38"/>
      <c r="AB357" s="38"/>
      <c r="AC357" s="38"/>
      <c r="AD357" s="38"/>
      <c r="AE357" s="38"/>
      <c r="AT357" s="17" t="s">
        <v>133</v>
      </c>
      <c r="AU357" s="17" t="s">
        <v>89</v>
      </c>
    </row>
    <row r="358" spans="1:47" s="2" customFormat="1" ht="12">
      <c r="A358" s="38"/>
      <c r="B358" s="39"/>
      <c r="C358" s="40"/>
      <c r="D358" s="238" t="s">
        <v>141</v>
      </c>
      <c r="E358" s="40"/>
      <c r="F358" s="248" t="s">
        <v>562</v>
      </c>
      <c r="G358" s="40"/>
      <c r="H358" s="40"/>
      <c r="I358" s="233"/>
      <c r="J358" s="40"/>
      <c r="K358" s="40"/>
      <c r="L358" s="44"/>
      <c r="M358" s="234"/>
      <c r="N358" s="235"/>
      <c r="O358" s="91"/>
      <c r="P358" s="91"/>
      <c r="Q358" s="91"/>
      <c r="R358" s="91"/>
      <c r="S358" s="91"/>
      <c r="T358" s="92"/>
      <c r="U358" s="38"/>
      <c r="V358" s="38"/>
      <c r="W358" s="38"/>
      <c r="X358" s="38"/>
      <c r="Y358" s="38"/>
      <c r="Z358" s="38"/>
      <c r="AA358" s="38"/>
      <c r="AB358" s="38"/>
      <c r="AC358" s="38"/>
      <c r="AD358" s="38"/>
      <c r="AE358" s="38"/>
      <c r="AT358" s="17" t="s">
        <v>141</v>
      </c>
      <c r="AU358" s="17" t="s">
        <v>89</v>
      </c>
    </row>
    <row r="359" spans="1:51" s="13" customFormat="1" ht="12">
      <c r="A359" s="13"/>
      <c r="B359" s="236"/>
      <c r="C359" s="237"/>
      <c r="D359" s="238" t="s">
        <v>135</v>
      </c>
      <c r="E359" s="237"/>
      <c r="F359" s="240" t="s">
        <v>573</v>
      </c>
      <c r="G359" s="237"/>
      <c r="H359" s="241">
        <v>768.845</v>
      </c>
      <c r="I359" s="242"/>
      <c r="J359" s="237"/>
      <c r="K359" s="237"/>
      <c r="L359" s="243"/>
      <c r="M359" s="280"/>
      <c r="N359" s="281"/>
      <c r="O359" s="281"/>
      <c r="P359" s="281"/>
      <c r="Q359" s="281"/>
      <c r="R359" s="281"/>
      <c r="S359" s="281"/>
      <c r="T359" s="282"/>
      <c r="U359" s="13"/>
      <c r="V359" s="13"/>
      <c r="W359" s="13"/>
      <c r="X359" s="13"/>
      <c r="Y359" s="13"/>
      <c r="Z359" s="13"/>
      <c r="AA359" s="13"/>
      <c r="AB359" s="13"/>
      <c r="AC359" s="13"/>
      <c r="AD359" s="13"/>
      <c r="AE359" s="13"/>
      <c r="AT359" s="247" t="s">
        <v>135</v>
      </c>
      <c r="AU359" s="247" t="s">
        <v>89</v>
      </c>
      <c r="AV359" s="13" t="s">
        <v>89</v>
      </c>
      <c r="AW359" s="13" t="s">
        <v>4</v>
      </c>
      <c r="AX359" s="13" t="s">
        <v>87</v>
      </c>
      <c r="AY359" s="247" t="s">
        <v>124</v>
      </c>
    </row>
    <row r="360" spans="1:31" s="2" customFormat="1" ht="6.95" customHeight="1">
      <c r="A360" s="38"/>
      <c r="B360" s="66"/>
      <c r="C360" s="67"/>
      <c r="D360" s="67"/>
      <c r="E360" s="67"/>
      <c r="F360" s="67"/>
      <c r="G360" s="67"/>
      <c r="H360" s="67"/>
      <c r="I360" s="67"/>
      <c r="J360" s="67"/>
      <c r="K360" s="67"/>
      <c r="L360" s="44"/>
      <c r="M360" s="38"/>
      <c r="O360" s="38"/>
      <c r="P360" s="38"/>
      <c r="Q360" s="38"/>
      <c r="R360" s="38"/>
      <c r="S360" s="38"/>
      <c r="T360" s="38"/>
      <c r="U360" s="38"/>
      <c r="V360" s="38"/>
      <c r="W360" s="38"/>
      <c r="X360" s="38"/>
      <c r="Y360" s="38"/>
      <c r="Z360" s="38"/>
      <c r="AA360" s="38"/>
      <c r="AB360" s="38"/>
      <c r="AC360" s="38"/>
      <c r="AD360" s="38"/>
      <c r="AE360" s="38"/>
    </row>
  </sheetData>
  <sheetProtection password="CC35" sheet="1" objects="1" scenarios="1" formatColumns="0" formatRows="0" autoFilter="0"/>
  <autoFilter ref="C123:K359"/>
  <mergeCells count="9">
    <mergeCell ref="E7:H7"/>
    <mergeCell ref="E9:H9"/>
    <mergeCell ref="E18:H18"/>
    <mergeCell ref="E27:H27"/>
    <mergeCell ref="E85:H85"/>
    <mergeCell ref="E87:H87"/>
    <mergeCell ref="E114:H114"/>
    <mergeCell ref="E116:H116"/>
    <mergeCell ref="L2:V2"/>
  </mergeCells>
  <hyperlinks>
    <hyperlink ref="F128" r:id="rId1" display="https://podminky.urs.cz/item/CS_URS_2022_01/113107181"/>
    <hyperlink ref="F131" r:id="rId2" display="https://podminky.urs.cz/item/CS_URS_2022_01/113107342"/>
    <hyperlink ref="F137" r:id="rId3" display="https://podminky.urs.cz/item/CS_URS_2022_01/113107331"/>
    <hyperlink ref="F143" r:id="rId4" display="https://podminky.urs.cz/item/CS_URS_2022_01/113107322"/>
    <hyperlink ref="F146" r:id="rId5" display="https://podminky.urs.cz/item/CS_URS_2022_01/113202111"/>
    <hyperlink ref="F149" r:id="rId6" display="https://podminky.urs.cz/item/CS_URS_2022_01/113203111"/>
    <hyperlink ref="F152" r:id="rId7" display="https://podminky.urs.cz/item/CS_URS_2022_01/113204111"/>
    <hyperlink ref="F155" r:id="rId8" display="https://podminky.urs.cz/item/CS_URS_2022_01/121151103"/>
    <hyperlink ref="F158" r:id="rId9" display="https://podminky.urs.cz/item/CS_URS_2022_01/122211101"/>
    <hyperlink ref="F161" r:id="rId10" display="https://podminky.urs.cz/item/CS_URS_2022_01/132212131"/>
    <hyperlink ref="F166" r:id="rId11" display="https://podminky.urs.cz/item/CS_URS_2022_01/162751117-1"/>
    <hyperlink ref="F173" r:id="rId12" display="https://podminky.urs.cz/item/CS_URS_2022_01/162751119"/>
    <hyperlink ref="F177" r:id="rId13" display="https://podminky.urs.cz/item/CS_URS_2022_01/997013873-1"/>
    <hyperlink ref="F182" r:id="rId14" display="https://podminky.urs.cz/item/CS_URS_2022_01/181351003"/>
    <hyperlink ref="F186" r:id="rId15" display="https://podminky.urs.cz/item/CS_URS_2022_01/181411131"/>
    <hyperlink ref="F189" r:id="rId16" display="https://podminky.urs.cz/item/CS_URS_2022_01/181951112"/>
    <hyperlink ref="F194" r:id="rId17" display="https://podminky.urs.cz/item/CS_URS_2022_01/122251103"/>
    <hyperlink ref="F197" r:id="rId18" display="https://podminky.urs.cz/item/CS_URS_2022_01/162751117"/>
    <hyperlink ref="F201" r:id="rId19" display="https://podminky.urs.cz/item/CS_URS_2022_01/162751119-1"/>
    <hyperlink ref="F205" r:id="rId20" display="https://podminky.urs.cz/item/CS_URS_2022_01/181951112-1"/>
    <hyperlink ref="F209" r:id="rId21" display="https://podminky.urs.cz/item/CS_URS_2022_01/564951313"/>
    <hyperlink ref="F212" r:id="rId22" display="https://podminky.urs.cz/item/CS_URS_2022_01/919726122"/>
    <hyperlink ref="F216" r:id="rId23" display="https://podminky.urs.cz/item/CS_URS_2022_01/564851011"/>
    <hyperlink ref="F222" r:id="rId24" display="https://podminky.urs.cz/item/CS_URS_2022_01/567121109"/>
    <hyperlink ref="F227" r:id="rId25" display="https://podminky.urs.cz/item/CS_URS_2022_01/573191111"/>
    <hyperlink ref="F232" r:id="rId26" display="https://podminky.urs.cz/item/CS_URS_2022_01/565135111"/>
    <hyperlink ref="F238" r:id="rId27" display="https://podminky.urs.cz/item/CS_URS_2022_01/573231106"/>
    <hyperlink ref="F243" r:id="rId28" display="https://podminky.urs.cz/item/CS_URS_2022_01/577133111"/>
    <hyperlink ref="F248" r:id="rId29" display="https://podminky.urs.cz/item/CS_URS_2022_01/596211110"/>
    <hyperlink ref="F251" r:id="rId30" display="https://podminky.urs.cz/item/CS_URS_2022_01/596211210"/>
    <hyperlink ref="F254" r:id="rId31" display="https://podminky.urs.cz/item/CS_URS_2022_01/578143113"/>
    <hyperlink ref="F258" r:id="rId32" display="https://podminky.urs.cz/item/CS_URS_2022_01/578901114"/>
    <hyperlink ref="F262" r:id="rId33" display="https://podminky.urs.cz/item/CS_URS_2022_01/831362121"/>
    <hyperlink ref="F264" r:id="rId34" display="https://podminky.urs.cz/item/CS_URS_2022_01/831262191"/>
    <hyperlink ref="F268" r:id="rId35" display="https://podminky.urs.cz/item/CS_URS_2022_01/837352221"/>
    <hyperlink ref="F272" r:id="rId36" display="https://podminky.urs.cz/item/CS_URS_2022_01/831263195"/>
    <hyperlink ref="F274" r:id="rId37" display="https://podminky.urs.cz/item/CS_URS_2022_01/895941311"/>
    <hyperlink ref="F280" r:id="rId38" display="https://podminky.urs.cz/item/CS_URS_2022_01/899231111"/>
    <hyperlink ref="F283" r:id="rId39" display="https://podminky.urs.cz/item/CS_URS_2022_01/899204112"/>
    <hyperlink ref="F287" r:id="rId40" display="https://podminky.urs.cz/item/CS_URS_2022_01/899231111"/>
    <hyperlink ref="F290" r:id="rId41" display="https://podminky.urs.cz/item/CS_URS_2022_01/899623151"/>
    <hyperlink ref="F292" r:id="rId42" display="https://podminky.urs.cz/item/CS_URS_2022_01/899431111"/>
    <hyperlink ref="F302" r:id="rId43" display="https://podminky.urs.cz/item/CS_URS_2022_01/916231213"/>
    <hyperlink ref="F306" r:id="rId44" display="https://podminky.urs.cz/item/CS_URS_2022_01/916241212"/>
    <hyperlink ref="F310" r:id="rId45" display="https://podminky.urs.cz/item/CS_URS_2022_01/916991121"/>
    <hyperlink ref="F313" r:id="rId46" display="https://podminky.urs.cz/item/CS_URS_2022_01/919732211"/>
    <hyperlink ref="F316" r:id="rId47" display="https://podminky.urs.cz/item/CS_URS_2022_01/919735111"/>
    <hyperlink ref="F319" r:id="rId48" display="https://podminky.urs.cz/item/CS_URS_2022_01/919735123"/>
    <hyperlink ref="F321" r:id="rId49" display="https://podminky.urs.cz/item/CS_URS_2022_01/979024443"/>
    <hyperlink ref="F324" r:id="rId50" display="https://podminky.urs.cz/item/CS_URS_2022_01/979071112"/>
    <hyperlink ref="F328" r:id="rId51" display="https://podminky.urs.cz/item/CS_URS_2022_01/997013861"/>
    <hyperlink ref="F330" r:id="rId52" display="https://podminky.urs.cz/item/CS_URS_2022_01/997013873"/>
    <hyperlink ref="F332" r:id="rId53" display="https://podminky.urs.cz/item/CS_URS_2022_01/997013875"/>
    <hyperlink ref="F334" r:id="rId54" display="https://podminky.urs.cz/item/CS_URS_2022_01/997211511"/>
    <hyperlink ref="F341" r:id="rId55" display="https://podminky.urs.cz/item/CS_URS_2022_01/997211519"/>
    <hyperlink ref="F345" r:id="rId56" display="https://podminky.urs.cz/item/CS_URS_2022_01/997211521"/>
    <hyperlink ref="F347" r:id="rId57" display="https://podminky.urs.cz/item/CS_URS_2022_01/997211529"/>
    <hyperlink ref="F351" r:id="rId58" display="https://podminky.urs.cz/item/CS_URS_2022_01/998225111"/>
    <hyperlink ref="F354" r:id="rId59" display="https://podminky.urs.cz/item/CS_URS_2022_01/998225191"/>
    <hyperlink ref="F357" r:id="rId60" display="https://podminky.urs.cz/item/CS_URS_2022_01/99822519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xl/worksheets/sheet3.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92</v>
      </c>
    </row>
    <row r="3" spans="2:46" s="1" customFormat="1" ht="6.95" customHeight="1">
      <c r="B3" s="136"/>
      <c r="C3" s="137"/>
      <c r="D3" s="137"/>
      <c r="E3" s="137"/>
      <c r="F3" s="137"/>
      <c r="G3" s="137"/>
      <c r="H3" s="137"/>
      <c r="I3" s="137"/>
      <c r="J3" s="137"/>
      <c r="K3" s="137"/>
      <c r="L3" s="20"/>
      <c r="AT3" s="17" t="s">
        <v>89</v>
      </c>
    </row>
    <row r="4" spans="2:46" s="1" customFormat="1" ht="24.95" customHeight="1">
      <c r="B4" s="20"/>
      <c r="D4" s="138" t="s">
        <v>93</v>
      </c>
      <c r="L4" s="20"/>
      <c r="M4" s="139" t="s">
        <v>10</v>
      </c>
      <c r="AT4" s="17" t="s">
        <v>4</v>
      </c>
    </row>
    <row r="5" spans="2:12" s="1" customFormat="1" ht="6.95" customHeight="1">
      <c r="B5" s="20"/>
      <c r="L5" s="20"/>
    </row>
    <row r="6" spans="2:12" s="1" customFormat="1" ht="12" customHeight="1">
      <c r="B6" s="20"/>
      <c r="D6" s="140" t="s">
        <v>16</v>
      </c>
      <c r="L6" s="20"/>
    </row>
    <row r="7" spans="2:12" s="1" customFormat="1" ht="16.5" customHeight="1">
      <c r="B7" s="20"/>
      <c r="E7" s="141" t="str">
        <f>'Rekapitulace stavby'!K6</f>
        <v>Chodníkový program 2021 - ulice Zahradníčkova</v>
      </c>
      <c r="F7" s="140"/>
      <c r="G7" s="140"/>
      <c r="H7" s="140"/>
      <c r="L7" s="20"/>
    </row>
    <row r="8" spans="1:31" s="2" customFormat="1" ht="12" customHeight="1">
      <c r="A8" s="38"/>
      <c r="B8" s="44"/>
      <c r="C8" s="38"/>
      <c r="D8" s="140" t="s">
        <v>94</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42" t="s">
        <v>574</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0" t="s">
        <v>20</v>
      </c>
      <c r="E12" s="38"/>
      <c r="F12" s="143" t="s">
        <v>21</v>
      </c>
      <c r="G12" s="38"/>
      <c r="H12" s="38"/>
      <c r="I12" s="140" t="s">
        <v>22</v>
      </c>
      <c r="J12" s="144" t="str">
        <f>'Rekapitulace stavby'!AN8</f>
        <v>9. 6. 2022</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0" t="s">
        <v>24</v>
      </c>
      <c r="E14" s="38"/>
      <c r="F14" s="38"/>
      <c r="G14" s="38"/>
      <c r="H14" s="38"/>
      <c r="I14" s="140" t="s">
        <v>25</v>
      </c>
      <c r="J14" s="143" t="s">
        <v>26</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3" t="s">
        <v>27</v>
      </c>
      <c r="F15" s="38"/>
      <c r="G15" s="38"/>
      <c r="H15" s="38"/>
      <c r="I15" s="140" t="s">
        <v>28</v>
      </c>
      <c r="J15" s="143" t="s">
        <v>29</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0" t="s">
        <v>30</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3"/>
      <c r="G18" s="143"/>
      <c r="H18" s="143"/>
      <c r="I18" s="140" t="s">
        <v>28</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0" t="s">
        <v>32</v>
      </c>
      <c r="E20" s="38"/>
      <c r="F20" s="38"/>
      <c r="G20" s="38"/>
      <c r="H20" s="38"/>
      <c r="I20" s="140" t="s">
        <v>25</v>
      </c>
      <c r="J20" s="143" t="s">
        <v>33</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3" t="s">
        <v>34</v>
      </c>
      <c r="F21" s="38"/>
      <c r="G21" s="38"/>
      <c r="H21" s="38"/>
      <c r="I21" s="140" t="s">
        <v>28</v>
      </c>
      <c r="J21" s="143" t="s">
        <v>35</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0" t="s">
        <v>36</v>
      </c>
      <c r="E23" s="38"/>
      <c r="F23" s="38"/>
      <c r="G23" s="38"/>
      <c r="H23" s="38"/>
      <c r="I23" s="140" t="s">
        <v>25</v>
      </c>
      <c r="J23" s="143" t="s">
        <v>33</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3" t="s">
        <v>34</v>
      </c>
      <c r="F24" s="38"/>
      <c r="G24" s="38"/>
      <c r="H24" s="38"/>
      <c r="I24" s="140" t="s">
        <v>28</v>
      </c>
      <c r="J24" s="143" t="s">
        <v>35</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0" t="s">
        <v>38</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pans="1:31" s="2" customFormat="1" ht="25.4" customHeight="1">
      <c r="A30" s="38"/>
      <c r="B30" s="44"/>
      <c r="C30" s="38"/>
      <c r="D30" s="150" t="s">
        <v>39</v>
      </c>
      <c r="E30" s="38"/>
      <c r="F30" s="38"/>
      <c r="G30" s="38"/>
      <c r="H30" s="38"/>
      <c r="I30" s="38"/>
      <c r="J30" s="151">
        <f>ROUND(J123,2)</f>
        <v>0</v>
      </c>
      <c r="K30" s="38"/>
      <c r="L30" s="63"/>
      <c r="S30" s="38"/>
      <c r="T30" s="38"/>
      <c r="U30" s="38"/>
      <c r="V30" s="38"/>
      <c r="W30" s="38"/>
      <c r="X30" s="38"/>
      <c r="Y30" s="38"/>
      <c r="Z30" s="38"/>
      <c r="AA30" s="38"/>
      <c r="AB30" s="38"/>
      <c r="AC30" s="38"/>
      <c r="AD30" s="38"/>
      <c r="AE30" s="38"/>
    </row>
    <row r="31" spans="1:31" s="2" customFormat="1" ht="6.95"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2" t="s">
        <v>41</v>
      </c>
      <c r="G32" s="38"/>
      <c r="H32" s="38"/>
      <c r="I32" s="152" t="s">
        <v>40</v>
      </c>
      <c r="J32" s="152" t="s">
        <v>42</v>
      </c>
      <c r="K32" s="38"/>
      <c r="L32" s="63"/>
      <c r="S32" s="38"/>
      <c r="T32" s="38"/>
      <c r="U32" s="38"/>
      <c r="V32" s="38"/>
      <c r="W32" s="38"/>
      <c r="X32" s="38"/>
      <c r="Y32" s="38"/>
      <c r="Z32" s="38"/>
      <c r="AA32" s="38"/>
      <c r="AB32" s="38"/>
      <c r="AC32" s="38"/>
      <c r="AD32" s="38"/>
      <c r="AE32" s="38"/>
    </row>
    <row r="33" spans="1:31" s="2" customFormat="1" ht="14.4" customHeight="1">
      <c r="A33" s="38"/>
      <c r="B33" s="44"/>
      <c r="C33" s="38"/>
      <c r="D33" s="153" t="s">
        <v>43</v>
      </c>
      <c r="E33" s="140" t="s">
        <v>44</v>
      </c>
      <c r="F33" s="154">
        <f>ROUND((SUM(BE123:BE167)),2)</f>
        <v>0</v>
      </c>
      <c r="G33" s="38"/>
      <c r="H33" s="38"/>
      <c r="I33" s="155">
        <v>0.21</v>
      </c>
      <c r="J33" s="154">
        <f>ROUND(((SUM(BE123:BE167))*I33),2)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0" t="s">
        <v>45</v>
      </c>
      <c r="F34" s="154">
        <f>ROUND((SUM(BF123:BF167)),2)</f>
        <v>0</v>
      </c>
      <c r="G34" s="38"/>
      <c r="H34" s="38"/>
      <c r="I34" s="155">
        <v>0.15</v>
      </c>
      <c r="J34" s="154">
        <f>ROUND(((SUM(BF123:BF167))*I34),2)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0" t="s">
        <v>46</v>
      </c>
      <c r="F35" s="154">
        <f>ROUND((SUM(BG123:BG167)),2)</f>
        <v>0</v>
      </c>
      <c r="G35" s="38"/>
      <c r="H35" s="38"/>
      <c r="I35" s="155">
        <v>0.21</v>
      </c>
      <c r="J35" s="154">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0" t="s">
        <v>47</v>
      </c>
      <c r="F36" s="154">
        <f>ROUND((SUM(BH123:BH167)),2)</f>
        <v>0</v>
      </c>
      <c r="G36" s="38"/>
      <c r="H36" s="38"/>
      <c r="I36" s="155">
        <v>0.15</v>
      </c>
      <c r="J36" s="154">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0" t="s">
        <v>48</v>
      </c>
      <c r="F37" s="154">
        <f>ROUND((SUM(BI123:BI167)),2)</f>
        <v>0</v>
      </c>
      <c r="G37" s="38"/>
      <c r="H37" s="38"/>
      <c r="I37" s="155">
        <v>0</v>
      </c>
      <c r="J37" s="154">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pans="1:31" s="2" customFormat="1" ht="25.4" customHeight="1">
      <c r="A39" s="38"/>
      <c r="B39" s="44"/>
      <c r="C39" s="156"/>
      <c r="D39" s="157" t="s">
        <v>49</v>
      </c>
      <c r="E39" s="158"/>
      <c r="F39" s="158"/>
      <c r="G39" s="159" t="s">
        <v>50</v>
      </c>
      <c r="H39" s="160" t="s">
        <v>51</v>
      </c>
      <c r="I39" s="158"/>
      <c r="J39" s="161">
        <f>SUM(J30:J37)</f>
        <v>0</v>
      </c>
      <c r="K39" s="162"/>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2:12" s="1" customFormat="1" ht="14.4" customHeight="1">
      <c r="B41" s="20"/>
      <c r="L41" s="20"/>
    </row>
    <row r="42" spans="2:12" s="1" customFormat="1" ht="14.4" customHeight="1">
      <c r="B42" s="20"/>
      <c r="L42" s="20"/>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63" t="s">
        <v>52</v>
      </c>
      <c r="E50" s="164"/>
      <c r="F50" s="164"/>
      <c r="G50" s="163" t="s">
        <v>53</v>
      </c>
      <c r="H50" s="164"/>
      <c r="I50" s="164"/>
      <c r="J50" s="164"/>
      <c r="K50" s="164"/>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65" t="s">
        <v>54</v>
      </c>
      <c r="E61" s="166"/>
      <c r="F61" s="167" t="s">
        <v>55</v>
      </c>
      <c r="G61" s="165" t="s">
        <v>54</v>
      </c>
      <c r="H61" s="166"/>
      <c r="I61" s="166"/>
      <c r="J61" s="168" t="s">
        <v>55</v>
      </c>
      <c r="K61" s="166"/>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63" t="s">
        <v>56</v>
      </c>
      <c r="E65" s="169"/>
      <c r="F65" s="169"/>
      <c r="G65" s="163" t="s">
        <v>57</v>
      </c>
      <c r="H65" s="169"/>
      <c r="I65" s="169"/>
      <c r="J65" s="169"/>
      <c r="K65" s="16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65" t="s">
        <v>54</v>
      </c>
      <c r="E76" s="166"/>
      <c r="F76" s="167" t="s">
        <v>55</v>
      </c>
      <c r="G76" s="165" t="s">
        <v>54</v>
      </c>
      <c r="H76" s="166"/>
      <c r="I76" s="166"/>
      <c r="J76" s="168" t="s">
        <v>55</v>
      </c>
      <c r="K76" s="166"/>
      <c r="L76" s="63"/>
      <c r="S76" s="38"/>
      <c r="T76" s="38"/>
      <c r="U76" s="38"/>
      <c r="V76" s="38"/>
      <c r="W76" s="38"/>
      <c r="X76" s="38"/>
      <c r="Y76" s="38"/>
      <c r="Z76" s="38"/>
      <c r="AA76" s="38"/>
      <c r="AB76" s="38"/>
      <c r="AC76" s="38"/>
      <c r="AD76" s="38"/>
      <c r="AE76" s="38"/>
    </row>
    <row r="77" spans="1:31"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spans="1:31" s="2" customFormat="1" ht="6.95"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74" t="str">
        <f>E7</f>
        <v>Chodníkový program 2021 - ulice Zahradníčkova</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SO901 - VRN</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Praha 5</v>
      </c>
      <c r="G89" s="40"/>
      <c r="H89" s="40"/>
      <c r="I89" s="32" t="s">
        <v>22</v>
      </c>
      <c r="J89" s="79" t="str">
        <f>IF(J12="","",J12)</f>
        <v>9. 6. 2022</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MČ Praha 5</v>
      </c>
      <c r="G91" s="40"/>
      <c r="H91" s="40"/>
      <c r="I91" s="32" t="s">
        <v>32</v>
      </c>
      <c r="J91" s="36" t="str">
        <f>E21</f>
        <v>Sinpps s.r.o</v>
      </c>
      <c r="K91" s="40"/>
      <c r="L91" s="63"/>
      <c r="S91" s="38"/>
      <c r="T91" s="38"/>
      <c r="U91" s="38"/>
      <c r="V91" s="38"/>
      <c r="W91" s="38"/>
      <c r="X91" s="38"/>
      <c r="Y91" s="38"/>
      <c r="Z91" s="38"/>
      <c r="AA91" s="38"/>
      <c r="AB91" s="38"/>
      <c r="AC91" s="38"/>
      <c r="AD91" s="38"/>
      <c r="AE91" s="38"/>
    </row>
    <row r="92" spans="1:31" s="2" customFormat="1" ht="15.15" customHeight="1">
      <c r="A92" s="38"/>
      <c r="B92" s="39"/>
      <c r="C92" s="32" t="s">
        <v>30</v>
      </c>
      <c r="D92" s="40"/>
      <c r="E92" s="40"/>
      <c r="F92" s="27" t="str">
        <f>IF(E18="","",E18)</f>
        <v>Vyplň údaj</v>
      </c>
      <c r="G92" s="40"/>
      <c r="H92" s="40"/>
      <c r="I92" s="32" t="s">
        <v>36</v>
      </c>
      <c r="J92" s="36" t="str">
        <f>E24</f>
        <v>Sinpps s.r.o</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75" t="s">
        <v>97</v>
      </c>
      <c r="D94" s="176"/>
      <c r="E94" s="176"/>
      <c r="F94" s="176"/>
      <c r="G94" s="176"/>
      <c r="H94" s="176"/>
      <c r="I94" s="176"/>
      <c r="J94" s="177" t="s">
        <v>98</v>
      </c>
      <c r="K94" s="176"/>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78" t="s">
        <v>99</v>
      </c>
      <c r="D96" s="40"/>
      <c r="E96" s="40"/>
      <c r="F96" s="40"/>
      <c r="G96" s="40"/>
      <c r="H96" s="40"/>
      <c r="I96" s="40"/>
      <c r="J96" s="110">
        <f>J123</f>
        <v>0</v>
      </c>
      <c r="K96" s="40"/>
      <c r="L96" s="63"/>
      <c r="S96" s="38"/>
      <c r="T96" s="38"/>
      <c r="U96" s="38"/>
      <c r="V96" s="38"/>
      <c r="W96" s="38"/>
      <c r="X96" s="38"/>
      <c r="Y96" s="38"/>
      <c r="Z96" s="38"/>
      <c r="AA96" s="38"/>
      <c r="AB96" s="38"/>
      <c r="AC96" s="38"/>
      <c r="AD96" s="38"/>
      <c r="AE96" s="38"/>
      <c r="AU96" s="17" t="s">
        <v>100</v>
      </c>
    </row>
    <row r="97" spans="1:31" s="9" customFormat="1" ht="24.95" customHeight="1">
      <c r="A97" s="9"/>
      <c r="B97" s="179"/>
      <c r="C97" s="180"/>
      <c r="D97" s="181" t="s">
        <v>575</v>
      </c>
      <c r="E97" s="182"/>
      <c r="F97" s="182"/>
      <c r="G97" s="182"/>
      <c r="H97" s="182"/>
      <c r="I97" s="182"/>
      <c r="J97" s="183">
        <f>J124</f>
        <v>0</v>
      </c>
      <c r="K97" s="180"/>
      <c r="L97" s="184"/>
      <c r="S97" s="9"/>
      <c r="T97" s="9"/>
      <c r="U97" s="9"/>
      <c r="V97" s="9"/>
      <c r="W97" s="9"/>
      <c r="X97" s="9"/>
      <c r="Y97" s="9"/>
      <c r="Z97" s="9"/>
      <c r="AA97" s="9"/>
      <c r="AB97" s="9"/>
      <c r="AC97" s="9"/>
      <c r="AD97" s="9"/>
      <c r="AE97" s="9"/>
    </row>
    <row r="98" spans="1:31" s="10" customFormat="1" ht="19.9" customHeight="1">
      <c r="A98" s="10"/>
      <c r="B98" s="185"/>
      <c r="C98" s="186"/>
      <c r="D98" s="187" t="s">
        <v>576</v>
      </c>
      <c r="E98" s="188"/>
      <c r="F98" s="188"/>
      <c r="G98" s="188"/>
      <c r="H98" s="188"/>
      <c r="I98" s="188"/>
      <c r="J98" s="189">
        <f>J125</f>
        <v>0</v>
      </c>
      <c r="K98" s="186"/>
      <c r="L98" s="190"/>
      <c r="S98" s="10"/>
      <c r="T98" s="10"/>
      <c r="U98" s="10"/>
      <c r="V98" s="10"/>
      <c r="W98" s="10"/>
      <c r="X98" s="10"/>
      <c r="Y98" s="10"/>
      <c r="Z98" s="10"/>
      <c r="AA98" s="10"/>
      <c r="AB98" s="10"/>
      <c r="AC98" s="10"/>
      <c r="AD98" s="10"/>
      <c r="AE98" s="10"/>
    </row>
    <row r="99" spans="1:31" s="10" customFormat="1" ht="19.9" customHeight="1">
      <c r="A99" s="10"/>
      <c r="B99" s="185"/>
      <c r="C99" s="186"/>
      <c r="D99" s="187" t="s">
        <v>577</v>
      </c>
      <c r="E99" s="188"/>
      <c r="F99" s="188"/>
      <c r="G99" s="188"/>
      <c r="H99" s="188"/>
      <c r="I99" s="188"/>
      <c r="J99" s="189">
        <f>J145</f>
        <v>0</v>
      </c>
      <c r="K99" s="186"/>
      <c r="L99" s="190"/>
      <c r="S99" s="10"/>
      <c r="T99" s="10"/>
      <c r="U99" s="10"/>
      <c r="V99" s="10"/>
      <c r="W99" s="10"/>
      <c r="X99" s="10"/>
      <c r="Y99" s="10"/>
      <c r="Z99" s="10"/>
      <c r="AA99" s="10"/>
      <c r="AB99" s="10"/>
      <c r="AC99" s="10"/>
      <c r="AD99" s="10"/>
      <c r="AE99" s="10"/>
    </row>
    <row r="100" spans="1:31" s="10" customFormat="1" ht="19.9" customHeight="1">
      <c r="A100" s="10"/>
      <c r="B100" s="185"/>
      <c r="C100" s="186"/>
      <c r="D100" s="187" t="s">
        <v>578</v>
      </c>
      <c r="E100" s="188"/>
      <c r="F100" s="188"/>
      <c r="G100" s="188"/>
      <c r="H100" s="188"/>
      <c r="I100" s="188"/>
      <c r="J100" s="189">
        <f>J152</f>
        <v>0</v>
      </c>
      <c r="K100" s="186"/>
      <c r="L100" s="190"/>
      <c r="S100" s="10"/>
      <c r="T100" s="10"/>
      <c r="U100" s="10"/>
      <c r="V100" s="10"/>
      <c r="W100" s="10"/>
      <c r="X100" s="10"/>
      <c r="Y100" s="10"/>
      <c r="Z100" s="10"/>
      <c r="AA100" s="10"/>
      <c r="AB100" s="10"/>
      <c r="AC100" s="10"/>
      <c r="AD100" s="10"/>
      <c r="AE100" s="10"/>
    </row>
    <row r="101" spans="1:31" s="10" customFormat="1" ht="19.9" customHeight="1">
      <c r="A101" s="10"/>
      <c r="B101" s="185"/>
      <c r="C101" s="186"/>
      <c r="D101" s="187" t="s">
        <v>579</v>
      </c>
      <c r="E101" s="188"/>
      <c r="F101" s="188"/>
      <c r="G101" s="188"/>
      <c r="H101" s="188"/>
      <c r="I101" s="188"/>
      <c r="J101" s="189">
        <f>J159</f>
        <v>0</v>
      </c>
      <c r="K101" s="186"/>
      <c r="L101" s="190"/>
      <c r="S101" s="10"/>
      <c r="T101" s="10"/>
      <c r="U101" s="10"/>
      <c r="V101" s="10"/>
      <c r="W101" s="10"/>
      <c r="X101" s="10"/>
      <c r="Y101" s="10"/>
      <c r="Z101" s="10"/>
      <c r="AA101" s="10"/>
      <c r="AB101" s="10"/>
      <c r="AC101" s="10"/>
      <c r="AD101" s="10"/>
      <c r="AE101" s="10"/>
    </row>
    <row r="102" spans="1:31" s="10" customFormat="1" ht="19.9" customHeight="1">
      <c r="A102" s="10"/>
      <c r="B102" s="185"/>
      <c r="C102" s="186"/>
      <c r="D102" s="187" t="s">
        <v>580</v>
      </c>
      <c r="E102" s="188"/>
      <c r="F102" s="188"/>
      <c r="G102" s="188"/>
      <c r="H102" s="188"/>
      <c r="I102" s="188"/>
      <c r="J102" s="189">
        <f>J162</f>
        <v>0</v>
      </c>
      <c r="K102" s="186"/>
      <c r="L102" s="190"/>
      <c r="S102" s="10"/>
      <c r="T102" s="10"/>
      <c r="U102" s="10"/>
      <c r="V102" s="10"/>
      <c r="W102" s="10"/>
      <c r="X102" s="10"/>
      <c r="Y102" s="10"/>
      <c r="Z102" s="10"/>
      <c r="AA102" s="10"/>
      <c r="AB102" s="10"/>
      <c r="AC102" s="10"/>
      <c r="AD102" s="10"/>
      <c r="AE102" s="10"/>
    </row>
    <row r="103" spans="1:31" s="10" customFormat="1" ht="19.9" customHeight="1">
      <c r="A103" s="10"/>
      <c r="B103" s="185"/>
      <c r="C103" s="186"/>
      <c r="D103" s="187" t="s">
        <v>581</v>
      </c>
      <c r="E103" s="188"/>
      <c r="F103" s="188"/>
      <c r="G103" s="188"/>
      <c r="H103" s="188"/>
      <c r="I103" s="188"/>
      <c r="J103" s="189">
        <f>J165</f>
        <v>0</v>
      </c>
      <c r="K103" s="186"/>
      <c r="L103" s="190"/>
      <c r="S103" s="10"/>
      <c r="T103" s="10"/>
      <c r="U103" s="10"/>
      <c r="V103" s="10"/>
      <c r="W103" s="10"/>
      <c r="X103" s="10"/>
      <c r="Y103" s="10"/>
      <c r="Z103" s="10"/>
      <c r="AA103" s="10"/>
      <c r="AB103" s="10"/>
      <c r="AC103" s="10"/>
      <c r="AD103" s="10"/>
      <c r="AE103" s="10"/>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9" spans="1:31" s="2" customFormat="1" ht="6.95"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pans="1:31" s="2" customFormat="1" ht="24.95" customHeight="1">
      <c r="A110" s="38"/>
      <c r="B110" s="39"/>
      <c r="C110" s="23" t="s">
        <v>109</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174" t="str">
        <f>E7</f>
        <v>Chodníkový program 2021 - ulice Zahradníčkova</v>
      </c>
      <c r="F113" s="32"/>
      <c r="G113" s="32"/>
      <c r="H113" s="32"/>
      <c r="I113" s="40"/>
      <c r="J113" s="40"/>
      <c r="K113" s="40"/>
      <c r="L113" s="63"/>
      <c r="S113" s="38"/>
      <c r="T113" s="38"/>
      <c r="U113" s="38"/>
      <c r="V113" s="38"/>
      <c r="W113" s="38"/>
      <c r="X113" s="38"/>
      <c r="Y113" s="38"/>
      <c r="Z113" s="38"/>
      <c r="AA113" s="38"/>
      <c r="AB113" s="38"/>
      <c r="AC113" s="38"/>
      <c r="AD113" s="38"/>
      <c r="AE113" s="38"/>
    </row>
    <row r="114" spans="1:31" s="2" customFormat="1" ht="12" customHeight="1">
      <c r="A114" s="38"/>
      <c r="B114" s="39"/>
      <c r="C114" s="32" t="s">
        <v>94</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76" t="str">
        <f>E9</f>
        <v>SO901 - VRN</v>
      </c>
      <c r="F115" s="40"/>
      <c r="G115" s="40"/>
      <c r="H115" s="40"/>
      <c r="I115" s="40"/>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20</v>
      </c>
      <c r="D117" s="40"/>
      <c r="E117" s="40"/>
      <c r="F117" s="27" t="str">
        <f>F12</f>
        <v>Praha 5</v>
      </c>
      <c r="G117" s="40"/>
      <c r="H117" s="40"/>
      <c r="I117" s="32" t="s">
        <v>22</v>
      </c>
      <c r="J117" s="79" t="str">
        <f>IF(J12="","",J12)</f>
        <v>9. 6. 2022</v>
      </c>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15.15" customHeight="1">
      <c r="A119" s="38"/>
      <c r="B119" s="39"/>
      <c r="C119" s="32" t="s">
        <v>24</v>
      </c>
      <c r="D119" s="40"/>
      <c r="E119" s="40"/>
      <c r="F119" s="27" t="str">
        <f>E15</f>
        <v>MČ Praha 5</v>
      </c>
      <c r="G119" s="40"/>
      <c r="H119" s="40"/>
      <c r="I119" s="32" t="s">
        <v>32</v>
      </c>
      <c r="J119" s="36" t="str">
        <f>E21</f>
        <v>Sinpps s.r.o</v>
      </c>
      <c r="K119" s="40"/>
      <c r="L119" s="63"/>
      <c r="S119" s="38"/>
      <c r="T119" s="38"/>
      <c r="U119" s="38"/>
      <c r="V119" s="38"/>
      <c r="W119" s="38"/>
      <c r="X119" s="38"/>
      <c r="Y119" s="38"/>
      <c r="Z119" s="38"/>
      <c r="AA119" s="38"/>
      <c r="AB119" s="38"/>
      <c r="AC119" s="38"/>
      <c r="AD119" s="38"/>
      <c r="AE119" s="38"/>
    </row>
    <row r="120" spans="1:31" s="2" customFormat="1" ht="15.15" customHeight="1">
      <c r="A120" s="38"/>
      <c r="B120" s="39"/>
      <c r="C120" s="32" t="s">
        <v>30</v>
      </c>
      <c r="D120" s="40"/>
      <c r="E120" s="40"/>
      <c r="F120" s="27" t="str">
        <f>IF(E18="","",E18)</f>
        <v>Vyplň údaj</v>
      </c>
      <c r="G120" s="40"/>
      <c r="H120" s="40"/>
      <c r="I120" s="32" t="s">
        <v>36</v>
      </c>
      <c r="J120" s="36" t="str">
        <f>E24</f>
        <v>Sinpps s.r.o</v>
      </c>
      <c r="K120" s="40"/>
      <c r="L120" s="63"/>
      <c r="S120" s="38"/>
      <c r="T120" s="38"/>
      <c r="U120" s="38"/>
      <c r="V120" s="38"/>
      <c r="W120" s="38"/>
      <c r="X120" s="38"/>
      <c r="Y120" s="38"/>
      <c r="Z120" s="38"/>
      <c r="AA120" s="38"/>
      <c r="AB120" s="38"/>
      <c r="AC120" s="38"/>
      <c r="AD120" s="38"/>
      <c r="AE120" s="38"/>
    </row>
    <row r="121" spans="1:31" s="2" customFormat="1" ht="10.3"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11" customFormat="1" ht="29.25" customHeight="1">
      <c r="A122" s="191"/>
      <c r="B122" s="192"/>
      <c r="C122" s="193" t="s">
        <v>110</v>
      </c>
      <c r="D122" s="194" t="s">
        <v>64</v>
      </c>
      <c r="E122" s="194" t="s">
        <v>60</v>
      </c>
      <c r="F122" s="194" t="s">
        <v>61</v>
      </c>
      <c r="G122" s="194" t="s">
        <v>111</v>
      </c>
      <c r="H122" s="194" t="s">
        <v>112</v>
      </c>
      <c r="I122" s="194" t="s">
        <v>113</v>
      </c>
      <c r="J122" s="194" t="s">
        <v>98</v>
      </c>
      <c r="K122" s="195" t="s">
        <v>114</v>
      </c>
      <c r="L122" s="196"/>
      <c r="M122" s="100" t="s">
        <v>1</v>
      </c>
      <c r="N122" s="101" t="s">
        <v>43</v>
      </c>
      <c r="O122" s="101" t="s">
        <v>115</v>
      </c>
      <c r="P122" s="101" t="s">
        <v>116</v>
      </c>
      <c r="Q122" s="101" t="s">
        <v>117</v>
      </c>
      <c r="R122" s="101" t="s">
        <v>118</v>
      </c>
      <c r="S122" s="101" t="s">
        <v>119</v>
      </c>
      <c r="T122" s="102" t="s">
        <v>120</v>
      </c>
      <c r="U122" s="191"/>
      <c r="V122" s="191"/>
      <c r="W122" s="191"/>
      <c r="X122" s="191"/>
      <c r="Y122" s="191"/>
      <c r="Z122" s="191"/>
      <c r="AA122" s="191"/>
      <c r="AB122" s="191"/>
      <c r="AC122" s="191"/>
      <c r="AD122" s="191"/>
      <c r="AE122" s="191"/>
    </row>
    <row r="123" spans="1:63" s="2" customFormat="1" ht="22.8" customHeight="1">
      <c r="A123" s="38"/>
      <c r="B123" s="39"/>
      <c r="C123" s="107" t="s">
        <v>121</v>
      </c>
      <c r="D123" s="40"/>
      <c r="E123" s="40"/>
      <c r="F123" s="40"/>
      <c r="G123" s="40"/>
      <c r="H123" s="40"/>
      <c r="I123" s="40"/>
      <c r="J123" s="197">
        <f>BK123</f>
        <v>0</v>
      </c>
      <c r="K123" s="40"/>
      <c r="L123" s="44"/>
      <c r="M123" s="103"/>
      <c r="N123" s="198"/>
      <c r="O123" s="104"/>
      <c r="P123" s="199">
        <f>P124</f>
        <v>0</v>
      </c>
      <c r="Q123" s="104"/>
      <c r="R123" s="199">
        <f>R124</f>
        <v>0</v>
      </c>
      <c r="S123" s="104"/>
      <c r="T123" s="200">
        <f>T124</f>
        <v>0</v>
      </c>
      <c r="U123" s="38"/>
      <c r="V123" s="38"/>
      <c r="W123" s="38"/>
      <c r="X123" s="38"/>
      <c r="Y123" s="38"/>
      <c r="Z123" s="38"/>
      <c r="AA123" s="38"/>
      <c r="AB123" s="38"/>
      <c r="AC123" s="38"/>
      <c r="AD123" s="38"/>
      <c r="AE123" s="38"/>
      <c r="AT123" s="17" t="s">
        <v>78</v>
      </c>
      <c r="AU123" s="17" t="s">
        <v>100</v>
      </c>
      <c r="BK123" s="201">
        <f>BK124</f>
        <v>0</v>
      </c>
    </row>
    <row r="124" spans="1:63" s="12" customFormat="1" ht="25.9" customHeight="1">
      <c r="A124" s="12"/>
      <c r="B124" s="202"/>
      <c r="C124" s="203"/>
      <c r="D124" s="204" t="s">
        <v>78</v>
      </c>
      <c r="E124" s="205" t="s">
        <v>91</v>
      </c>
      <c r="F124" s="205" t="s">
        <v>582</v>
      </c>
      <c r="G124" s="203"/>
      <c r="H124" s="203"/>
      <c r="I124" s="206"/>
      <c r="J124" s="207">
        <f>BK124</f>
        <v>0</v>
      </c>
      <c r="K124" s="203"/>
      <c r="L124" s="208"/>
      <c r="M124" s="209"/>
      <c r="N124" s="210"/>
      <c r="O124" s="210"/>
      <c r="P124" s="211">
        <f>P125+P145+P152+P159+P162+P165</f>
        <v>0</v>
      </c>
      <c r="Q124" s="210"/>
      <c r="R124" s="211">
        <f>R125+R145+R152+R159+R162+R165</f>
        <v>0</v>
      </c>
      <c r="S124" s="210"/>
      <c r="T124" s="212">
        <f>T125+T145+T152+T159+T162+T165</f>
        <v>0</v>
      </c>
      <c r="U124" s="12"/>
      <c r="V124" s="12"/>
      <c r="W124" s="12"/>
      <c r="X124" s="12"/>
      <c r="Y124" s="12"/>
      <c r="Z124" s="12"/>
      <c r="AA124" s="12"/>
      <c r="AB124" s="12"/>
      <c r="AC124" s="12"/>
      <c r="AD124" s="12"/>
      <c r="AE124" s="12"/>
      <c r="AR124" s="213" t="s">
        <v>157</v>
      </c>
      <c r="AT124" s="214" t="s">
        <v>78</v>
      </c>
      <c r="AU124" s="214" t="s">
        <v>79</v>
      </c>
      <c r="AY124" s="213" t="s">
        <v>124</v>
      </c>
      <c r="BK124" s="215">
        <f>BK125+BK145+BK152+BK159+BK162+BK165</f>
        <v>0</v>
      </c>
    </row>
    <row r="125" spans="1:63" s="12" customFormat="1" ht="22.8" customHeight="1">
      <c r="A125" s="12"/>
      <c r="B125" s="202"/>
      <c r="C125" s="203"/>
      <c r="D125" s="204" t="s">
        <v>78</v>
      </c>
      <c r="E125" s="216" t="s">
        <v>583</v>
      </c>
      <c r="F125" s="216" t="s">
        <v>584</v>
      </c>
      <c r="G125" s="203"/>
      <c r="H125" s="203"/>
      <c r="I125" s="206"/>
      <c r="J125" s="217">
        <f>BK125</f>
        <v>0</v>
      </c>
      <c r="K125" s="203"/>
      <c r="L125" s="208"/>
      <c r="M125" s="209"/>
      <c r="N125" s="210"/>
      <c r="O125" s="210"/>
      <c r="P125" s="211">
        <f>SUM(P126:P144)</f>
        <v>0</v>
      </c>
      <c r="Q125" s="210"/>
      <c r="R125" s="211">
        <f>SUM(R126:R144)</f>
        <v>0</v>
      </c>
      <c r="S125" s="210"/>
      <c r="T125" s="212">
        <f>SUM(T126:T144)</f>
        <v>0</v>
      </c>
      <c r="U125" s="12"/>
      <c r="V125" s="12"/>
      <c r="W125" s="12"/>
      <c r="X125" s="12"/>
      <c r="Y125" s="12"/>
      <c r="Z125" s="12"/>
      <c r="AA125" s="12"/>
      <c r="AB125" s="12"/>
      <c r="AC125" s="12"/>
      <c r="AD125" s="12"/>
      <c r="AE125" s="12"/>
      <c r="AR125" s="213" t="s">
        <v>157</v>
      </c>
      <c r="AT125" s="214" t="s">
        <v>78</v>
      </c>
      <c r="AU125" s="214" t="s">
        <v>87</v>
      </c>
      <c r="AY125" s="213" t="s">
        <v>124</v>
      </c>
      <c r="BK125" s="215">
        <f>SUM(BK126:BK144)</f>
        <v>0</v>
      </c>
    </row>
    <row r="126" spans="1:65" s="2" customFormat="1" ht="16.5" customHeight="1">
      <c r="A126" s="38"/>
      <c r="B126" s="39"/>
      <c r="C126" s="218" t="s">
        <v>87</v>
      </c>
      <c r="D126" s="218" t="s">
        <v>126</v>
      </c>
      <c r="E126" s="219" t="s">
        <v>585</v>
      </c>
      <c r="F126" s="220" t="s">
        <v>586</v>
      </c>
      <c r="G126" s="221" t="s">
        <v>354</v>
      </c>
      <c r="H126" s="222">
        <v>1</v>
      </c>
      <c r="I126" s="223"/>
      <c r="J126" s="224">
        <f>ROUND(I126*H126,2)</f>
        <v>0</v>
      </c>
      <c r="K126" s="220" t="s">
        <v>130</v>
      </c>
      <c r="L126" s="44"/>
      <c r="M126" s="225" t="s">
        <v>1</v>
      </c>
      <c r="N126" s="226" t="s">
        <v>44</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587</v>
      </c>
      <c r="AT126" s="229" t="s">
        <v>126</v>
      </c>
      <c r="AU126" s="229" t="s">
        <v>89</v>
      </c>
      <c r="AY126" s="17" t="s">
        <v>124</v>
      </c>
      <c r="BE126" s="230">
        <f>IF(N126="základní",J126,0)</f>
        <v>0</v>
      </c>
      <c r="BF126" s="230">
        <f>IF(N126="snížená",J126,0)</f>
        <v>0</v>
      </c>
      <c r="BG126" s="230">
        <f>IF(N126="zákl. přenesená",J126,0)</f>
        <v>0</v>
      </c>
      <c r="BH126" s="230">
        <f>IF(N126="sníž. přenesená",J126,0)</f>
        <v>0</v>
      </c>
      <c r="BI126" s="230">
        <f>IF(N126="nulová",J126,0)</f>
        <v>0</v>
      </c>
      <c r="BJ126" s="17" t="s">
        <v>87</v>
      </c>
      <c r="BK126" s="230">
        <f>ROUND(I126*H126,2)</f>
        <v>0</v>
      </c>
      <c r="BL126" s="17" t="s">
        <v>587</v>
      </c>
      <c r="BM126" s="229" t="s">
        <v>588</v>
      </c>
    </row>
    <row r="127" spans="1:47" s="2" customFormat="1" ht="12">
      <c r="A127" s="38"/>
      <c r="B127" s="39"/>
      <c r="C127" s="40"/>
      <c r="D127" s="231" t="s">
        <v>133</v>
      </c>
      <c r="E127" s="40"/>
      <c r="F127" s="232" t="s">
        <v>589</v>
      </c>
      <c r="G127" s="40"/>
      <c r="H127" s="40"/>
      <c r="I127" s="233"/>
      <c r="J127" s="40"/>
      <c r="K127" s="40"/>
      <c r="L127" s="44"/>
      <c r="M127" s="234"/>
      <c r="N127" s="235"/>
      <c r="O127" s="91"/>
      <c r="P127" s="91"/>
      <c r="Q127" s="91"/>
      <c r="R127" s="91"/>
      <c r="S127" s="91"/>
      <c r="T127" s="92"/>
      <c r="U127" s="38"/>
      <c r="V127" s="38"/>
      <c r="W127" s="38"/>
      <c r="X127" s="38"/>
      <c r="Y127" s="38"/>
      <c r="Z127" s="38"/>
      <c r="AA127" s="38"/>
      <c r="AB127" s="38"/>
      <c r="AC127" s="38"/>
      <c r="AD127" s="38"/>
      <c r="AE127" s="38"/>
      <c r="AT127" s="17" t="s">
        <v>133</v>
      </c>
      <c r="AU127" s="17" t="s">
        <v>89</v>
      </c>
    </row>
    <row r="128" spans="1:65" s="2" customFormat="1" ht="16.5" customHeight="1">
      <c r="A128" s="38"/>
      <c r="B128" s="39"/>
      <c r="C128" s="218" t="s">
        <v>89</v>
      </c>
      <c r="D128" s="218" t="s">
        <v>126</v>
      </c>
      <c r="E128" s="219" t="s">
        <v>590</v>
      </c>
      <c r="F128" s="220" t="s">
        <v>591</v>
      </c>
      <c r="G128" s="221" t="s">
        <v>354</v>
      </c>
      <c r="H128" s="222">
        <v>1</v>
      </c>
      <c r="I128" s="223"/>
      <c r="J128" s="224">
        <f>ROUND(I128*H128,2)</f>
        <v>0</v>
      </c>
      <c r="K128" s="220" t="s">
        <v>130</v>
      </c>
      <c r="L128" s="44"/>
      <c r="M128" s="225" t="s">
        <v>1</v>
      </c>
      <c r="N128" s="226" t="s">
        <v>44</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587</v>
      </c>
      <c r="AT128" s="229" t="s">
        <v>126</v>
      </c>
      <c r="AU128" s="229" t="s">
        <v>89</v>
      </c>
      <c r="AY128" s="17" t="s">
        <v>124</v>
      </c>
      <c r="BE128" s="230">
        <f>IF(N128="základní",J128,0)</f>
        <v>0</v>
      </c>
      <c r="BF128" s="230">
        <f>IF(N128="snížená",J128,0)</f>
        <v>0</v>
      </c>
      <c r="BG128" s="230">
        <f>IF(N128="zákl. přenesená",J128,0)</f>
        <v>0</v>
      </c>
      <c r="BH128" s="230">
        <f>IF(N128="sníž. přenesená",J128,0)</f>
        <v>0</v>
      </c>
      <c r="BI128" s="230">
        <f>IF(N128="nulová",J128,0)</f>
        <v>0</v>
      </c>
      <c r="BJ128" s="17" t="s">
        <v>87</v>
      </c>
      <c r="BK128" s="230">
        <f>ROUND(I128*H128,2)</f>
        <v>0</v>
      </c>
      <c r="BL128" s="17" t="s">
        <v>587</v>
      </c>
      <c r="BM128" s="229" t="s">
        <v>592</v>
      </c>
    </row>
    <row r="129" spans="1:47" s="2" customFormat="1" ht="12">
      <c r="A129" s="38"/>
      <c r="B129" s="39"/>
      <c r="C129" s="40"/>
      <c r="D129" s="231" t="s">
        <v>133</v>
      </c>
      <c r="E129" s="40"/>
      <c r="F129" s="232" t="s">
        <v>593</v>
      </c>
      <c r="G129" s="40"/>
      <c r="H129" s="40"/>
      <c r="I129" s="233"/>
      <c r="J129" s="40"/>
      <c r="K129" s="40"/>
      <c r="L129" s="44"/>
      <c r="M129" s="234"/>
      <c r="N129" s="235"/>
      <c r="O129" s="91"/>
      <c r="P129" s="91"/>
      <c r="Q129" s="91"/>
      <c r="R129" s="91"/>
      <c r="S129" s="91"/>
      <c r="T129" s="92"/>
      <c r="U129" s="38"/>
      <c r="V129" s="38"/>
      <c r="W129" s="38"/>
      <c r="X129" s="38"/>
      <c r="Y129" s="38"/>
      <c r="Z129" s="38"/>
      <c r="AA129" s="38"/>
      <c r="AB129" s="38"/>
      <c r="AC129" s="38"/>
      <c r="AD129" s="38"/>
      <c r="AE129" s="38"/>
      <c r="AT129" s="17" t="s">
        <v>133</v>
      </c>
      <c r="AU129" s="17" t="s">
        <v>89</v>
      </c>
    </row>
    <row r="130" spans="1:65" s="2" customFormat="1" ht="24.15" customHeight="1">
      <c r="A130" s="38"/>
      <c r="B130" s="39"/>
      <c r="C130" s="218" t="s">
        <v>146</v>
      </c>
      <c r="D130" s="218" t="s">
        <v>126</v>
      </c>
      <c r="E130" s="219" t="s">
        <v>594</v>
      </c>
      <c r="F130" s="220" t="s">
        <v>595</v>
      </c>
      <c r="G130" s="221" t="s">
        <v>354</v>
      </c>
      <c r="H130" s="222">
        <v>1</v>
      </c>
      <c r="I130" s="223"/>
      <c r="J130" s="224">
        <f>ROUND(I130*H130,2)</f>
        <v>0</v>
      </c>
      <c r="K130" s="220" t="s">
        <v>130</v>
      </c>
      <c r="L130" s="44"/>
      <c r="M130" s="225" t="s">
        <v>1</v>
      </c>
      <c r="N130" s="226" t="s">
        <v>44</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131</v>
      </c>
      <c r="AT130" s="229" t="s">
        <v>126</v>
      </c>
      <c r="AU130" s="229" t="s">
        <v>89</v>
      </c>
      <c r="AY130" s="17" t="s">
        <v>124</v>
      </c>
      <c r="BE130" s="230">
        <f>IF(N130="základní",J130,0)</f>
        <v>0</v>
      </c>
      <c r="BF130" s="230">
        <f>IF(N130="snížená",J130,0)</f>
        <v>0</v>
      </c>
      <c r="BG130" s="230">
        <f>IF(N130="zákl. přenesená",J130,0)</f>
        <v>0</v>
      </c>
      <c r="BH130" s="230">
        <f>IF(N130="sníž. přenesená",J130,0)</f>
        <v>0</v>
      </c>
      <c r="BI130" s="230">
        <f>IF(N130="nulová",J130,0)</f>
        <v>0</v>
      </c>
      <c r="BJ130" s="17" t="s">
        <v>87</v>
      </c>
      <c r="BK130" s="230">
        <f>ROUND(I130*H130,2)</f>
        <v>0</v>
      </c>
      <c r="BL130" s="17" t="s">
        <v>131</v>
      </c>
      <c r="BM130" s="229" t="s">
        <v>596</v>
      </c>
    </row>
    <row r="131" spans="1:47" s="2" customFormat="1" ht="12">
      <c r="A131" s="38"/>
      <c r="B131" s="39"/>
      <c r="C131" s="40"/>
      <c r="D131" s="231" t="s">
        <v>133</v>
      </c>
      <c r="E131" s="40"/>
      <c r="F131" s="232" t="s">
        <v>597</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133</v>
      </c>
      <c r="AU131" s="17" t="s">
        <v>89</v>
      </c>
    </row>
    <row r="132" spans="1:65" s="2" customFormat="1" ht="24.15" customHeight="1">
      <c r="A132" s="38"/>
      <c r="B132" s="39"/>
      <c r="C132" s="218" t="s">
        <v>131</v>
      </c>
      <c r="D132" s="218" t="s">
        <v>126</v>
      </c>
      <c r="E132" s="219" t="s">
        <v>598</v>
      </c>
      <c r="F132" s="220" t="s">
        <v>599</v>
      </c>
      <c r="G132" s="221" t="s">
        <v>354</v>
      </c>
      <c r="H132" s="222">
        <v>1</v>
      </c>
      <c r="I132" s="223"/>
      <c r="J132" s="224">
        <f>ROUND(I132*H132,2)</f>
        <v>0</v>
      </c>
      <c r="K132" s="220" t="s">
        <v>130</v>
      </c>
      <c r="L132" s="44"/>
      <c r="M132" s="225" t="s">
        <v>1</v>
      </c>
      <c r="N132" s="226" t="s">
        <v>44</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587</v>
      </c>
      <c r="AT132" s="229" t="s">
        <v>126</v>
      </c>
      <c r="AU132" s="229" t="s">
        <v>89</v>
      </c>
      <c r="AY132" s="17" t="s">
        <v>124</v>
      </c>
      <c r="BE132" s="230">
        <f>IF(N132="základní",J132,0)</f>
        <v>0</v>
      </c>
      <c r="BF132" s="230">
        <f>IF(N132="snížená",J132,0)</f>
        <v>0</v>
      </c>
      <c r="BG132" s="230">
        <f>IF(N132="zákl. přenesená",J132,0)</f>
        <v>0</v>
      </c>
      <c r="BH132" s="230">
        <f>IF(N132="sníž. přenesená",J132,0)</f>
        <v>0</v>
      </c>
      <c r="BI132" s="230">
        <f>IF(N132="nulová",J132,0)</f>
        <v>0</v>
      </c>
      <c r="BJ132" s="17" t="s">
        <v>87</v>
      </c>
      <c r="BK132" s="230">
        <f>ROUND(I132*H132,2)</f>
        <v>0</v>
      </c>
      <c r="BL132" s="17" t="s">
        <v>587</v>
      </c>
      <c r="BM132" s="229" t="s">
        <v>600</v>
      </c>
    </row>
    <row r="133" spans="1:47" s="2" customFormat="1" ht="12">
      <c r="A133" s="38"/>
      <c r="B133" s="39"/>
      <c r="C133" s="40"/>
      <c r="D133" s="231" t="s">
        <v>133</v>
      </c>
      <c r="E133" s="40"/>
      <c r="F133" s="232" t="s">
        <v>601</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133</v>
      </c>
      <c r="AU133" s="17" t="s">
        <v>89</v>
      </c>
    </row>
    <row r="134" spans="1:65" s="2" customFormat="1" ht="33" customHeight="1">
      <c r="A134" s="38"/>
      <c r="B134" s="39"/>
      <c r="C134" s="218" t="s">
        <v>157</v>
      </c>
      <c r="D134" s="218" t="s">
        <v>126</v>
      </c>
      <c r="E134" s="219" t="s">
        <v>602</v>
      </c>
      <c r="F134" s="220" t="s">
        <v>603</v>
      </c>
      <c r="G134" s="221" t="s">
        <v>354</v>
      </c>
      <c r="H134" s="222">
        <v>1</v>
      </c>
      <c r="I134" s="223"/>
      <c r="J134" s="224">
        <f>ROUND(I134*H134,2)</f>
        <v>0</v>
      </c>
      <c r="K134" s="220" t="s">
        <v>130</v>
      </c>
      <c r="L134" s="44"/>
      <c r="M134" s="225" t="s">
        <v>1</v>
      </c>
      <c r="N134" s="226" t="s">
        <v>44</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587</v>
      </c>
      <c r="AT134" s="229" t="s">
        <v>126</v>
      </c>
      <c r="AU134" s="229" t="s">
        <v>89</v>
      </c>
      <c r="AY134" s="17" t="s">
        <v>124</v>
      </c>
      <c r="BE134" s="230">
        <f>IF(N134="základní",J134,0)</f>
        <v>0</v>
      </c>
      <c r="BF134" s="230">
        <f>IF(N134="snížená",J134,0)</f>
        <v>0</v>
      </c>
      <c r="BG134" s="230">
        <f>IF(N134="zákl. přenesená",J134,0)</f>
        <v>0</v>
      </c>
      <c r="BH134" s="230">
        <f>IF(N134="sníž. přenesená",J134,0)</f>
        <v>0</v>
      </c>
      <c r="BI134" s="230">
        <f>IF(N134="nulová",J134,0)</f>
        <v>0</v>
      </c>
      <c r="BJ134" s="17" t="s">
        <v>87</v>
      </c>
      <c r="BK134" s="230">
        <f>ROUND(I134*H134,2)</f>
        <v>0</v>
      </c>
      <c r="BL134" s="17" t="s">
        <v>587</v>
      </c>
      <c r="BM134" s="229" t="s">
        <v>604</v>
      </c>
    </row>
    <row r="135" spans="1:47" s="2" customFormat="1" ht="12">
      <c r="A135" s="38"/>
      <c r="B135" s="39"/>
      <c r="C135" s="40"/>
      <c r="D135" s="231" t="s">
        <v>133</v>
      </c>
      <c r="E135" s="40"/>
      <c r="F135" s="232" t="s">
        <v>605</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133</v>
      </c>
      <c r="AU135" s="17" t="s">
        <v>89</v>
      </c>
    </row>
    <row r="136" spans="1:65" s="2" customFormat="1" ht="37.8" customHeight="1">
      <c r="A136" s="38"/>
      <c r="B136" s="39"/>
      <c r="C136" s="218" t="s">
        <v>164</v>
      </c>
      <c r="D136" s="218" t="s">
        <v>126</v>
      </c>
      <c r="E136" s="219" t="s">
        <v>606</v>
      </c>
      <c r="F136" s="220" t="s">
        <v>607</v>
      </c>
      <c r="G136" s="221" t="s">
        <v>354</v>
      </c>
      <c r="H136" s="222">
        <v>1</v>
      </c>
      <c r="I136" s="223"/>
      <c r="J136" s="224">
        <f>ROUND(I136*H136,2)</f>
        <v>0</v>
      </c>
      <c r="K136" s="220" t="s">
        <v>130</v>
      </c>
      <c r="L136" s="44"/>
      <c r="M136" s="225" t="s">
        <v>1</v>
      </c>
      <c r="N136" s="226" t="s">
        <v>44</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587</v>
      </c>
      <c r="AT136" s="229" t="s">
        <v>126</v>
      </c>
      <c r="AU136" s="229" t="s">
        <v>89</v>
      </c>
      <c r="AY136" s="17" t="s">
        <v>124</v>
      </c>
      <c r="BE136" s="230">
        <f>IF(N136="základní",J136,0)</f>
        <v>0</v>
      </c>
      <c r="BF136" s="230">
        <f>IF(N136="snížená",J136,0)</f>
        <v>0</v>
      </c>
      <c r="BG136" s="230">
        <f>IF(N136="zákl. přenesená",J136,0)</f>
        <v>0</v>
      </c>
      <c r="BH136" s="230">
        <f>IF(N136="sníž. přenesená",J136,0)</f>
        <v>0</v>
      </c>
      <c r="BI136" s="230">
        <f>IF(N136="nulová",J136,0)</f>
        <v>0</v>
      </c>
      <c r="BJ136" s="17" t="s">
        <v>87</v>
      </c>
      <c r="BK136" s="230">
        <f>ROUND(I136*H136,2)</f>
        <v>0</v>
      </c>
      <c r="BL136" s="17" t="s">
        <v>587</v>
      </c>
      <c r="BM136" s="229" t="s">
        <v>608</v>
      </c>
    </row>
    <row r="137" spans="1:47" s="2" customFormat="1" ht="12">
      <c r="A137" s="38"/>
      <c r="B137" s="39"/>
      <c r="C137" s="40"/>
      <c r="D137" s="231" t="s">
        <v>133</v>
      </c>
      <c r="E137" s="40"/>
      <c r="F137" s="232" t="s">
        <v>609</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133</v>
      </c>
      <c r="AU137" s="17" t="s">
        <v>89</v>
      </c>
    </row>
    <row r="138" spans="1:65" s="2" customFormat="1" ht="16.5" customHeight="1">
      <c r="A138" s="38"/>
      <c r="B138" s="39"/>
      <c r="C138" s="218" t="s">
        <v>170</v>
      </c>
      <c r="D138" s="218" t="s">
        <v>126</v>
      </c>
      <c r="E138" s="219" t="s">
        <v>610</v>
      </c>
      <c r="F138" s="220" t="s">
        <v>611</v>
      </c>
      <c r="G138" s="221" t="s">
        <v>354</v>
      </c>
      <c r="H138" s="222">
        <v>1</v>
      </c>
      <c r="I138" s="223"/>
      <c r="J138" s="224">
        <f>ROUND(I138*H138,2)</f>
        <v>0</v>
      </c>
      <c r="K138" s="220" t="s">
        <v>130</v>
      </c>
      <c r="L138" s="44"/>
      <c r="M138" s="225" t="s">
        <v>1</v>
      </c>
      <c r="N138" s="226" t="s">
        <v>44</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587</v>
      </c>
      <c r="AT138" s="229" t="s">
        <v>126</v>
      </c>
      <c r="AU138" s="229" t="s">
        <v>89</v>
      </c>
      <c r="AY138" s="17" t="s">
        <v>124</v>
      </c>
      <c r="BE138" s="230">
        <f>IF(N138="základní",J138,0)</f>
        <v>0</v>
      </c>
      <c r="BF138" s="230">
        <f>IF(N138="snížená",J138,0)</f>
        <v>0</v>
      </c>
      <c r="BG138" s="230">
        <f>IF(N138="zákl. přenesená",J138,0)</f>
        <v>0</v>
      </c>
      <c r="BH138" s="230">
        <f>IF(N138="sníž. přenesená",J138,0)</f>
        <v>0</v>
      </c>
      <c r="BI138" s="230">
        <f>IF(N138="nulová",J138,0)</f>
        <v>0</v>
      </c>
      <c r="BJ138" s="17" t="s">
        <v>87</v>
      </c>
      <c r="BK138" s="230">
        <f>ROUND(I138*H138,2)</f>
        <v>0</v>
      </c>
      <c r="BL138" s="17" t="s">
        <v>587</v>
      </c>
      <c r="BM138" s="229" t="s">
        <v>612</v>
      </c>
    </row>
    <row r="139" spans="1:47" s="2" customFormat="1" ht="12">
      <c r="A139" s="38"/>
      <c r="B139" s="39"/>
      <c r="C139" s="40"/>
      <c r="D139" s="231" t="s">
        <v>133</v>
      </c>
      <c r="E139" s="40"/>
      <c r="F139" s="232" t="s">
        <v>613</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133</v>
      </c>
      <c r="AU139" s="17" t="s">
        <v>89</v>
      </c>
    </row>
    <row r="140" spans="1:47" s="2" customFormat="1" ht="12">
      <c r="A140" s="38"/>
      <c r="B140" s="39"/>
      <c r="C140" s="40"/>
      <c r="D140" s="238" t="s">
        <v>141</v>
      </c>
      <c r="E140" s="40"/>
      <c r="F140" s="248" t="s">
        <v>614</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141</v>
      </c>
      <c r="AU140" s="17" t="s">
        <v>89</v>
      </c>
    </row>
    <row r="141" spans="1:65" s="2" customFormat="1" ht="21.75" customHeight="1">
      <c r="A141" s="38"/>
      <c r="B141" s="39"/>
      <c r="C141" s="218" t="s">
        <v>176</v>
      </c>
      <c r="D141" s="218" t="s">
        <v>126</v>
      </c>
      <c r="E141" s="219" t="s">
        <v>615</v>
      </c>
      <c r="F141" s="220" t="s">
        <v>616</v>
      </c>
      <c r="G141" s="221" t="s">
        <v>354</v>
      </c>
      <c r="H141" s="222">
        <v>1</v>
      </c>
      <c r="I141" s="223"/>
      <c r="J141" s="224">
        <f>ROUND(I141*H141,2)</f>
        <v>0</v>
      </c>
      <c r="K141" s="220" t="s">
        <v>130</v>
      </c>
      <c r="L141" s="44"/>
      <c r="M141" s="225" t="s">
        <v>1</v>
      </c>
      <c r="N141" s="226" t="s">
        <v>44</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131</v>
      </c>
      <c r="AT141" s="229" t="s">
        <v>126</v>
      </c>
      <c r="AU141" s="229" t="s">
        <v>89</v>
      </c>
      <c r="AY141" s="17" t="s">
        <v>124</v>
      </c>
      <c r="BE141" s="230">
        <f>IF(N141="základní",J141,0)</f>
        <v>0</v>
      </c>
      <c r="BF141" s="230">
        <f>IF(N141="snížená",J141,0)</f>
        <v>0</v>
      </c>
      <c r="BG141" s="230">
        <f>IF(N141="zákl. přenesená",J141,0)</f>
        <v>0</v>
      </c>
      <c r="BH141" s="230">
        <f>IF(N141="sníž. přenesená",J141,0)</f>
        <v>0</v>
      </c>
      <c r="BI141" s="230">
        <f>IF(N141="nulová",J141,0)</f>
        <v>0</v>
      </c>
      <c r="BJ141" s="17" t="s">
        <v>87</v>
      </c>
      <c r="BK141" s="230">
        <f>ROUND(I141*H141,2)</f>
        <v>0</v>
      </c>
      <c r="BL141" s="17" t="s">
        <v>131</v>
      </c>
      <c r="BM141" s="229" t="s">
        <v>617</v>
      </c>
    </row>
    <row r="142" spans="1:47" s="2" customFormat="1" ht="12">
      <c r="A142" s="38"/>
      <c r="B142" s="39"/>
      <c r="C142" s="40"/>
      <c r="D142" s="231" t="s">
        <v>133</v>
      </c>
      <c r="E142" s="40"/>
      <c r="F142" s="232" t="s">
        <v>618</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133</v>
      </c>
      <c r="AU142" s="17" t="s">
        <v>89</v>
      </c>
    </row>
    <row r="143" spans="1:65" s="2" customFormat="1" ht="24.15" customHeight="1">
      <c r="A143" s="38"/>
      <c r="B143" s="39"/>
      <c r="C143" s="218" t="s">
        <v>182</v>
      </c>
      <c r="D143" s="218" t="s">
        <v>126</v>
      </c>
      <c r="E143" s="219" t="s">
        <v>619</v>
      </c>
      <c r="F143" s="220" t="s">
        <v>620</v>
      </c>
      <c r="G143" s="221" t="s">
        <v>354</v>
      </c>
      <c r="H143" s="222">
        <v>1</v>
      </c>
      <c r="I143" s="223"/>
      <c r="J143" s="224">
        <f>ROUND(I143*H143,2)</f>
        <v>0</v>
      </c>
      <c r="K143" s="220" t="s">
        <v>130</v>
      </c>
      <c r="L143" s="44"/>
      <c r="M143" s="225" t="s">
        <v>1</v>
      </c>
      <c r="N143" s="226" t="s">
        <v>44</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587</v>
      </c>
      <c r="AT143" s="229" t="s">
        <v>126</v>
      </c>
      <c r="AU143" s="229" t="s">
        <v>89</v>
      </c>
      <c r="AY143" s="17" t="s">
        <v>124</v>
      </c>
      <c r="BE143" s="230">
        <f>IF(N143="základní",J143,0)</f>
        <v>0</v>
      </c>
      <c r="BF143" s="230">
        <f>IF(N143="snížená",J143,0)</f>
        <v>0</v>
      </c>
      <c r="BG143" s="230">
        <f>IF(N143="zákl. přenesená",J143,0)</f>
        <v>0</v>
      </c>
      <c r="BH143" s="230">
        <f>IF(N143="sníž. přenesená",J143,0)</f>
        <v>0</v>
      </c>
      <c r="BI143" s="230">
        <f>IF(N143="nulová",J143,0)</f>
        <v>0</v>
      </c>
      <c r="BJ143" s="17" t="s">
        <v>87</v>
      </c>
      <c r="BK143" s="230">
        <f>ROUND(I143*H143,2)</f>
        <v>0</v>
      </c>
      <c r="BL143" s="17" t="s">
        <v>587</v>
      </c>
      <c r="BM143" s="229" t="s">
        <v>621</v>
      </c>
    </row>
    <row r="144" spans="1:47" s="2" customFormat="1" ht="12">
      <c r="A144" s="38"/>
      <c r="B144" s="39"/>
      <c r="C144" s="40"/>
      <c r="D144" s="231" t="s">
        <v>133</v>
      </c>
      <c r="E144" s="40"/>
      <c r="F144" s="232" t="s">
        <v>622</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133</v>
      </c>
      <c r="AU144" s="17" t="s">
        <v>89</v>
      </c>
    </row>
    <row r="145" spans="1:63" s="12" customFormat="1" ht="22.8" customHeight="1">
      <c r="A145" s="12"/>
      <c r="B145" s="202"/>
      <c r="C145" s="203"/>
      <c r="D145" s="204" t="s">
        <v>78</v>
      </c>
      <c r="E145" s="216" t="s">
        <v>623</v>
      </c>
      <c r="F145" s="216" t="s">
        <v>624</v>
      </c>
      <c r="G145" s="203"/>
      <c r="H145" s="203"/>
      <c r="I145" s="206"/>
      <c r="J145" s="217">
        <f>BK145</f>
        <v>0</v>
      </c>
      <c r="K145" s="203"/>
      <c r="L145" s="208"/>
      <c r="M145" s="209"/>
      <c r="N145" s="210"/>
      <c r="O145" s="210"/>
      <c r="P145" s="211">
        <f>SUM(P146:P151)</f>
        <v>0</v>
      </c>
      <c r="Q145" s="210"/>
      <c r="R145" s="211">
        <f>SUM(R146:R151)</f>
        <v>0</v>
      </c>
      <c r="S145" s="210"/>
      <c r="T145" s="212">
        <f>SUM(T146:T151)</f>
        <v>0</v>
      </c>
      <c r="U145" s="12"/>
      <c r="V145" s="12"/>
      <c r="W145" s="12"/>
      <c r="X145" s="12"/>
      <c r="Y145" s="12"/>
      <c r="Z145" s="12"/>
      <c r="AA145" s="12"/>
      <c r="AB145" s="12"/>
      <c r="AC145" s="12"/>
      <c r="AD145" s="12"/>
      <c r="AE145" s="12"/>
      <c r="AR145" s="213" t="s">
        <v>157</v>
      </c>
      <c r="AT145" s="214" t="s">
        <v>78</v>
      </c>
      <c r="AU145" s="214" t="s">
        <v>87</v>
      </c>
      <c r="AY145" s="213" t="s">
        <v>124</v>
      </c>
      <c r="BK145" s="215">
        <f>SUM(BK146:BK151)</f>
        <v>0</v>
      </c>
    </row>
    <row r="146" spans="1:65" s="2" customFormat="1" ht="24.15" customHeight="1">
      <c r="A146" s="38"/>
      <c r="B146" s="39"/>
      <c r="C146" s="218" t="s">
        <v>189</v>
      </c>
      <c r="D146" s="218" t="s">
        <v>126</v>
      </c>
      <c r="E146" s="219" t="s">
        <v>625</v>
      </c>
      <c r="F146" s="220" t="s">
        <v>626</v>
      </c>
      <c r="G146" s="221" t="s">
        <v>627</v>
      </c>
      <c r="H146" s="283"/>
      <c r="I146" s="223"/>
      <c r="J146" s="224">
        <f>ROUND(I146*H146,2)</f>
        <v>0</v>
      </c>
      <c r="K146" s="220" t="s">
        <v>130</v>
      </c>
      <c r="L146" s="44"/>
      <c r="M146" s="225" t="s">
        <v>1</v>
      </c>
      <c r="N146" s="226" t="s">
        <v>44</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587</v>
      </c>
      <c r="AT146" s="229" t="s">
        <v>126</v>
      </c>
      <c r="AU146" s="229" t="s">
        <v>89</v>
      </c>
      <c r="AY146" s="17" t="s">
        <v>124</v>
      </c>
      <c r="BE146" s="230">
        <f>IF(N146="základní",J146,0)</f>
        <v>0</v>
      </c>
      <c r="BF146" s="230">
        <f>IF(N146="snížená",J146,0)</f>
        <v>0</v>
      </c>
      <c r="BG146" s="230">
        <f>IF(N146="zákl. přenesená",J146,0)</f>
        <v>0</v>
      </c>
      <c r="BH146" s="230">
        <f>IF(N146="sníž. přenesená",J146,0)</f>
        <v>0</v>
      </c>
      <c r="BI146" s="230">
        <f>IF(N146="nulová",J146,0)</f>
        <v>0</v>
      </c>
      <c r="BJ146" s="17" t="s">
        <v>87</v>
      </c>
      <c r="BK146" s="230">
        <f>ROUND(I146*H146,2)</f>
        <v>0</v>
      </c>
      <c r="BL146" s="17" t="s">
        <v>587</v>
      </c>
      <c r="BM146" s="229" t="s">
        <v>628</v>
      </c>
    </row>
    <row r="147" spans="1:47" s="2" customFormat="1" ht="12">
      <c r="A147" s="38"/>
      <c r="B147" s="39"/>
      <c r="C147" s="40"/>
      <c r="D147" s="231" t="s">
        <v>133</v>
      </c>
      <c r="E147" s="40"/>
      <c r="F147" s="232" t="s">
        <v>629</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133</v>
      </c>
      <c r="AU147" s="17" t="s">
        <v>89</v>
      </c>
    </row>
    <row r="148" spans="1:65" s="2" customFormat="1" ht="24.15" customHeight="1">
      <c r="A148" s="38"/>
      <c r="B148" s="39"/>
      <c r="C148" s="218" t="s">
        <v>255</v>
      </c>
      <c r="D148" s="218" t="s">
        <v>126</v>
      </c>
      <c r="E148" s="219" t="s">
        <v>630</v>
      </c>
      <c r="F148" s="220" t="s">
        <v>631</v>
      </c>
      <c r="G148" s="221" t="s">
        <v>354</v>
      </c>
      <c r="H148" s="222">
        <v>1</v>
      </c>
      <c r="I148" s="223"/>
      <c r="J148" s="224">
        <f>ROUND(I148*H148,2)</f>
        <v>0</v>
      </c>
      <c r="K148" s="220" t="s">
        <v>130</v>
      </c>
      <c r="L148" s="44"/>
      <c r="M148" s="225" t="s">
        <v>1</v>
      </c>
      <c r="N148" s="226" t="s">
        <v>44</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587</v>
      </c>
      <c r="AT148" s="229" t="s">
        <v>126</v>
      </c>
      <c r="AU148" s="229" t="s">
        <v>89</v>
      </c>
      <c r="AY148" s="17" t="s">
        <v>124</v>
      </c>
      <c r="BE148" s="230">
        <f>IF(N148="základní",J148,0)</f>
        <v>0</v>
      </c>
      <c r="BF148" s="230">
        <f>IF(N148="snížená",J148,0)</f>
        <v>0</v>
      </c>
      <c r="BG148" s="230">
        <f>IF(N148="zákl. přenesená",J148,0)</f>
        <v>0</v>
      </c>
      <c r="BH148" s="230">
        <f>IF(N148="sníž. přenesená",J148,0)</f>
        <v>0</v>
      </c>
      <c r="BI148" s="230">
        <f>IF(N148="nulová",J148,0)</f>
        <v>0</v>
      </c>
      <c r="BJ148" s="17" t="s">
        <v>87</v>
      </c>
      <c r="BK148" s="230">
        <f>ROUND(I148*H148,2)</f>
        <v>0</v>
      </c>
      <c r="BL148" s="17" t="s">
        <v>587</v>
      </c>
      <c r="BM148" s="229" t="s">
        <v>632</v>
      </c>
    </row>
    <row r="149" spans="1:47" s="2" customFormat="1" ht="12">
      <c r="A149" s="38"/>
      <c r="B149" s="39"/>
      <c r="C149" s="40"/>
      <c r="D149" s="231" t="s">
        <v>133</v>
      </c>
      <c r="E149" s="40"/>
      <c r="F149" s="232" t="s">
        <v>633</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133</v>
      </c>
      <c r="AU149" s="17" t="s">
        <v>89</v>
      </c>
    </row>
    <row r="150" spans="1:65" s="2" customFormat="1" ht="16.5" customHeight="1">
      <c r="A150" s="38"/>
      <c r="B150" s="39"/>
      <c r="C150" s="218" t="s">
        <v>205</v>
      </c>
      <c r="D150" s="218" t="s">
        <v>126</v>
      </c>
      <c r="E150" s="219" t="s">
        <v>634</v>
      </c>
      <c r="F150" s="220" t="s">
        <v>635</v>
      </c>
      <c r="G150" s="221" t="s">
        <v>354</v>
      </c>
      <c r="H150" s="222">
        <v>1</v>
      </c>
      <c r="I150" s="223"/>
      <c r="J150" s="224">
        <f>ROUND(I150*H150,2)</f>
        <v>0</v>
      </c>
      <c r="K150" s="220" t="s">
        <v>130</v>
      </c>
      <c r="L150" s="44"/>
      <c r="M150" s="225" t="s">
        <v>1</v>
      </c>
      <c r="N150" s="226" t="s">
        <v>44</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587</v>
      </c>
      <c r="AT150" s="229" t="s">
        <v>126</v>
      </c>
      <c r="AU150" s="229" t="s">
        <v>89</v>
      </c>
      <c r="AY150" s="17" t="s">
        <v>124</v>
      </c>
      <c r="BE150" s="230">
        <f>IF(N150="základní",J150,0)</f>
        <v>0</v>
      </c>
      <c r="BF150" s="230">
        <f>IF(N150="snížená",J150,0)</f>
        <v>0</v>
      </c>
      <c r="BG150" s="230">
        <f>IF(N150="zákl. přenesená",J150,0)</f>
        <v>0</v>
      </c>
      <c r="BH150" s="230">
        <f>IF(N150="sníž. přenesená",J150,0)</f>
        <v>0</v>
      </c>
      <c r="BI150" s="230">
        <f>IF(N150="nulová",J150,0)</f>
        <v>0</v>
      </c>
      <c r="BJ150" s="17" t="s">
        <v>87</v>
      </c>
      <c r="BK150" s="230">
        <f>ROUND(I150*H150,2)</f>
        <v>0</v>
      </c>
      <c r="BL150" s="17" t="s">
        <v>587</v>
      </c>
      <c r="BM150" s="229" t="s">
        <v>636</v>
      </c>
    </row>
    <row r="151" spans="1:47" s="2" customFormat="1" ht="12">
      <c r="A151" s="38"/>
      <c r="B151" s="39"/>
      <c r="C151" s="40"/>
      <c r="D151" s="231" t="s">
        <v>133</v>
      </c>
      <c r="E151" s="40"/>
      <c r="F151" s="232" t="s">
        <v>637</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133</v>
      </c>
      <c r="AU151" s="17" t="s">
        <v>89</v>
      </c>
    </row>
    <row r="152" spans="1:63" s="12" customFormat="1" ht="22.8" customHeight="1">
      <c r="A152" s="12"/>
      <c r="B152" s="202"/>
      <c r="C152" s="203"/>
      <c r="D152" s="204" t="s">
        <v>78</v>
      </c>
      <c r="E152" s="216" t="s">
        <v>638</v>
      </c>
      <c r="F152" s="216" t="s">
        <v>639</v>
      </c>
      <c r="G152" s="203"/>
      <c r="H152" s="203"/>
      <c r="I152" s="206"/>
      <c r="J152" s="217">
        <f>BK152</f>
        <v>0</v>
      </c>
      <c r="K152" s="203"/>
      <c r="L152" s="208"/>
      <c r="M152" s="209"/>
      <c r="N152" s="210"/>
      <c r="O152" s="210"/>
      <c r="P152" s="211">
        <f>SUM(P153:P158)</f>
        <v>0</v>
      </c>
      <c r="Q152" s="210"/>
      <c r="R152" s="211">
        <f>SUM(R153:R158)</f>
        <v>0</v>
      </c>
      <c r="S152" s="210"/>
      <c r="T152" s="212">
        <f>SUM(T153:T158)</f>
        <v>0</v>
      </c>
      <c r="U152" s="12"/>
      <c r="V152" s="12"/>
      <c r="W152" s="12"/>
      <c r="X152" s="12"/>
      <c r="Y152" s="12"/>
      <c r="Z152" s="12"/>
      <c r="AA152" s="12"/>
      <c r="AB152" s="12"/>
      <c r="AC152" s="12"/>
      <c r="AD152" s="12"/>
      <c r="AE152" s="12"/>
      <c r="AR152" s="213" t="s">
        <v>157</v>
      </c>
      <c r="AT152" s="214" t="s">
        <v>78</v>
      </c>
      <c r="AU152" s="214" t="s">
        <v>87</v>
      </c>
      <c r="AY152" s="213" t="s">
        <v>124</v>
      </c>
      <c r="BK152" s="215">
        <f>SUM(BK153:BK158)</f>
        <v>0</v>
      </c>
    </row>
    <row r="153" spans="1:65" s="2" customFormat="1" ht="16.5" customHeight="1">
      <c r="A153" s="38"/>
      <c r="B153" s="39"/>
      <c r="C153" s="218" t="s">
        <v>211</v>
      </c>
      <c r="D153" s="218" t="s">
        <v>126</v>
      </c>
      <c r="E153" s="219" t="s">
        <v>640</v>
      </c>
      <c r="F153" s="220" t="s">
        <v>641</v>
      </c>
      <c r="G153" s="221" t="s">
        <v>354</v>
      </c>
      <c r="H153" s="222">
        <v>2</v>
      </c>
      <c r="I153" s="223"/>
      <c r="J153" s="224">
        <f>ROUND(I153*H153,2)</f>
        <v>0</v>
      </c>
      <c r="K153" s="220" t="s">
        <v>130</v>
      </c>
      <c r="L153" s="44"/>
      <c r="M153" s="225" t="s">
        <v>1</v>
      </c>
      <c r="N153" s="226" t="s">
        <v>44</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131</v>
      </c>
      <c r="AT153" s="229" t="s">
        <v>126</v>
      </c>
      <c r="AU153" s="229" t="s">
        <v>89</v>
      </c>
      <c r="AY153" s="17" t="s">
        <v>124</v>
      </c>
      <c r="BE153" s="230">
        <f>IF(N153="základní",J153,0)</f>
        <v>0</v>
      </c>
      <c r="BF153" s="230">
        <f>IF(N153="snížená",J153,0)</f>
        <v>0</v>
      </c>
      <c r="BG153" s="230">
        <f>IF(N153="zákl. přenesená",J153,0)</f>
        <v>0</v>
      </c>
      <c r="BH153" s="230">
        <f>IF(N153="sníž. přenesená",J153,0)</f>
        <v>0</v>
      </c>
      <c r="BI153" s="230">
        <f>IF(N153="nulová",J153,0)</f>
        <v>0</v>
      </c>
      <c r="BJ153" s="17" t="s">
        <v>87</v>
      </c>
      <c r="BK153" s="230">
        <f>ROUND(I153*H153,2)</f>
        <v>0</v>
      </c>
      <c r="BL153" s="17" t="s">
        <v>131</v>
      </c>
      <c r="BM153" s="229" t="s">
        <v>642</v>
      </c>
    </row>
    <row r="154" spans="1:47" s="2" customFormat="1" ht="12">
      <c r="A154" s="38"/>
      <c r="B154" s="39"/>
      <c r="C154" s="40"/>
      <c r="D154" s="231" t="s">
        <v>133</v>
      </c>
      <c r="E154" s="40"/>
      <c r="F154" s="232" t="s">
        <v>643</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133</v>
      </c>
      <c r="AU154" s="17" t="s">
        <v>89</v>
      </c>
    </row>
    <row r="155" spans="1:65" s="2" customFormat="1" ht="16.5" customHeight="1">
      <c r="A155" s="38"/>
      <c r="B155" s="39"/>
      <c r="C155" s="218" t="s">
        <v>218</v>
      </c>
      <c r="D155" s="218" t="s">
        <v>126</v>
      </c>
      <c r="E155" s="219" t="s">
        <v>644</v>
      </c>
      <c r="F155" s="220" t="s">
        <v>645</v>
      </c>
      <c r="G155" s="221" t="s">
        <v>354</v>
      </c>
      <c r="H155" s="222">
        <v>1</v>
      </c>
      <c r="I155" s="223"/>
      <c r="J155" s="224">
        <f>ROUND(I155*H155,2)</f>
        <v>0</v>
      </c>
      <c r="K155" s="220" t="s">
        <v>130</v>
      </c>
      <c r="L155" s="44"/>
      <c r="M155" s="225" t="s">
        <v>1</v>
      </c>
      <c r="N155" s="226" t="s">
        <v>44</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587</v>
      </c>
      <c r="AT155" s="229" t="s">
        <v>126</v>
      </c>
      <c r="AU155" s="229" t="s">
        <v>89</v>
      </c>
      <c r="AY155" s="17" t="s">
        <v>124</v>
      </c>
      <c r="BE155" s="230">
        <f>IF(N155="základní",J155,0)</f>
        <v>0</v>
      </c>
      <c r="BF155" s="230">
        <f>IF(N155="snížená",J155,0)</f>
        <v>0</v>
      </c>
      <c r="BG155" s="230">
        <f>IF(N155="zákl. přenesená",J155,0)</f>
        <v>0</v>
      </c>
      <c r="BH155" s="230">
        <f>IF(N155="sníž. přenesená",J155,0)</f>
        <v>0</v>
      </c>
      <c r="BI155" s="230">
        <f>IF(N155="nulová",J155,0)</f>
        <v>0</v>
      </c>
      <c r="BJ155" s="17" t="s">
        <v>87</v>
      </c>
      <c r="BK155" s="230">
        <f>ROUND(I155*H155,2)</f>
        <v>0</v>
      </c>
      <c r="BL155" s="17" t="s">
        <v>587</v>
      </c>
      <c r="BM155" s="229" t="s">
        <v>646</v>
      </c>
    </row>
    <row r="156" spans="1:47" s="2" customFormat="1" ht="12">
      <c r="A156" s="38"/>
      <c r="B156" s="39"/>
      <c r="C156" s="40"/>
      <c r="D156" s="231" t="s">
        <v>133</v>
      </c>
      <c r="E156" s="40"/>
      <c r="F156" s="232" t="s">
        <v>647</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133</v>
      </c>
      <c r="AU156" s="17" t="s">
        <v>89</v>
      </c>
    </row>
    <row r="157" spans="1:65" s="2" customFormat="1" ht="24.15" customHeight="1">
      <c r="A157" s="38"/>
      <c r="B157" s="39"/>
      <c r="C157" s="218" t="s">
        <v>8</v>
      </c>
      <c r="D157" s="218" t="s">
        <v>126</v>
      </c>
      <c r="E157" s="219" t="s">
        <v>648</v>
      </c>
      <c r="F157" s="220" t="s">
        <v>649</v>
      </c>
      <c r="G157" s="221" t="s">
        <v>373</v>
      </c>
      <c r="H157" s="222">
        <v>2</v>
      </c>
      <c r="I157" s="223"/>
      <c r="J157" s="224">
        <f>ROUND(I157*H157,2)</f>
        <v>0</v>
      </c>
      <c r="K157" s="220" t="s">
        <v>130</v>
      </c>
      <c r="L157" s="44"/>
      <c r="M157" s="225" t="s">
        <v>1</v>
      </c>
      <c r="N157" s="226" t="s">
        <v>44</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587</v>
      </c>
      <c r="AT157" s="229" t="s">
        <v>126</v>
      </c>
      <c r="AU157" s="229" t="s">
        <v>89</v>
      </c>
      <c r="AY157" s="17" t="s">
        <v>124</v>
      </c>
      <c r="BE157" s="230">
        <f>IF(N157="základní",J157,0)</f>
        <v>0</v>
      </c>
      <c r="BF157" s="230">
        <f>IF(N157="snížená",J157,0)</f>
        <v>0</v>
      </c>
      <c r="BG157" s="230">
        <f>IF(N157="zákl. přenesená",J157,0)</f>
        <v>0</v>
      </c>
      <c r="BH157" s="230">
        <f>IF(N157="sníž. přenesená",J157,0)</f>
        <v>0</v>
      </c>
      <c r="BI157" s="230">
        <f>IF(N157="nulová",J157,0)</f>
        <v>0</v>
      </c>
      <c r="BJ157" s="17" t="s">
        <v>87</v>
      </c>
      <c r="BK157" s="230">
        <f>ROUND(I157*H157,2)</f>
        <v>0</v>
      </c>
      <c r="BL157" s="17" t="s">
        <v>587</v>
      </c>
      <c r="BM157" s="229" t="s">
        <v>650</v>
      </c>
    </row>
    <row r="158" spans="1:47" s="2" customFormat="1" ht="12">
      <c r="A158" s="38"/>
      <c r="B158" s="39"/>
      <c r="C158" s="40"/>
      <c r="D158" s="231" t="s">
        <v>133</v>
      </c>
      <c r="E158" s="40"/>
      <c r="F158" s="232" t="s">
        <v>651</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133</v>
      </c>
      <c r="AU158" s="17" t="s">
        <v>89</v>
      </c>
    </row>
    <row r="159" spans="1:63" s="12" customFormat="1" ht="22.8" customHeight="1">
      <c r="A159" s="12"/>
      <c r="B159" s="202"/>
      <c r="C159" s="203"/>
      <c r="D159" s="204" t="s">
        <v>78</v>
      </c>
      <c r="E159" s="216" t="s">
        <v>652</v>
      </c>
      <c r="F159" s="216" t="s">
        <v>653</v>
      </c>
      <c r="G159" s="203"/>
      <c r="H159" s="203"/>
      <c r="I159" s="206"/>
      <c r="J159" s="217">
        <f>BK159</f>
        <v>0</v>
      </c>
      <c r="K159" s="203"/>
      <c r="L159" s="208"/>
      <c r="M159" s="209"/>
      <c r="N159" s="210"/>
      <c r="O159" s="210"/>
      <c r="P159" s="211">
        <f>SUM(P160:P161)</f>
        <v>0</v>
      </c>
      <c r="Q159" s="210"/>
      <c r="R159" s="211">
        <f>SUM(R160:R161)</f>
        <v>0</v>
      </c>
      <c r="S159" s="210"/>
      <c r="T159" s="212">
        <f>SUM(T160:T161)</f>
        <v>0</v>
      </c>
      <c r="U159" s="12"/>
      <c r="V159" s="12"/>
      <c r="W159" s="12"/>
      <c r="X159" s="12"/>
      <c r="Y159" s="12"/>
      <c r="Z159" s="12"/>
      <c r="AA159" s="12"/>
      <c r="AB159" s="12"/>
      <c r="AC159" s="12"/>
      <c r="AD159" s="12"/>
      <c r="AE159" s="12"/>
      <c r="AR159" s="213" t="s">
        <v>157</v>
      </c>
      <c r="AT159" s="214" t="s">
        <v>78</v>
      </c>
      <c r="AU159" s="214" t="s">
        <v>87</v>
      </c>
      <c r="AY159" s="213" t="s">
        <v>124</v>
      </c>
      <c r="BK159" s="215">
        <f>SUM(BK160:BK161)</f>
        <v>0</v>
      </c>
    </row>
    <row r="160" spans="1:65" s="2" customFormat="1" ht="21.75" customHeight="1">
      <c r="A160" s="38"/>
      <c r="B160" s="39"/>
      <c r="C160" s="218" t="s">
        <v>230</v>
      </c>
      <c r="D160" s="218" t="s">
        <v>126</v>
      </c>
      <c r="E160" s="219" t="s">
        <v>654</v>
      </c>
      <c r="F160" s="220" t="s">
        <v>655</v>
      </c>
      <c r="G160" s="221" t="s">
        <v>627</v>
      </c>
      <c r="H160" s="283"/>
      <c r="I160" s="223"/>
      <c r="J160" s="224">
        <f>ROUND(I160*H160,2)</f>
        <v>0</v>
      </c>
      <c r="K160" s="220" t="s">
        <v>130</v>
      </c>
      <c r="L160" s="44"/>
      <c r="M160" s="225" t="s">
        <v>1</v>
      </c>
      <c r="N160" s="226" t="s">
        <v>44</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587</v>
      </c>
      <c r="AT160" s="229" t="s">
        <v>126</v>
      </c>
      <c r="AU160" s="229" t="s">
        <v>89</v>
      </c>
      <c r="AY160" s="17" t="s">
        <v>124</v>
      </c>
      <c r="BE160" s="230">
        <f>IF(N160="základní",J160,0)</f>
        <v>0</v>
      </c>
      <c r="BF160" s="230">
        <f>IF(N160="snížená",J160,0)</f>
        <v>0</v>
      </c>
      <c r="BG160" s="230">
        <f>IF(N160="zákl. přenesená",J160,0)</f>
        <v>0</v>
      </c>
      <c r="BH160" s="230">
        <f>IF(N160="sníž. přenesená",J160,0)</f>
        <v>0</v>
      </c>
      <c r="BI160" s="230">
        <f>IF(N160="nulová",J160,0)</f>
        <v>0</v>
      </c>
      <c r="BJ160" s="17" t="s">
        <v>87</v>
      </c>
      <c r="BK160" s="230">
        <f>ROUND(I160*H160,2)</f>
        <v>0</v>
      </c>
      <c r="BL160" s="17" t="s">
        <v>587</v>
      </c>
      <c r="BM160" s="229" t="s">
        <v>656</v>
      </c>
    </row>
    <row r="161" spans="1:47" s="2" customFormat="1" ht="12">
      <c r="A161" s="38"/>
      <c r="B161" s="39"/>
      <c r="C161" s="40"/>
      <c r="D161" s="231" t="s">
        <v>133</v>
      </c>
      <c r="E161" s="40"/>
      <c r="F161" s="232" t="s">
        <v>657</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133</v>
      </c>
      <c r="AU161" s="17" t="s">
        <v>89</v>
      </c>
    </row>
    <row r="162" spans="1:63" s="12" customFormat="1" ht="22.8" customHeight="1">
      <c r="A162" s="12"/>
      <c r="B162" s="202"/>
      <c r="C162" s="203"/>
      <c r="D162" s="204" t="s">
        <v>78</v>
      </c>
      <c r="E162" s="216" t="s">
        <v>658</v>
      </c>
      <c r="F162" s="216" t="s">
        <v>659</v>
      </c>
      <c r="G162" s="203"/>
      <c r="H162" s="203"/>
      <c r="I162" s="206"/>
      <c r="J162" s="217">
        <f>BK162</f>
        <v>0</v>
      </c>
      <c r="K162" s="203"/>
      <c r="L162" s="208"/>
      <c r="M162" s="209"/>
      <c r="N162" s="210"/>
      <c r="O162" s="210"/>
      <c r="P162" s="211">
        <f>SUM(P163:P164)</f>
        <v>0</v>
      </c>
      <c r="Q162" s="210"/>
      <c r="R162" s="211">
        <f>SUM(R163:R164)</f>
        <v>0</v>
      </c>
      <c r="S162" s="210"/>
      <c r="T162" s="212">
        <f>SUM(T163:T164)</f>
        <v>0</v>
      </c>
      <c r="U162" s="12"/>
      <c r="V162" s="12"/>
      <c r="W162" s="12"/>
      <c r="X162" s="12"/>
      <c r="Y162" s="12"/>
      <c r="Z162" s="12"/>
      <c r="AA162" s="12"/>
      <c r="AB162" s="12"/>
      <c r="AC162" s="12"/>
      <c r="AD162" s="12"/>
      <c r="AE162" s="12"/>
      <c r="AR162" s="213" t="s">
        <v>157</v>
      </c>
      <c r="AT162" s="214" t="s">
        <v>78</v>
      </c>
      <c r="AU162" s="214" t="s">
        <v>87</v>
      </c>
      <c r="AY162" s="213" t="s">
        <v>124</v>
      </c>
      <c r="BK162" s="215">
        <f>SUM(BK163:BK164)</f>
        <v>0</v>
      </c>
    </row>
    <row r="163" spans="1:65" s="2" customFormat="1" ht="21.75" customHeight="1">
      <c r="A163" s="38"/>
      <c r="B163" s="39"/>
      <c r="C163" s="218" t="s">
        <v>235</v>
      </c>
      <c r="D163" s="218" t="s">
        <v>126</v>
      </c>
      <c r="E163" s="219" t="s">
        <v>660</v>
      </c>
      <c r="F163" s="220" t="s">
        <v>661</v>
      </c>
      <c r="G163" s="221" t="s">
        <v>627</v>
      </c>
      <c r="H163" s="283"/>
      <c r="I163" s="223"/>
      <c r="J163" s="224">
        <f>ROUND(I163*H163,2)</f>
        <v>0</v>
      </c>
      <c r="K163" s="220" t="s">
        <v>130</v>
      </c>
      <c r="L163" s="44"/>
      <c r="M163" s="225" t="s">
        <v>1</v>
      </c>
      <c r="N163" s="226" t="s">
        <v>44</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587</v>
      </c>
      <c r="AT163" s="229" t="s">
        <v>126</v>
      </c>
      <c r="AU163" s="229" t="s">
        <v>89</v>
      </c>
      <c r="AY163" s="17" t="s">
        <v>124</v>
      </c>
      <c r="BE163" s="230">
        <f>IF(N163="základní",J163,0)</f>
        <v>0</v>
      </c>
      <c r="BF163" s="230">
        <f>IF(N163="snížená",J163,0)</f>
        <v>0</v>
      </c>
      <c r="BG163" s="230">
        <f>IF(N163="zákl. přenesená",J163,0)</f>
        <v>0</v>
      </c>
      <c r="BH163" s="230">
        <f>IF(N163="sníž. přenesená",J163,0)</f>
        <v>0</v>
      </c>
      <c r="BI163" s="230">
        <f>IF(N163="nulová",J163,0)</f>
        <v>0</v>
      </c>
      <c r="BJ163" s="17" t="s">
        <v>87</v>
      </c>
      <c r="BK163" s="230">
        <f>ROUND(I163*H163,2)</f>
        <v>0</v>
      </c>
      <c r="BL163" s="17" t="s">
        <v>587</v>
      </c>
      <c r="BM163" s="229" t="s">
        <v>662</v>
      </c>
    </row>
    <row r="164" spans="1:47" s="2" customFormat="1" ht="12">
      <c r="A164" s="38"/>
      <c r="B164" s="39"/>
      <c r="C164" s="40"/>
      <c r="D164" s="231" t="s">
        <v>133</v>
      </c>
      <c r="E164" s="40"/>
      <c r="F164" s="232" t="s">
        <v>663</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133</v>
      </c>
      <c r="AU164" s="17" t="s">
        <v>89</v>
      </c>
    </row>
    <row r="165" spans="1:63" s="12" customFormat="1" ht="22.8" customHeight="1">
      <c r="A165" s="12"/>
      <c r="B165" s="202"/>
      <c r="C165" s="203"/>
      <c r="D165" s="204" t="s">
        <v>78</v>
      </c>
      <c r="E165" s="216" t="s">
        <v>664</v>
      </c>
      <c r="F165" s="216" t="s">
        <v>665</v>
      </c>
      <c r="G165" s="203"/>
      <c r="H165" s="203"/>
      <c r="I165" s="206"/>
      <c r="J165" s="217">
        <f>BK165</f>
        <v>0</v>
      </c>
      <c r="K165" s="203"/>
      <c r="L165" s="208"/>
      <c r="M165" s="209"/>
      <c r="N165" s="210"/>
      <c r="O165" s="210"/>
      <c r="P165" s="211">
        <f>SUM(P166:P167)</f>
        <v>0</v>
      </c>
      <c r="Q165" s="210"/>
      <c r="R165" s="211">
        <f>SUM(R166:R167)</f>
        <v>0</v>
      </c>
      <c r="S165" s="210"/>
      <c r="T165" s="212">
        <f>SUM(T166:T167)</f>
        <v>0</v>
      </c>
      <c r="U165" s="12"/>
      <c r="V165" s="12"/>
      <c r="W165" s="12"/>
      <c r="X165" s="12"/>
      <c r="Y165" s="12"/>
      <c r="Z165" s="12"/>
      <c r="AA165" s="12"/>
      <c r="AB165" s="12"/>
      <c r="AC165" s="12"/>
      <c r="AD165" s="12"/>
      <c r="AE165" s="12"/>
      <c r="AR165" s="213" t="s">
        <v>157</v>
      </c>
      <c r="AT165" s="214" t="s">
        <v>78</v>
      </c>
      <c r="AU165" s="214" t="s">
        <v>87</v>
      </c>
      <c r="AY165" s="213" t="s">
        <v>124</v>
      </c>
      <c r="BK165" s="215">
        <f>SUM(BK166:BK167)</f>
        <v>0</v>
      </c>
    </row>
    <row r="166" spans="1:65" s="2" customFormat="1" ht="37.8" customHeight="1">
      <c r="A166" s="38"/>
      <c r="B166" s="39"/>
      <c r="C166" s="218" t="s">
        <v>240</v>
      </c>
      <c r="D166" s="218" t="s">
        <v>126</v>
      </c>
      <c r="E166" s="219" t="s">
        <v>666</v>
      </c>
      <c r="F166" s="220" t="s">
        <v>667</v>
      </c>
      <c r="G166" s="221" t="s">
        <v>160</v>
      </c>
      <c r="H166" s="222">
        <v>25</v>
      </c>
      <c r="I166" s="223"/>
      <c r="J166" s="224">
        <f>ROUND(I166*H166,2)</f>
        <v>0</v>
      </c>
      <c r="K166" s="220" t="s">
        <v>1</v>
      </c>
      <c r="L166" s="44"/>
      <c r="M166" s="225" t="s">
        <v>1</v>
      </c>
      <c r="N166" s="226" t="s">
        <v>44</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449</v>
      </c>
      <c r="AT166" s="229" t="s">
        <v>126</v>
      </c>
      <c r="AU166" s="229" t="s">
        <v>89</v>
      </c>
      <c r="AY166" s="17" t="s">
        <v>124</v>
      </c>
      <c r="BE166" s="230">
        <f>IF(N166="základní",J166,0)</f>
        <v>0</v>
      </c>
      <c r="BF166" s="230">
        <f>IF(N166="snížená",J166,0)</f>
        <v>0</v>
      </c>
      <c r="BG166" s="230">
        <f>IF(N166="zákl. přenesená",J166,0)</f>
        <v>0</v>
      </c>
      <c r="BH166" s="230">
        <f>IF(N166="sníž. přenesená",J166,0)</f>
        <v>0</v>
      </c>
      <c r="BI166" s="230">
        <f>IF(N166="nulová",J166,0)</f>
        <v>0</v>
      </c>
      <c r="BJ166" s="17" t="s">
        <v>87</v>
      </c>
      <c r="BK166" s="230">
        <f>ROUND(I166*H166,2)</f>
        <v>0</v>
      </c>
      <c r="BL166" s="17" t="s">
        <v>449</v>
      </c>
      <c r="BM166" s="229" t="s">
        <v>668</v>
      </c>
    </row>
    <row r="167" spans="1:65" s="2" customFormat="1" ht="16.5" customHeight="1">
      <c r="A167" s="38"/>
      <c r="B167" s="39"/>
      <c r="C167" s="218" t="s">
        <v>249</v>
      </c>
      <c r="D167" s="218" t="s">
        <v>126</v>
      </c>
      <c r="E167" s="219" t="s">
        <v>447</v>
      </c>
      <c r="F167" s="220" t="s">
        <v>669</v>
      </c>
      <c r="G167" s="221" t="s">
        <v>373</v>
      </c>
      <c r="H167" s="222">
        <v>4</v>
      </c>
      <c r="I167" s="223"/>
      <c r="J167" s="224">
        <f>ROUND(I167*H167,2)</f>
        <v>0</v>
      </c>
      <c r="K167" s="220" t="s">
        <v>1</v>
      </c>
      <c r="L167" s="44"/>
      <c r="M167" s="284" t="s">
        <v>1</v>
      </c>
      <c r="N167" s="285" t="s">
        <v>44</v>
      </c>
      <c r="O167" s="286"/>
      <c r="P167" s="287">
        <f>O167*H167</f>
        <v>0</v>
      </c>
      <c r="Q167" s="287">
        <v>0</v>
      </c>
      <c r="R167" s="287">
        <f>Q167*H167</f>
        <v>0</v>
      </c>
      <c r="S167" s="287">
        <v>0</v>
      </c>
      <c r="T167" s="288">
        <f>S167*H167</f>
        <v>0</v>
      </c>
      <c r="U167" s="38"/>
      <c r="V167" s="38"/>
      <c r="W167" s="38"/>
      <c r="X167" s="38"/>
      <c r="Y167" s="38"/>
      <c r="Z167" s="38"/>
      <c r="AA167" s="38"/>
      <c r="AB167" s="38"/>
      <c r="AC167" s="38"/>
      <c r="AD167" s="38"/>
      <c r="AE167" s="38"/>
      <c r="AR167" s="229" t="s">
        <v>131</v>
      </c>
      <c r="AT167" s="229" t="s">
        <v>126</v>
      </c>
      <c r="AU167" s="229" t="s">
        <v>89</v>
      </c>
      <c r="AY167" s="17" t="s">
        <v>124</v>
      </c>
      <c r="BE167" s="230">
        <f>IF(N167="základní",J167,0)</f>
        <v>0</v>
      </c>
      <c r="BF167" s="230">
        <f>IF(N167="snížená",J167,0)</f>
        <v>0</v>
      </c>
      <c r="BG167" s="230">
        <f>IF(N167="zákl. přenesená",J167,0)</f>
        <v>0</v>
      </c>
      <c r="BH167" s="230">
        <f>IF(N167="sníž. přenesená",J167,0)</f>
        <v>0</v>
      </c>
      <c r="BI167" s="230">
        <f>IF(N167="nulová",J167,0)</f>
        <v>0</v>
      </c>
      <c r="BJ167" s="17" t="s">
        <v>87</v>
      </c>
      <c r="BK167" s="230">
        <f>ROUND(I167*H167,2)</f>
        <v>0</v>
      </c>
      <c r="BL167" s="17" t="s">
        <v>131</v>
      </c>
      <c r="BM167" s="229" t="s">
        <v>670</v>
      </c>
    </row>
    <row r="168" spans="1:31" s="2" customFormat="1" ht="6.95" customHeight="1">
      <c r="A168" s="38"/>
      <c r="B168" s="66"/>
      <c r="C168" s="67"/>
      <c r="D168" s="67"/>
      <c r="E168" s="67"/>
      <c r="F168" s="67"/>
      <c r="G168" s="67"/>
      <c r="H168" s="67"/>
      <c r="I168" s="67"/>
      <c r="J168" s="67"/>
      <c r="K168" s="67"/>
      <c r="L168" s="44"/>
      <c r="M168" s="38"/>
      <c r="O168" s="38"/>
      <c r="P168" s="38"/>
      <c r="Q168" s="38"/>
      <c r="R168" s="38"/>
      <c r="S168" s="38"/>
      <c r="T168" s="38"/>
      <c r="U168" s="38"/>
      <c r="V168" s="38"/>
      <c r="W168" s="38"/>
      <c r="X168" s="38"/>
      <c r="Y168" s="38"/>
      <c r="Z168" s="38"/>
      <c r="AA168" s="38"/>
      <c r="AB168" s="38"/>
      <c r="AC168" s="38"/>
      <c r="AD168" s="38"/>
      <c r="AE168" s="38"/>
    </row>
  </sheetData>
  <sheetProtection password="CC35" sheet="1" objects="1" scenarios="1" formatColumns="0" formatRows="0" autoFilter="0"/>
  <autoFilter ref="C122:K167"/>
  <mergeCells count="9">
    <mergeCell ref="E7:H7"/>
    <mergeCell ref="E9:H9"/>
    <mergeCell ref="E18:H18"/>
    <mergeCell ref="E27:H27"/>
    <mergeCell ref="E85:H85"/>
    <mergeCell ref="E87:H87"/>
    <mergeCell ref="E113:H113"/>
    <mergeCell ref="E115:H115"/>
    <mergeCell ref="L2:V2"/>
  </mergeCells>
  <hyperlinks>
    <hyperlink ref="F127" r:id="rId1" display="https://podminky.urs.cz/item/CS_URS_2022_01/013274000"/>
    <hyperlink ref="F129" r:id="rId2" display="https://podminky.urs.cz/item/CS_URS_2022_01/013284000"/>
    <hyperlink ref="F131" r:id="rId3" display="https://podminky.urs.cz/item/CS_URS_2022_01/012103000"/>
    <hyperlink ref="F133" r:id="rId4" display="https://podminky.urs.cz/item/CS_URS_2022_01/012203000"/>
    <hyperlink ref="F135" r:id="rId5" display="https://podminky.urs.cz/item/CS_URS_2022_01/012303000"/>
    <hyperlink ref="F137" r:id="rId6" display="https://podminky.urs.cz/item/CS_URS_2022_01/013244000"/>
    <hyperlink ref="F139" r:id="rId7" display="https://podminky.urs.cz/item/CS_URS_2022_01/013244000-1"/>
    <hyperlink ref="F142" r:id="rId8" display="https://podminky.urs.cz/item/CS_URS_2022_01/013254000"/>
    <hyperlink ref="F144" r:id="rId9" display="https://podminky.urs.cz/item/CS_URS_2022_01/072103001-1"/>
    <hyperlink ref="F147" r:id="rId10" display="https://podminky.urs.cz/item/CS_URS_2022_01/030001000"/>
    <hyperlink ref="F149" r:id="rId11" display="https://podminky.urs.cz/item/CS_URS_2022_01/034103000"/>
    <hyperlink ref="F151" r:id="rId12" display="https://podminky.urs.cz/item/CS_URS_2022_01/039103000"/>
    <hyperlink ref="F154" r:id="rId13" display="https://podminky.urs.cz/item/CS_URS_2022_01/034503000"/>
    <hyperlink ref="F156" r:id="rId14" display="https://podminky.urs.cz/item/CS_URS_2022_01/042503000"/>
    <hyperlink ref="F158" r:id="rId15" display="https://podminky.urs.cz/item/CS_URS_2022_01/043002000"/>
    <hyperlink ref="F161" r:id="rId16" display="https://podminky.urs.cz/item/CS_URS_2022_01/060001000"/>
    <hyperlink ref="F164" r:id="rId17" display="https://podminky.urs.cz/item/CS_URS_2022_01/07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Sinpps18\Sinpps_18</dc:creator>
  <cp:keywords/>
  <dc:description/>
  <cp:lastModifiedBy>Sinpps18\Sinpps_18</cp:lastModifiedBy>
  <dcterms:created xsi:type="dcterms:W3CDTF">2022-06-30T10:57:18Z</dcterms:created>
  <dcterms:modified xsi:type="dcterms:W3CDTF">2022-06-30T10:57:22Z</dcterms:modified>
  <cp:category/>
  <cp:version/>
  <cp:contentType/>
  <cp:contentStatus/>
</cp:coreProperties>
</file>