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1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Pol'!$A$1:$U$108</definedName>
    <definedName name="_xlnm.Print_Area" localSheetId="1">'Stavba'!$A$1:$J$64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<sst xmlns="http://schemas.openxmlformats.org/spreadsheetml/2006/main" count="491" uniqueCount="261">
  <si>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</si>
  <si>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</si>
  <si>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</si>
  <si>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</si>
  <si>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</si>
  <si>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</si>
  <si>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</si>
  <si>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</si>
  <si>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</si>
  <si>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</si>
  <si>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</si>
  <si>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</si>
  <si>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</si>
  <si>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</si>
  <si>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</si>
  <si>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</si>
  <si>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</si>
  <si>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</si>
  <si>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</si>
  <si>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</si>
  <si>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</si>
  <si>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</si>
  <si>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</si>
  <si>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</si>
  <si>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</si>
  <si>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</si>
  <si>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</si>
  <si>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</si>
  <si>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</si>
  <si>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</si>
  <si>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</si>
  <si>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</si>
  <si>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</si>
  <si>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</si>
  <si>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</si>
  <si>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</si>
  <si>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</si>
  <si>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</si>
  <si>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</si>
  <si>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</si>
  <si>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</si>
  <si>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</si>
  <si>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</si>
  <si>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Zborovská 42</t>
  </si>
  <si>
    <t>Rozpočet:</t>
  </si>
  <si>
    <t>Misto</t>
  </si>
  <si>
    <t>ing.Vlastimil Jílek</t>
  </si>
  <si>
    <t>Návrh vedlejšího schodiště+</t>
  </si>
  <si>
    <t>Městská část Praha 5</t>
  </si>
  <si>
    <t>náměstí 14. října 1381/4</t>
  </si>
  <si>
    <t>Praha-Smíchov</t>
  </si>
  <si>
    <t>15000</t>
  </si>
  <si>
    <t>00063631</t>
  </si>
  <si>
    <t>CZ00063631</t>
  </si>
  <si>
    <t>Bianco architects s.r.o.</t>
  </si>
  <si>
    <t>U lužického semináře 97/18</t>
  </si>
  <si>
    <t>Praha-Malá Strana</t>
  </si>
  <si>
    <t>11800</t>
  </si>
  <si>
    <t>03562077</t>
  </si>
  <si>
    <t>CZ03562077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</si>
  <si>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</si>
  <si>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</si>
  <si>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</si>
  <si>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</si>
  <si>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</si>
  <si>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</si>
  <si>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</si>
  <si>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</si>
  <si>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</si>
  <si>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</si>
  <si>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</si>
  <si>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</si>
  <si>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63</t>
  </si>
  <si>
    <t>Podlahy a podlahové konstrukce</t>
  </si>
  <si>
    <t>64</t>
  </si>
  <si>
    <t>Výplně otvorů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</si>
  <si>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</si>
  <si>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</si>
  <si>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</si>
  <si>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</si>
  <si>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</si>
  <si>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</si>
  <si>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</si>
  <si>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</si>
  <si>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</si>
  <si>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</si>
  <si>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</si>
  <si>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</si>
  <si>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</si>
  <si>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</si>
  <si>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</si>
  <si>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</si>
  <si>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</si>
  <si>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</si>
  <si>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VN</t>
  </si>
  <si>
    <t>M65</t>
  </si>
  <si>
    <t>Elektroinstalace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</si>
  <si>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</si>
  <si>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</si>
  <si>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</si>
  <si>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</si>
  <si>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</si>
  <si>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</si>
  <si>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</si>
  <si>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</si>
  <si>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</si>
  <si>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</si>
  <si>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</si>
  <si>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</si>
  <si>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</si>
  <si>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</si>
  <si>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</si>
  <si>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</si>
  <si>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</si>
  <si>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</si>
  <si>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</si>
  <si>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</si>
  <si>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</si>
  <si>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</si>
  <si>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</si>
  <si>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</si>
  <si>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</si>
  <si>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</si>
  <si>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</si>
  <si>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</si>
  <si>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122100010RAB</t>
  </si>
  <si>
    <t>Odkopávky nezapažené v hornině 1-4, naložení, odvoz 5 km, uložení</t>
  </si>
  <si>
    <t>m3</t>
  </si>
  <si>
    <t>POL2_0</t>
  </si>
  <si>
    <t>4.5*1.6</t>
  </si>
  <si>
    <t>VV</t>
  </si>
  <si>
    <t>122100010RA0</t>
  </si>
  <si>
    <t>Odkopávky nezapažené v hornině 1-4</t>
  </si>
  <si>
    <t>2*(5.1*1.6*0,85*0,5)+(4.3*0.45*1.6*0,5)</t>
  </si>
  <si>
    <t>175200010RAA</t>
  </si>
  <si>
    <t>Obsyp objektu prohozenou zeminou, dovoz zeminy ze vzdálenosti  50 m</t>
  </si>
  <si>
    <t>273320030RAA</t>
  </si>
  <si>
    <t>Základová deska ŽB z betonu C 16/20, vč.bednění, výztuž 90 kg/m3, štěrkopískový polštář 25 cm</t>
  </si>
  <si>
    <t>pod zdmi:2*0.3*0.3*4.0+2*0.3*0.1*4.0</t>
  </si>
  <si>
    <t>schody:1.0*4.0*0.1+0.8*1.0*0.3+1,0*4,0*0,05</t>
  </si>
  <si>
    <t>212750010RAD</t>
  </si>
  <si>
    <t>Trativody z drenážních trubek, lože štěrkopís.,obsyp kamenivem,světlost trub 16cm</t>
  </si>
  <si>
    <t>m</t>
  </si>
  <si>
    <t>311231015RA0</t>
  </si>
  <si>
    <t>Zdivo opěrné z plných cihel, tloušťka 30 cm</t>
  </si>
  <si>
    <t>m2</t>
  </si>
  <si>
    <t>2*4.1*2.3*0.5</t>
  </si>
  <si>
    <t>obrubní pás:2*4,1*0,15</t>
  </si>
  <si>
    <t>311232111R00</t>
  </si>
  <si>
    <t>Zdivo z cihel Klinker plných,jednostr.spár.tl. 290, obrubní pás</t>
  </si>
  <si>
    <t>POL1_0</t>
  </si>
  <si>
    <t>2*4,1*0,14</t>
  </si>
  <si>
    <t>311112320RT2</t>
  </si>
  <si>
    <t>Stupně z tvárnic ztraceného bednění Best,tl. 20 cm, zalití tvárnic betonem C 16/20</t>
  </si>
  <si>
    <t>13*0.25*1.0</t>
  </si>
  <si>
    <t>55231806R</t>
  </si>
  <si>
    <t>APZ1-1150 Podlahový žlab l = 1150 mm, s okrajem pro perforovaný rošt</t>
  </si>
  <si>
    <t>kus</t>
  </si>
  <si>
    <t>POL3_0</t>
  </si>
  <si>
    <t>434121426R00</t>
  </si>
  <si>
    <t>Osazení želbet. stupňů na desku, drsných</t>
  </si>
  <si>
    <t>593723021R</t>
  </si>
  <si>
    <t>Stupeň schodišťový betonový, Brož Dunaj 10-16, vymývaný povrch</t>
  </si>
  <si>
    <t>434200001RA0</t>
  </si>
  <si>
    <t>Schodiště z oceli včetně zábradlí a nátěrů</t>
  </si>
  <si>
    <t>m DVČ</t>
  </si>
  <si>
    <t>1.2+0.9</t>
  </si>
  <si>
    <t>631320031RAB</t>
  </si>
  <si>
    <t>Mazanina vyztužená sítí, beton C 16/20, tl. 8 cm, vyztužená sítí - drát 6,0 oka 100/100 mm</t>
  </si>
  <si>
    <t>2*5,1*0,85+4,3*0,45</t>
  </si>
  <si>
    <t>642200011RAD</t>
  </si>
  <si>
    <t>Vybour. otvoru dveře 1kř, překlad, zárubeň, práh, zeď tloušťky 60 cm</t>
  </si>
  <si>
    <t>952901111R00</t>
  </si>
  <si>
    <t>Vyčištění budov o výšce podlaží do 4 m</t>
  </si>
  <si>
    <t>1.2*4.2+3.0*4.0</t>
  </si>
  <si>
    <t>965200014RA0</t>
  </si>
  <si>
    <t>Bourání mazanin vyztužených svařovanou sítí</t>
  </si>
  <si>
    <t>2*5,1*0,85*0.1+4,3*0,45*0.1</t>
  </si>
  <si>
    <t>5.1*1.6*0.1</t>
  </si>
  <si>
    <t>962032241R00</t>
  </si>
  <si>
    <t>Bourání zdiva z cihel pálených na MC, anglický dvorek</t>
  </si>
  <si>
    <t>2,2*2,0*0,3+2*2,2*0,7*0,3</t>
  </si>
  <si>
    <t>979100011RAA</t>
  </si>
  <si>
    <t>Odvoz suti a vyb.hmot do 10 km, vnitrost. 15 m, svislá doprava z 1.PP</t>
  </si>
  <si>
    <t>t</t>
  </si>
  <si>
    <t>979990101R00</t>
  </si>
  <si>
    <t>Poplatek za sklád.suti-směs bet.a cihel do 30x30cm</t>
  </si>
  <si>
    <t>998011001R00</t>
  </si>
  <si>
    <t>Přesun hmot pro budovy zděné výšky do 6 m</t>
  </si>
  <si>
    <t>711150014RAD</t>
  </si>
  <si>
    <t>Izolace proti vodě svislá přitavená, 1x, 1x ALP, 1x Extrasklobit</t>
  </si>
  <si>
    <t>2*10.66</t>
  </si>
  <si>
    <t>711823121RT6</t>
  </si>
  <si>
    <t>Montáž nopové fólie svisle, včetně dodávky fólie DEKDREN T20</t>
  </si>
  <si>
    <t>998711101R00</t>
  </si>
  <si>
    <t>Přesun hmot pro izolace proti vodě, výšky do 6 m</t>
  </si>
  <si>
    <t>762421120RT2</t>
  </si>
  <si>
    <t>Montáž obložení lignátem tl. do 8 mm, včetně dodávky, deska Cetris tl. 8 mm</t>
  </si>
  <si>
    <t>0,15*1,5</t>
  </si>
  <si>
    <t>764454201R00</t>
  </si>
  <si>
    <t>Odpadní trouby z Pz plechu, kruhové, D 75 mm</t>
  </si>
  <si>
    <t>764454291R00</t>
  </si>
  <si>
    <t>Montáž trub Pz odpadních kruhových</t>
  </si>
  <si>
    <t>764331260R00</t>
  </si>
  <si>
    <t>Lemování z Pz plechu zdí, tvrdá krytina, rš 660 mm</t>
  </si>
  <si>
    <t>764332291R00</t>
  </si>
  <si>
    <t>Montáž lemování zdí Pz, tvrdá krytina, krycí plech</t>
  </si>
  <si>
    <t>764430220RT2</t>
  </si>
  <si>
    <t>Oplechování zdí z Pz plechu, rš 330 mm, nalepení Enkolitem</t>
  </si>
  <si>
    <t>2*4,1</t>
  </si>
  <si>
    <t>764430291R00</t>
  </si>
  <si>
    <t>Montáž oplechování zdí Pz</t>
  </si>
  <si>
    <t>998764101R00</t>
  </si>
  <si>
    <t>Přesun hmot pro klempířské konstr., výšky do 6 m</t>
  </si>
  <si>
    <t>766900040RA0</t>
  </si>
  <si>
    <t>Demontáž dřevěných stěn-sklepní koje</t>
  </si>
  <si>
    <t>766660016RA0</t>
  </si>
  <si>
    <t>Montáž dveří jednokřídlových šířky 90 cm</t>
  </si>
  <si>
    <t>61173901R</t>
  </si>
  <si>
    <t>Dveře vchodové 1kř. palubkové  90x197cm podél.sklo</t>
  </si>
  <si>
    <t>998766101R00</t>
  </si>
  <si>
    <t>Přesun hmot pro truhlářské konstr., výšky do 6 m</t>
  </si>
  <si>
    <t>767900090RAA</t>
  </si>
  <si>
    <t>Demontáž atypických ocelových konstrukcí, do 50 kg/kus-pororošt</t>
  </si>
  <si>
    <t>kg</t>
  </si>
  <si>
    <t>767631800R00</t>
  </si>
  <si>
    <t>Demontáž oken pro beztmelé zasklení,vč.zasklení</t>
  </si>
  <si>
    <t>1,3*1,7</t>
  </si>
  <si>
    <t>348942122R00</t>
  </si>
  <si>
    <t>Zábradlí ocel. s osazením do otvorů vč. montáže, z válcovaných prvků, včetně nátěru konstrukce</t>
  </si>
  <si>
    <t>767200001RA0</t>
  </si>
  <si>
    <t>Zábradlí schodištové-dodávka a montáž, vč. kotvících prvků, madlo, nátěry</t>
  </si>
  <si>
    <t>3.85*2</t>
  </si>
  <si>
    <t>762222141R00</t>
  </si>
  <si>
    <t>Montáž zábradlí rovného, sloupky osově do 1,5 m</t>
  </si>
  <si>
    <t>767990010RAB</t>
  </si>
  <si>
    <t>Atypické ocelové konstrukce 5-10 kg/kus, sloupky zastřešení, nátěr</t>
  </si>
  <si>
    <t>jakl:2*(0,2+1,2+2.2)*2,93</t>
  </si>
  <si>
    <t>plech:6*0.5</t>
  </si>
  <si>
    <t>Atypické ocelové konstrukce 5-10 kg/kus, upevnění zastřešení, nátěr</t>
  </si>
  <si>
    <t>2*10</t>
  </si>
  <si>
    <t>767390010RA0</t>
  </si>
  <si>
    <t>Střešní krytina  tvar. plechem KOB 1004 tl.0,70 mm, vč. nosné konstrukce, žlabu a oplechování, nátěr</t>
  </si>
  <si>
    <t>1,45*4,1</t>
  </si>
  <si>
    <t>998767101R00</t>
  </si>
  <si>
    <t>Přesun hmot pro zámečnické konstr., výšky do 6 m</t>
  </si>
  <si>
    <t>005121020R</t>
  </si>
  <si>
    <t xml:space="preserve">Provoz zařízení staveniště </t>
  </si>
  <si>
    <t>005124010R</t>
  </si>
  <si>
    <t>Koordinační činnost</t>
  </si>
  <si>
    <t>650101526R00</t>
  </si>
  <si>
    <t>Montáž LED svítidla stropního přisazeného s čidlem</t>
  </si>
  <si>
    <t>348360104R</t>
  </si>
  <si>
    <t>Svítidlo NAOS 1.4ft 3200/840, interiérové</t>
  </si>
  <si>
    <t>34531501R</t>
  </si>
  <si>
    <t>Čidlo pohybu stropní  Kanlux ZONA JQ-37-W bílé</t>
  </si>
  <si>
    <t/>
  </si>
  <si>
    <t>SUM</t>
  </si>
  <si>
    <t>POPUZIV</t>
  </si>
  <si>
    <t>END</t>
  </si>
  <si>
    <t>Praze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</si>
</sst>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3" fillId="33" borderId="0" xfId="0" applyFont="1" applyFill="1" applyAlignment="1">
      <alignment horizontal="left" wrapTex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8" xfId="0" applyNumberFormat="1" applyFont="1" applyBorder="1" applyAlignment="1">
      <alignment horizontal="right" vertical="center" inden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8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5" fillId="0" borderId="15" xfId="0" applyNumberFormat="1" applyFont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indent="1"/>
    </xf>
    <xf numFmtId="49" fontId="4" fillId="34" borderId="0" xfId="0" applyNumberFormat="1" applyFont="1" applyFill="1" applyBorder="1" applyAlignment="1">
      <alignment horizontal="left" vertical="center"/>
    </xf>
    <xf numFmtId="49" fontId="4" fillId="34" borderId="24" xfId="0" applyNumberFormat="1" applyFont="1" applyFill="1" applyBorder="1" applyAlignment="1">
      <alignment horizontal="center" vertical="center" shrinkToFit="1"/>
    </xf>
    <xf numFmtId="0" fontId="4" fillId="34" borderId="24" xfId="0" applyFont="1" applyFill="1" applyBorder="1" applyAlignment="1">
      <alignment horizontal="center" vertical="center" shrinkToFit="1"/>
    </xf>
    <xf numFmtId="0" fontId="4" fillId="34" borderId="25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left" vertical="center" indent="1"/>
    </xf>
    <xf numFmtId="0" fontId="5" fillId="34" borderId="0" xfId="0" applyFont="1" applyFill="1" applyBorder="1" applyAlignment="1">
      <alignment horizontal="left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 indent="1"/>
    </xf>
    <xf numFmtId="0" fontId="0" fillId="34" borderId="15" xfId="0" applyFont="1" applyFill="1" applyBorder="1" applyAlignment="1">
      <alignment/>
    </xf>
    <xf numFmtId="49" fontId="5" fillId="34" borderId="15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5" borderId="24" xfId="0" applyNumberFormat="1" applyFont="1" applyFill="1" applyBorder="1" applyAlignment="1" applyProtection="1">
      <alignment horizontal="lef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righ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3" fontId="0" fillId="23" borderId="33" xfId="0" applyNumberFormat="1" applyFill="1" applyBorder="1" applyAlignment="1">
      <alignment/>
    </xf>
    <xf numFmtId="3" fontId="3" fillId="34" borderId="3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 wrapText="1"/>
    </xf>
    <xf numFmtId="3" fontId="3" fillId="34" borderId="35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0" borderId="37" xfId="0" applyNumberFormat="1" applyBorder="1" applyAlignment="1">
      <alignment/>
    </xf>
    <xf numFmtId="3" fontId="0" fillId="23" borderId="36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38" xfId="0" applyNumberFormat="1" applyFill="1" applyBorder="1" applyAlignment="1">
      <alignment/>
    </xf>
    <xf numFmtId="0" fontId="2" fillId="0" borderId="0" xfId="0" applyFont="1" applyAlignment="1">
      <alignment horizontal="center" shrinkToFit="1"/>
    </xf>
    <xf numFmtId="3" fontId="7" fillId="34" borderId="35" xfId="0" applyNumberFormat="1" applyFont="1" applyFill="1" applyBorder="1" applyAlignment="1">
      <alignment horizontal="center" vertical="center" wrapText="1" shrinkToFit="1"/>
    </xf>
    <xf numFmtId="3" fontId="3" fillId="34" borderId="35" xfId="0" applyNumberFormat="1" applyFont="1" applyFill="1" applyBorder="1" applyAlignment="1">
      <alignment horizontal="center" vertical="center" wrapText="1" shrinkToFit="1"/>
    </xf>
    <xf numFmtId="3" fontId="3" fillId="0" borderId="37" xfId="0" applyNumberFormat="1" applyFont="1" applyBorder="1" applyAlignment="1">
      <alignment horizontal="right" wrapText="1" shrinkToFit="1"/>
    </xf>
    <xf numFmtId="3" fontId="3" fillId="0" borderId="37" xfId="0" applyNumberFormat="1" applyFont="1" applyBorder="1" applyAlignment="1">
      <alignment horizontal="right" shrinkToFit="1"/>
    </xf>
    <xf numFmtId="3" fontId="0" fillId="0" borderId="37" xfId="0" applyNumberFormat="1" applyBorder="1" applyAlignment="1">
      <alignment shrinkToFit="1"/>
    </xf>
    <xf numFmtId="3" fontId="0" fillId="23" borderId="33" xfId="0" applyNumberFormat="1" applyFill="1" applyBorder="1" applyAlignment="1">
      <alignment wrapText="1" shrinkToFit="1"/>
    </xf>
    <xf numFmtId="3" fontId="0" fillId="23" borderId="33" xfId="0" applyNumberFormat="1" applyFill="1" applyBorder="1" applyAlignment="1">
      <alignment shrinkToFit="1"/>
    </xf>
    <xf numFmtId="0" fontId="4" fillId="34" borderId="39" xfId="0" applyFont="1" applyFill="1" applyBorder="1" applyAlignment="1">
      <alignment horizontal="left" vertical="center" indent="1"/>
    </xf>
    <xf numFmtId="0" fontId="5" fillId="34" borderId="40" xfId="0" applyFont="1" applyFill="1" applyBorder="1" applyAlignment="1">
      <alignment horizontal="left" vertical="center"/>
    </xf>
    <xf numFmtId="0" fontId="0" fillId="34" borderId="40" xfId="0" applyFill="1" applyBorder="1" applyAlignment="1">
      <alignment horizontal="left" vertical="center"/>
    </xf>
    <xf numFmtId="4" fontId="4" fillId="34" borderId="40" xfId="0" applyNumberFormat="1" applyFont="1" applyFill="1" applyBorder="1" applyAlignment="1">
      <alignment horizontal="left" vertical="center"/>
    </xf>
    <xf numFmtId="2" fontId="9" fillId="34" borderId="40" xfId="0" applyNumberFormat="1" applyFont="1" applyFill="1" applyBorder="1" applyAlignment="1">
      <alignment horizontal="right" vertical="center"/>
    </xf>
    <xf numFmtId="49" fontId="0" fillId="34" borderId="41" xfId="0" applyNumberFormat="1" applyFill="1" applyBorder="1" applyAlignment="1">
      <alignment horizontal="left" vertical="center"/>
    </xf>
    <xf numFmtId="0" fontId="0" fillId="34" borderId="40" xfId="0" applyFill="1" applyBorder="1" applyAlignment="1">
      <alignment/>
    </xf>
    <xf numFmtId="4" fontId="9" fillId="34" borderId="40" xfId="0" applyNumberFormat="1" applyFont="1" applyFill="1" applyBorder="1" applyAlignment="1">
      <alignment horizontal="right" vertical="center"/>
    </xf>
    <xf numFmtId="49" fontId="5" fillId="34" borderId="41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8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/>
    </xf>
    <xf numFmtId="49" fontId="3" fillId="0" borderId="32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28" fillId="34" borderId="42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28" fillId="34" borderId="43" xfId="0" applyFont="1" applyFill="1" applyBorder="1" applyAlignment="1">
      <alignment horizontal="center" vertical="center" wrapText="1"/>
    </xf>
    <xf numFmtId="0" fontId="28" fillId="34" borderId="43" xfId="0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0" borderId="43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3" fillId="23" borderId="45" xfId="0" applyNumberFormat="1" applyFont="1" applyFill="1" applyBorder="1" applyAlignment="1">
      <alignment horizontal="center"/>
    </xf>
    <xf numFmtId="4" fontId="3" fillId="23" borderId="45" xfId="0" applyNumberFormat="1" applyFont="1" applyFill="1" applyBorder="1" applyAlignment="1">
      <alignment/>
    </xf>
    <xf numFmtId="4" fontId="3" fillId="23" borderId="4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49" fontId="0" fillId="0" borderId="46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4" borderId="52" xfId="0" applyFill="1" applyBorder="1" applyAlignment="1">
      <alignment/>
    </xf>
    <xf numFmtId="49" fontId="0" fillId="34" borderId="53" xfId="0" applyNumberFormat="1" applyFill="1" applyBorder="1" applyAlignment="1">
      <alignment/>
    </xf>
    <xf numFmtId="49" fontId="0" fillId="34" borderId="53" xfId="0" applyNumberFormat="1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42" xfId="0" applyFill="1" applyBorder="1" applyAlignment="1">
      <alignment/>
    </xf>
    <xf numFmtId="0" fontId="29" fillId="0" borderId="0" xfId="0" applyFont="1" applyAlignment="1">
      <alignment/>
    </xf>
    <xf numFmtId="0" fontId="29" fillId="0" borderId="32" xfId="0" applyFont="1" applyBorder="1" applyAlignment="1">
      <alignment vertical="top"/>
    </xf>
    <xf numFmtId="0" fontId="0" fillId="34" borderId="17" xfId="0" applyFill="1" applyBorder="1" applyAlignment="1">
      <alignment vertical="top"/>
    </xf>
    <xf numFmtId="0" fontId="0" fillId="34" borderId="43" xfId="0" applyFill="1" applyBorder="1" applyAlignment="1">
      <alignment/>
    </xf>
    <xf numFmtId="49" fontId="0" fillId="34" borderId="43" xfId="0" applyNumberFormat="1" applyFill="1" applyBorder="1" applyAlignment="1">
      <alignment/>
    </xf>
    <xf numFmtId="0" fontId="0" fillId="34" borderId="55" xfId="0" applyFill="1" applyBorder="1" applyAlignment="1">
      <alignment vertical="top"/>
    </xf>
    <xf numFmtId="0" fontId="0" fillId="34" borderId="56" xfId="0" applyFill="1" applyBorder="1" applyAlignment="1">
      <alignment wrapText="1"/>
    </xf>
    <xf numFmtId="0" fontId="29" fillId="0" borderId="32" xfId="0" applyNumberFormat="1" applyFont="1" applyBorder="1" applyAlignment="1">
      <alignment vertical="top"/>
    </xf>
    <xf numFmtId="0" fontId="0" fillId="34" borderId="17" xfId="0" applyNumberFormat="1" applyFill="1" applyBorder="1" applyAlignment="1">
      <alignment vertical="top"/>
    </xf>
    <xf numFmtId="0" fontId="29" fillId="0" borderId="57" xfId="0" applyFont="1" applyBorder="1" applyAlignment="1">
      <alignment vertical="top" shrinkToFit="1"/>
    </xf>
    <xf numFmtId="0" fontId="29" fillId="0" borderId="44" xfId="0" applyFont="1" applyBorder="1" applyAlignment="1">
      <alignment vertical="top" shrinkToFit="1"/>
    </xf>
    <xf numFmtId="0" fontId="29" fillId="0" borderId="32" xfId="0" applyFont="1" applyBorder="1" applyAlignment="1">
      <alignment vertical="top" shrinkToFit="1"/>
    </xf>
    <xf numFmtId="0" fontId="30" fillId="0" borderId="57" xfId="0" applyNumberFormat="1" applyFont="1" applyBorder="1" applyAlignment="1">
      <alignment vertical="top" wrapText="1" shrinkToFit="1"/>
    </xf>
    <xf numFmtId="0" fontId="0" fillId="34" borderId="58" xfId="0" applyFill="1" applyBorder="1" applyAlignment="1">
      <alignment vertical="top" shrinkToFit="1"/>
    </xf>
    <xf numFmtId="0" fontId="0" fillId="34" borderId="45" xfId="0" applyFill="1" applyBorder="1" applyAlignment="1">
      <alignment vertical="top" shrinkToFit="1"/>
    </xf>
    <xf numFmtId="0" fontId="0" fillId="34" borderId="17" xfId="0" applyFill="1" applyBorder="1" applyAlignment="1">
      <alignment vertical="top" shrinkToFit="1"/>
    </xf>
    <xf numFmtId="172" fontId="29" fillId="0" borderId="44" xfId="0" applyNumberFormat="1" applyFont="1" applyBorder="1" applyAlignment="1">
      <alignment vertical="top" shrinkToFit="1"/>
    </xf>
    <xf numFmtId="172" fontId="30" fillId="0" borderId="44" xfId="0" applyNumberFormat="1" applyFont="1" applyBorder="1" applyAlignment="1">
      <alignment vertical="top" wrapText="1" shrinkToFit="1"/>
    </xf>
    <xf numFmtId="172" fontId="0" fillId="34" borderId="45" xfId="0" applyNumberFormat="1" applyFill="1" applyBorder="1" applyAlignment="1">
      <alignment vertical="top" shrinkToFit="1"/>
    </xf>
    <xf numFmtId="4" fontId="29" fillId="35" borderId="44" xfId="0" applyNumberFormat="1" applyFont="1" applyFill="1" applyBorder="1" applyAlignment="1" applyProtection="1">
      <alignment vertical="top" shrinkToFit="1"/>
      <protection locked="0"/>
    </xf>
    <xf numFmtId="4" fontId="29" fillId="0" borderId="44" xfId="0" applyNumberFormat="1" applyFont="1" applyBorder="1" applyAlignment="1">
      <alignment vertical="top" shrinkToFit="1"/>
    </xf>
    <xf numFmtId="4" fontId="0" fillId="34" borderId="45" xfId="0" applyNumberFormat="1" applyFill="1" applyBorder="1" applyAlignment="1">
      <alignment vertical="top" shrinkToFit="1"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 wrapText="1"/>
    </xf>
    <xf numFmtId="0" fontId="0" fillId="34" borderId="61" xfId="0" applyFill="1" applyBorder="1" applyAlignment="1">
      <alignment vertical="top"/>
    </xf>
    <xf numFmtId="49" fontId="0" fillId="34" borderId="61" xfId="0" applyNumberFormat="1" applyFill="1" applyBorder="1" applyAlignment="1">
      <alignment vertical="top"/>
    </xf>
    <xf numFmtId="49" fontId="0" fillId="34" borderId="55" xfId="0" applyNumberFormat="1" applyFill="1" applyBorder="1" applyAlignment="1">
      <alignment vertical="top"/>
    </xf>
    <xf numFmtId="0" fontId="0" fillId="34" borderId="62" xfId="0" applyFill="1" applyBorder="1" applyAlignment="1">
      <alignment vertical="top"/>
    </xf>
    <xf numFmtId="172" fontId="0" fillId="34" borderId="55" xfId="0" applyNumberFormat="1" applyFill="1" applyBorder="1" applyAlignment="1">
      <alignment vertical="top"/>
    </xf>
    <xf numFmtId="4" fontId="0" fillId="34" borderId="55" xfId="0" applyNumberFormat="1" applyFill="1" applyBorder="1" applyAlignment="1">
      <alignment vertical="top"/>
    </xf>
    <xf numFmtId="0" fontId="29" fillId="0" borderId="17" xfId="0" applyFont="1" applyBorder="1" applyAlignment="1">
      <alignment vertical="top"/>
    </xf>
    <xf numFmtId="0" fontId="29" fillId="0" borderId="17" xfId="0" applyNumberFormat="1" applyFont="1" applyBorder="1" applyAlignment="1">
      <alignment vertical="top"/>
    </xf>
    <xf numFmtId="0" fontId="29" fillId="0" borderId="58" xfId="0" applyFont="1" applyBorder="1" applyAlignment="1">
      <alignment vertical="top" shrinkToFit="1"/>
    </xf>
    <xf numFmtId="172" fontId="29" fillId="0" borderId="45" xfId="0" applyNumberFormat="1" applyFont="1" applyBorder="1" applyAlignment="1">
      <alignment vertical="top" shrinkToFit="1"/>
    </xf>
    <xf numFmtId="4" fontId="29" fillId="35" borderId="45" xfId="0" applyNumberFormat="1" applyFont="1" applyFill="1" applyBorder="1" applyAlignment="1" applyProtection="1">
      <alignment vertical="top" shrinkToFit="1"/>
      <protection locked="0"/>
    </xf>
    <xf numFmtId="4" fontId="29" fillId="0" borderId="45" xfId="0" applyNumberFormat="1" applyFont="1" applyBorder="1" applyAlignment="1">
      <alignment vertical="top" shrinkToFit="1"/>
    </xf>
    <xf numFmtId="0" fontId="29" fillId="0" borderId="45" xfId="0" applyFont="1" applyBorder="1" applyAlignment="1">
      <alignment vertical="top" shrinkToFit="1"/>
    </xf>
    <xf numFmtId="0" fontId="29" fillId="0" borderId="17" xfId="0" applyFont="1" applyBorder="1" applyAlignment="1">
      <alignment vertical="top" shrinkToFit="1"/>
    </xf>
    <xf numFmtId="0" fontId="5" fillId="34" borderId="21" xfId="0" applyFont="1" applyFill="1" applyBorder="1" applyAlignment="1">
      <alignment vertical="top"/>
    </xf>
    <xf numFmtId="49" fontId="5" fillId="34" borderId="18" xfId="0" applyNumberFormat="1" applyFont="1" applyFill="1" applyBorder="1" applyAlignment="1">
      <alignment vertical="top"/>
    </xf>
    <xf numFmtId="0" fontId="5" fillId="34" borderId="18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35" borderId="42" xfId="0" applyFill="1" applyBorder="1" applyAlignment="1" applyProtection="1">
      <alignment vertical="top" wrapText="1"/>
      <protection locked="0"/>
    </xf>
    <xf numFmtId="0" fontId="0" fillId="35" borderId="24" xfId="0" applyFill="1" applyBorder="1" applyAlignment="1" applyProtection="1">
      <alignment vertical="top" wrapText="1"/>
      <protection locked="0"/>
    </xf>
    <xf numFmtId="0" fontId="0" fillId="35" borderId="63" xfId="0" applyFill="1" applyBorder="1" applyAlignment="1" applyProtection="1">
      <alignment vertical="top" wrapText="1"/>
      <protection locked="0"/>
    </xf>
    <xf numFmtId="0" fontId="0" fillId="35" borderId="32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5" borderId="57" xfId="0" applyFill="1" applyBorder="1" applyAlignment="1" applyProtection="1">
      <alignment vertical="top" wrapText="1"/>
      <protection locked="0"/>
    </xf>
    <xf numFmtId="0" fontId="0" fillId="35" borderId="17" xfId="0" applyFill="1" applyBorder="1" applyAlignment="1" applyProtection="1">
      <alignment vertical="top" wrapText="1"/>
      <protection locked="0"/>
    </xf>
    <xf numFmtId="0" fontId="0" fillId="35" borderId="15" xfId="0" applyFill="1" applyBorder="1" applyAlignment="1" applyProtection="1">
      <alignment vertical="top" wrapText="1"/>
      <protection locked="0"/>
    </xf>
    <xf numFmtId="0" fontId="0" fillId="35" borderId="58" xfId="0" applyFill="1" applyBorder="1" applyAlignment="1" applyProtection="1">
      <alignment vertical="top" wrapText="1"/>
      <protection locked="0"/>
    </xf>
    <xf numFmtId="4" fontId="5" fillId="34" borderId="28" xfId="0" applyNumberFormat="1" applyFont="1" applyFill="1" applyBorder="1" applyAlignment="1">
      <alignment vertical="top"/>
    </xf>
    <xf numFmtId="0" fontId="29" fillId="0" borderId="44" xfId="0" applyNumberFormat="1" applyFont="1" applyBorder="1" applyAlignment="1">
      <alignment horizontal="left" vertical="top" wrapText="1"/>
    </xf>
    <xf numFmtId="0" fontId="30" fillId="0" borderId="44" xfId="0" applyNumberFormat="1" applyFont="1" applyBorder="1" applyAlignment="1" quotePrefix="1">
      <alignment horizontal="left" vertical="top" wrapText="1"/>
    </xf>
    <xf numFmtId="0" fontId="0" fillId="34" borderId="45" xfId="0" applyNumberFormat="1" applyFill="1" applyBorder="1" applyAlignment="1">
      <alignment horizontal="left" vertical="top" wrapText="1"/>
    </xf>
    <xf numFmtId="0" fontId="29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4" borderId="1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5" borderId="24" xfId="0" applyFill="1" applyBorder="1" applyAlignment="1" applyProtection="1">
      <alignment horizontal="left" vertical="top" wrapText="1"/>
      <protection locked="0"/>
    </xf>
    <xf numFmtId="0" fontId="0" fillId="35" borderId="0" xfId="0" applyFill="1" applyBorder="1" applyAlignment="1" applyProtection="1">
      <alignment horizontal="left" vertical="top" wrapText="1"/>
      <protection locked="0"/>
    </xf>
    <xf numFmtId="0" fontId="0" fillId="35" borderId="15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80" t="s">
        <v>39</v>
      </c>
      <c r="B2" s="80"/>
      <c r="C2" s="80"/>
      <c r="D2" s="80"/>
      <c r="E2" s="80"/>
      <c r="F2" s="80"/>
      <c r="G2" s="80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7"/>
  <sheetViews>
    <sheetView showGridLines="0" tabSelected="1" zoomScaleSheetLayoutView="75" workbookViewId="0" topLeftCell="B29">
      <selection activeCell="D32" sqref="D3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>
      <c r="A2" s="4"/>
      <c r="B2" s="106" t="s">
        <v>40</v>
      </c>
      <c r="C2" s="107"/>
      <c r="D2" s="108" t="s">
        <v>47</v>
      </c>
      <c r="E2" s="109"/>
      <c r="F2" s="109"/>
      <c r="G2" s="109"/>
      <c r="H2" s="109"/>
      <c r="I2" s="109"/>
      <c r="J2" s="110"/>
      <c r="O2" s="2"/>
    </row>
    <row r="3" spans="1:10" ht="23.25" customHeight="1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0" ht="23.25" customHeight="1" hidden="1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0" ht="24" customHeight="1">
      <c r="A5" s="4"/>
      <c r="B5" s="47" t="s">
        <v>21</v>
      </c>
      <c r="C5" s="5"/>
      <c r="D5" s="122" t="s">
        <v>48</v>
      </c>
      <c r="E5" s="26"/>
      <c r="F5" s="26"/>
      <c r="G5" s="26"/>
      <c r="H5" s="28" t="s">
        <v>33</v>
      </c>
      <c r="I5" s="122" t="s">
        <v>52</v>
      </c>
      <c r="J5" s="11"/>
    </row>
    <row r="6" spans="1:10" ht="15.75" customHeight="1">
      <c r="A6" s="4"/>
      <c r="B6" s="41"/>
      <c r="C6" s="26"/>
      <c r="D6" s="122" t="s">
        <v>49</v>
      </c>
      <c r="E6" s="26"/>
      <c r="F6" s="26"/>
      <c r="G6" s="26"/>
      <c r="H6" s="28" t="s">
        <v>34</v>
      </c>
      <c r="I6" s="122" t="s">
        <v>53</v>
      </c>
      <c r="J6" s="11"/>
    </row>
    <row r="7" spans="1:10" ht="15.75" customHeight="1">
      <c r="A7" s="4"/>
      <c r="B7" s="42"/>
      <c r="C7" s="123" t="s">
        <v>51</v>
      </c>
      <c r="D7" s="105" t="s">
        <v>50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124" t="s">
        <v>54</v>
      </c>
      <c r="E11" s="124"/>
      <c r="F11" s="124"/>
      <c r="G11" s="124"/>
      <c r="H11" s="28" t="s">
        <v>33</v>
      </c>
      <c r="I11" s="128" t="s">
        <v>58</v>
      </c>
      <c r="J11" s="11"/>
    </row>
    <row r="12" spans="1:10" ht="15.75" customHeight="1">
      <c r="A12" s="4"/>
      <c r="B12" s="41"/>
      <c r="C12" s="26"/>
      <c r="D12" s="125" t="s">
        <v>55</v>
      </c>
      <c r="E12" s="125"/>
      <c r="F12" s="125"/>
      <c r="G12" s="125"/>
      <c r="H12" s="28" t="s">
        <v>34</v>
      </c>
      <c r="I12" s="128" t="s">
        <v>59</v>
      </c>
      <c r="J12" s="11"/>
    </row>
    <row r="13" spans="1:10" ht="15.75" customHeight="1">
      <c r="A13" s="4"/>
      <c r="B13" s="42"/>
      <c r="C13" s="127" t="s">
        <v>57</v>
      </c>
      <c r="D13" s="126" t="s">
        <v>56</v>
      </c>
      <c r="E13" s="126"/>
      <c r="F13" s="126"/>
      <c r="G13" s="126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100" t="s">
        <v>29</v>
      </c>
      <c r="F15" s="100"/>
      <c r="G15" s="81" t="s">
        <v>30</v>
      </c>
      <c r="H15" s="81"/>
      <c r="I15" s="81" t="s">
        <v>28</v>
      </c>
      <c r="J15" s="82"/>
    </row>
    <row r="16" spans="1:10" ht="23.25" customHeight="1">
      <c r="A16" s="193" t="s">
        <v>23</v>
      </c>
      <c r="B16" s="194" t="s">
        <v>23</v>
      </c>
      <c r="C16" s="58"/>
      <c r="D16" s="59"/>
      <c r="E16" s="83">
        <f>SUMIF(F47:F63,A16,G47:G63)+SUMIF(F47:F63,"PSU",G47:G63)</f>
        <v>0</v>
      </c>
      <c r="F16" s="84"/>
      <c r="G16" s="83">
        <f>SUMIF(F47:F63,A16,H47:H63)+SUMIF(F47:F63,"PSU",H47:H63)</f>
        <v>0</v>
      </c>
      <c r="H16" s="84"/>
      <c r="I16" s="83">
        <f>SUMIF(F47:F63,A16,I47:I63)+SUMIF(F47:F63,"PSU",I47:I63)</f>
        <v>0</v>
      </c>
      <c r="J16" s="93"/>
    </row>
    <row r="17" spans="1:10" ht="23.25" customHeight="1">
      <c r="A17" s="193" t="s">
        <v>24</v>
      </c>
      <c r="B17" s="194" t="s">
        <v>24</v>
      </c>
      <c r="C17" s="58"/>
      <c r="D17" s="59"/>
      <c r="E17" s="83">
        <f>SUMIF(F47:F63,A17,G47:G63)</f>
        <v>0</v>
      </c>
      <c r="F17" s="84"/>
      <c r="G17" s="83">
        <f>SUMIF(F47:F63,A17,H47:H63)</f>
        <v>0</v>
      </c>
      <c r="H17" s="84"/>
      <c r="I17" s="83">
        <f>SUMIF(F47:F63,A17,I47:I63)</f>
        <v>0</v>
      </c>
      <c r="J17" s="93"/>
    </row>
    <row r="18" spans="1:10" ht="23.25" customHeight="1">
      <c r="A18" s="193" t="s">
        <v>25</v>
      </c>
      <c r="B18" s="194" t="s">
        <v>25</v>
      </c>
      <c r="C18" s="58"/>
      <c r="D18" s="59"/>
      <c r="E18" s="83">
        <f>SUMIF(F47:F63,A18,G47:G63)</f>
        <v>0</v>
      </c>
      <c r="F18" s="84"/>
      <c r="G18" s="83">
        <f>SUMIF(F47:F63,A18,H47:H63)</f>
        <v>0</v>
      </c>
      <c r="H18" s="84"/>
      <c r="I18" s="83">
        <f>SUMIF(F47:F63,A18,I47:I63)</f>
        <v>0</v>
      </c>
      <c r="J18" s="93"/>
    </row>
    <row r="19" spans="1:10" ht="23.25" customHeight="1">
      <c r="A19" s="193" t="s">
        <v>94</v>
      </c>
      <c r="B19" s="194" t="s">
        <v>26</v>
      </c>
      <c r="C19" s="58"/>
      <c r="D19" s="59"/>
      <c r="E19" s="83">
        <f>SUMIF(F47:F63,A19,G47:G63)</f>
        <v>0</v>
      </c>
      <c r="F19" s="84"/>
      <c r="G19" s="83">
        <f>SUMIF(F47:F63,A19,H47:H63)</f>
        <v>0</v>
      </c>
      <c r="H19" s="84"/>
      <c r="I19" s="83">
        <f>SUMIF(F47:F63,A19,I47:I63)</f>
        <v>0</v>
      </c>
      <c r="J19" s="93"/>
    </row>
    <row r="20" spans="1:10" ht="23.25" customHeight="1">
      <c r="A20" s="193" t="s">
        <v>97</v>
      </c>
      <c r="B20" s="194" t="s">
        <v>27</v>
      </c>
      <c r="C20" s="58"/>
      <c r="D20" s="59"/>
      <c r="E20" s="83">
        <f>SUMIF(F47:F63,A20,G47:G63)</f>
        <v>0</v>
      </c>
      <c r="F20" s="84"/>
      <c r="G20" s="83">
        <f>SUMIF(F47:F63,A20,H47:H63)</f>
        <v>0</v>
      </c>
      <c r="H20" s="84"/>
      <c r="I20" s="83">
        <f>SUMIF(F47:F63,A20,I47:I63)</f>
        <v>0</v>
      </c>
      <c r="J20" s="93"/>
    </row>
    <row r="21" spans="1:10" ht="23.25" customHeight="1">
      <c r="A21" s="4"/>
      <c r="B21" s="74" t="s">
        <v>28</v>
      </c>
      <c r="C21" s="75"/>
      <c r="D21" s="76"/>
      <c r="E21" s="94">
        <f>SUM(E16:F20)</f>
        <v>0</v>
      </c>
      <c r="F21" s="95"/>
      <c r="G21" s="94">
        <f>SUM(G16:H20)</f>
        <v>0</v>
      </c>
      <c r="H21" s="95"/>
      <c r="I21" s="94">
        <f>SUM(I16:J20)</f>
        <v>0</v>
      </c>
      <c r="J21" s="99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customHeight="1" hidden="1" thickBot="1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61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 t="s">
        <v>260</v>
      </c>
      <c r="E32" s="39"/>
      <c r="F32" s="19" t="s">
        <v>9</v>
      </c>
      <c r="G32" s="39"/>
      <c r="H32" s="40">
        <f ca="1">TODAY()</f>
        <v>44374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customHeight="1" hidden="1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customHeight="1" hidden="1">
      <c r="A39" s="131">
        <v>1</v>
      </c>
      <c r="B39" s="137"/>
      <c r="C39" s="138"/>
      <c r="D39" s="139"/>
      <c r="E39" s="139"/>
      <c r="F39" s="147">
        <f>' Pol'!AC98</f>
        <v>0</v>
      </c>
      <c r="G39" s="148">
        <f>' Pol'!AD98</f>
        <v>0</v>
      </c>
      <c r="H39" s="149">
        <f>(F39*SazbaDPH1/100)+(G39*SazbaDPH2/100)</f>
        <v>0</v>
      </c>
      <c r="I39" s="149">
        <f>F39+G39+H39</f>
        <v>0</v>
      </c>
      <c r="J39" s="140">
        <f>IF(CenaCelkemVypocet=0,"",I39/CenaCelkemVypocet*100)</f>
      </c>
    </row>
    <row r="40" spans="1:10" ht="25.5" customHeight="1" hidden="1">
      <c r="A40" s="131"/>
      <c r="B40" s="141" t="s">
        <v>60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ht="15.75">
      <c r="B44" s="161" t="s">
        <v>62</v>
      </c>
    </row>
    <row r="46" spans="1:10" ht="25.5" customHeight="1">
      <c r="A46" s="162"/>
      <c r="B46" s="168" t="s">
        <v>16</v>
      </c>
      <c r="C46" s="168" t="s">
        <v>5</v>
      </c>
      <c r="D46" s="169"/>
      <c r="E46" s="169"/>
      <c r="F46" s="172" t="s">
        <v>63</v>
      </c>
      <c r="G46" s="172" t="s">
        <v>29</v>
      </c>
      <c r="H46" s="172" t="s">
        <v>30</v>
      </c>
      <c r="I46" s="173" t="s">
        <v>28</v>
      </c>
      <c r="J46" s="173"/>
    </row>
    <row r="47" spans="1:10" ht="25.5" customHeight="1">
      <c r="A47" s="163"/>
      <c r="B47" s="174" t="s">
        <v>64</v>
      </c>
      <c r="C47" s="175" t="s">
        <v>65</v>
      </c>
      <c r="D47" s="176"/>
      <c r="E47" s="176"/>
      <c r="F47" s="180" t="s">
        <v>23</v>
      </c>
      <c r="G47" s="181">
        <f>' Pol'!I8</f>
        <v>0</v>
      </c>
      <c r="H47" s="181">
        <f>' Pol'!K8</f>
        <v>0</v>
      </c>
      <c r="I47" s="182"/>
      <c r="J47" s="182"/>
    </row>
    <row r="48" spans="1:10" ht="25.5" customHeight="1">
      <c r="A48" s="163"/>
      <c r="B48" s="166" t="s">
        <v>66</v>
      </c>
      <c r="C48" s="165" t="s">
        <v>67</v>
      </c>
      <c r="D48" s="167"/>
      <c r="E48" s="167"/>
      <c r="F48" s="183" t="s">
        <v>23</v>
      </c>
      <c r="G48" s="184">
        <f>' Pol'!I14</f>
        <v>0</v>
      </c>
      <c r="H48" s="184">
        <f>' Pol'!K14</f>
        <v>0</v>
      </c>
      <c r="I48" s="185"/>
      <c r="J48" s="185"/>
    </row>
    <row r="49" spans="1:10" ht="25.5" customHeight="1">
      <c r="A49" s="163"/>
      <c r="B49" s="166" t="s">
        <v>68</v>
      </c>
      <c r="C49" s="165" t="s">
        <v>69</v>
      </c>
      <c r="D49" s="167"/>
      <c r="E49" s="167"/>
      <c r="F49" s="183" t="s">
        <v>23</v>
      </c>
      <c r="G49" s="184">
        <f>' Pol'!I19</f>
        <v>0</v>
      </c>
      <c r="H49" s="184">
        <f>' Pol'!K19</f>
        <v>0</v>
      </c>
      <c r="I49" s="185"/>
      <c r="J49" s="185"/>
    </row>
    <row r="50" spans="1:10" ht="25.5" customHeight="1">
      <c r="A50" s="163"/>
      <c r="B50" s="166" t="s">
        <v>70</v>
      </c>
      <c r="C50" s="165" t="s">
        <v>71</v>
      </c>
      <c r="D50" s="167"/>
      <c r="E50" s="167"/>
      <c r="F50" s="183" t="s">
        <v>23</v>
      </c>
      <c r="G50" s="184">
        <f>' Pol'!I28</f>
        <v>0</v>
      </c>
      <c r="H50" s="184">
        <f>' Pol'!K28</f>
        <v>0</v>
      </c>
      <c r="I50" s="185"/>
      <c r="J50" s="185"/>
    </row>
    <row r="51" spans="1:10" ht="25.5" customHeight="1">
      <c r="A51" s="163"/>
      <c r="B51" s="166" t="s">
        <v>72</v>
      </c>
      <c r="C51" s="165" t="s">
        <v>73</v>
      </c>
      <c r="D51" s="167"/>
      <c r="E51" s="167"/>
      <c r="F51" s="183" t="s">
        <v>23</v>
      </c>
      <c r="G51" s="184">
        <f>' Pol'!I33</f>
        <v>0</v>
      </c>
      <c r="H51" s="184">
        <f>' Pol'!K33</f>
        <v>0</v>
      </c>
      <c r="I51" s="185"/>
      <c r="J51" s="185"/>
    </row>
    <row r="52" spans="1:10" ht="25.5" customHeight="1">
      <c r="A52" s="163"/>
      <c r="B52" s="166" t="s">
        <v>74</v>
      </c>
      <c r="C52" s="165" t="s">
        <v>75</v>
      </c>
      <c r="D52" s="167"/>
      <c r="E52" s="167"/>
      <c r="F52" s="183" t="s">
        <v>23</v>
      </c>
      <c r="G52" s="184">
        <f>' Pol'!I36</f>
        <v>0</v>
      </c>
      <c r="H52" s="184">
        <f>' Pol'!K36</f>
        <v>0</v>
      </c>
      <c r="I52" s="185"/>
      <c r="J52" s="185"/>
    </row>
    <row r="53" spans="1:10" ht="25.5" customHeight="1">
      <c r="A53" s="163"/>
      <c r="B53" s="166" t="s">
        <v>76</v>
      </c>
      <c r="C53" s="165" t="s">
        <v>77</v>
      </c>
      <c r="D53" s="167"/>
      <c r="E53" s="167"/>
      <c r="F53" s="183" t="s">
        <v>23</v>
      </c>
      <c r="G53" s="184">
        <f>' Pol'!I38</f>
        <v>0</v>
      </c>
      <c r="H53" s="184">
        <f>' Pol'!K38</f>
        <v>0</v>
      </c>
      <c r="I53" s="185"/>
      <c r="J53" s="185"/>
    </row>
    <row r="54" spans="1:10" ht="25.5" customHeight="1">
      <c r="A54" s="163"/>
      <c r="B54" s="166" t="s">
        <v>78</v>
      </c>
      <c r="C54" s="165" t="s">
        <v>79</v>
      </c>
      <c r="D54" s="167"/>
      <c r="E54" s="167"/>
      <c r="F54" s="183" t="s">
        <v>23</v>
      </c>
      <c r="G54" s="184">
        <f>' Pol'!I41</f>
        <v>0</v>
      </c>
      <c r="H54" s="184">
        <f>' Pol'!K41</f>
        <v>0</v>
      </c>
      <c r="I54" s="185"/>
      <c r="J54" s="185"/>
    </row>
    <row r="55" spans="1:10" ht="25.5" customHeight="1">
      <c r="A55" s="163"/>
      <c r="B55" s="166" t="s">
        <v>80</v>
      </c>
      <c r="C55" s="165" t="s">
        <v>81</v>
      </c>
      <c r="D55" s="167"/>
      <c r="E55" s="167"/>
      <c r="F55" s="183" t="s">
        <v>23</v>
      </c>
      <c r="G55" s="184">
        <f>' Pol'!I47</f>
        <v>0</v>
      </c>
      <c r="H55" s="184">
        <f>' Pol'!K47</f>
        <v>0</v>
      </c>
      <c r="I55" s="185"/>
      <c r="J55" s="185"/>
    </row>
    <row r="56" spans="1:10" ht="25.5" customHeight="1">
      <c r="A56" s="163"/>
      <c r="B56" s="166" t="s">
        <v>82</v>
      </c>
      <c r="C56" s="165" t="s">
        <v>83</v>
      </c>
      <c r="D56" s="167"/>
      <c r="E56" s="167"/>
      <c r="F56" s="183" t="s">
        <v>23</v>
      </c>
      <c r="G56" s="184">
        <f>' Pol'!I50</f>
        <v>0</v>
      </c>
      <c r="H56" s="184">
        <f>' Pol'!K50</f>
        <v>0</v>
      </c>
      <c r="I56" s="185"/>
      <c r="J56" s="185"/>
    </row>
    <row r="57" spans="1:10" ht="25.5" customHeight="1">
      <c r="A57" s="163"/>
      <c r="B57" s="166" t="s">
        <v>84</v>
      </c>
      <c r="C57" s="165" t="s">
        <v>85</v>
      </c>
      <c r="D57" s="167"/>
      <c r="E57" s="167"/>
      <c r="F57" s="183" t="s">
        <v>24</v>
      </c>
      <c r="G57" s="184">
        <f>' Pol'!I52</f>
        <v>0</v>
      </c>
      <c r="H57" s="184">
        <f>' Pol'!K52</f>
        <v>0</v>
      </c>
      <c r="I57" s="185"/>
      <c r="J57" s="185"/>
    </row>
    <row r="58" spans="1:10" ht="25.5" customHeight="1">
      <c r="A58" s="163"/>
      <c r="B58" s="166" t="s">
        <v>86</v>
      </c>
      <c r="C58" s="165" t="s">
        <v>87</v>
      </c>
      <c r="D58" s="167"/>
      <c r="E58" s="167"/>
      <c r="F58" s="183" t="s">
        <v>24</v>
      </c>
      <c r="G58" s="184">
        <f>' Pol'!I57</f>
        <v>0</v>
      </c>
      <c r="H58" s="184">
        <f>' Pol'!K57</f>
        <v>0</v>
      </c>
      <c r="I58" s="185"/>
      <c r="J58" s="185"/>
    </row>
    <row r="59" spans="1:10" ht="25.5" customHeight="1">
      <c r="A59" s="163"/>
      <c r="B59" s="166" t="s">
        <v>88</v>
      </c>
      <c r="C59" s="165" t="s">
        <v>89</v>
      </c>
      <c r="D59" s="167"/>
      <c r="E59" s="167"/>
      <c r="F59" s="183" t="s">
        <v>24</v>
      </c>
      <c r="G59" s="184">
        <f>' Pol'!I60</f>
        <v>0</v>
      </c>
      <c r="H59" s="184">
        <f>' Pol'!K60</f>
        <v>0</v>
      </c>
      <c r="I59" s="185"/>
      <c r="J59" s="185"/>
    </row>
    <row r="60" spans="1:10" ht="25.5" customHeight="1">
      <c r="A60" s="163"/>
      <c r="B60" s="166" t="s">
        <v>90</v>
      </c>
      <c r="C60" s="165" t="s">
        <v>91</v>
      </c>
      <c r="D60" s="167"/>
      <c r="E60" s="167"/>
      <c r="F60" s="183" t="s">
        <v>24</v>
      </c>
      <c r="G60" s="184">
        <f>' Pol'!I69</f>
        <v>0</v>
      </c>
      <c r="H60" s="184">
        <f>' Pol'!K69</f>
        <v>0</v>
      </c>
      <c r="I60" s="185"/>
      <c r="J60" s="185"/>
    </row>
    <row r="61" spans="1:10" ht="25.5" customHeight="1">
      <c r="A61" s="163"/>
      <c r="B61" s="166" t="s">
        <v>92</v>
      </c>
      <c r="C61" s="165" t="s">
        <v>93</v>
      </c>
      <c r="D61" s="167"/>
      <c r="E61" s="167"/>
      <c r="F61" s="183" t="s">
        <v>24</v>
      </c>
      <c r="G61" s="184">
        <f>' Pol'!I74</f>
        <v>0</v>
      </c>
      <c r="H61" s="184">
        <f>' Pol'!K74</f>
        <v>0</v>
      </c>
      <c r="I61" s="185"/>
      <c r="J61" s="185"/>
    </row>
    <row r="62" spans="1:10" ht="25.5" customHeight="1">
      <c r="A62" s="163"/>
      <c r="B62" s="166" t="s">
        <v>94</v>
      </c>
      <c r="C62" s="165" t="s">
        <v>26</v>
      </c>
      <c r="D62" s="167"/>
      <c r="E62" s="167"/>
      <c r="F62" s="183" t="s">
        <v>94</v>
      </c>
      <c r="G62" s="184">
        <f>' Pol'!I90</f>
        <v>0</v>
      </c>
      <c r="H62" s="184">
        <f>' Pol'!K90</f>
        <v>0</v>
      </c>
      <c r="I62" s="185"/>
      <c r="J62" s="185"/>
    </row>
    <row r="63" spans="1:10" ht="25.5" customHeight="1">
      <c r="A63" s="163"/>
      <c r="B63" s="177" t="s">
        <v>95</v>
      </c>
      <c r="C63" s="178" t="s">
        <v>96</v>
      </c>
      <c r="D63" s="179"/>
      <c r="E63" s="179"/>
      <c r="F63" s="186" t="s">
        <v>25</v>
      </c>
      <c r="G63" s="187">
        <f>' Pol'!I93</f>
        <v>0</v>
      </c>
      <c r="H63" s="187">
        <f>' Pol'!K93</f>
        <v>0</v>
      </c>
      <c r="I63" s="188"/>
      <c r="J63" s="188"/>
    </row>
    <row r="64" spans="1:10" ht="25.5" customHeight="1">
      <c r="A64" s="164"/>
      <c r="B64" s="170" t="s">
        <v>1</v>
      </c>
      <c r="C64" s="170"/>
      <c r="D64" s="171"/>
      <c r="E64" s="171"/>
      <c r="F64" s="189"/>
      <c r="G64" s="190">
        <f>SUM(G47:G63)</f>
        <v>0</v>
      </c>
      <c r="H64" s="190">
        <f>SUM(H47:H63)</f>
        <v>0</v>
      </c>
      <c r="I64" s="191">
        <f>SUM(I47:I63)</f>
        <v>0</v>
      </c>
      <c r="J64" s="191"/>
    </row>
    <row r="65" spans="6:10" ht="12.75">
      <c r="F65" s="192"/>
      <c r="G65" s="130"/>
      <c r="H65" s="192"/>
      <c r="I65" s="130"/>
      <c r="J65" s="130"/>
    </row>
    <row r="66" spans="6:10" ht="12.75">
      <c r="F66" s="192"/>
      <c r="G66" s="130"/>
      <c r="H66" s="192"/>
      <c r="I66" s="130"/>
      <c r="J66" s="130"/>
    </row>
    <row r="67" spans="6:10" ht="12.75">
      <c r="F67" s="192"/>
      <c r="G67" s="130"/>
      <c r="H67" s="192"/>
      <c r="I67" s="130"/>
      <c r="J67" s="130"/>
    </row>
  </sheetData>
  <sheetProtection/>
  <mergeCells count="73">
    <mergeCell ref="I64:J64"/>
    <mergeCell ref="I61:J61"/>
    <mergeCell ref="C61:E61"/>
    <mergeCell ref="I62:J62"/>
    <mergeCell ref="C62:E62"/>
    <mergeCell ref="I63:J63"/>
    <mergeCell ref="C63:E63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101" t="s">
        <v>6</v>
      </c>
      <c r="B1" s="101"/>
      <c r="C1" s="102"/>
      <c r="D1" s="101"/>
      <c r="E1" s="101"/>
      <c r="F1" s="101"/>
      <c r="G1" s="101"/>
    </row>
    <row r="2" spans="1:7" ht="24.75" customHeight="1">
      <c r="A2" s="79" t="s">
        <v>41</v>
      </c>
      <c r="B2" s="78"/>
      <c r="C2" s="103"/>
      <c r="D2" s="103"/>
      <c r="E2" s="103"/>
      <c r="F2" s="103"/>
      <c r="G2" s="104"/>
    </row>
    <row r="3" spans="1:7" ht="24.75" customHeight="1" hidden="1">
      <c r="A3" s="79" t="s">
        <v>7</v>
      </c>
      <c r="B3" s="78"/>
      <c r="C3" s="103"/>
      <c r="D3" s="103"/>
      <c r="E3" s="103"/>
      <c r="F3" s="103"/>
      <c r="G3" s="104"/>
    </row>
    <row r="4" spans="1:7" ht="24.75" customHeight="1" hidden="1">
      <c r="A4" s="79" t="s">
        <v>8</v>
      </c>
      <c r="B4" s="78"/>
      <c r="C4" s="103"/>
      <c r="D4" s="103"/>
      <c r="E4" s="103"/>
      <c r="F4" s="103"/>
      <c r="G4" s="104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108"/>
  <sheetViews>
    <sheetView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129" customWidth="1"/>
    <col min="3" max="3" width="38.25390625" style="12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2" max="13" width="0" style="0" hidden="1" customWidth="1"/>
    <col min="18" max="21" width="0" style="0" hidden="1" customWidth="1"/>
    <col min="29" max="39" width="0" style="0" hidden="1" customWidth="1"/>
  </cols>
  <sheetData>
    <row r="1" spans="1:31" ht="15.75" customHeight="1">
      <c r="A1" s="195" t="s">
        <v>6</v>
      </c>
      <c r="B1" s="195"/>
      <c r="C1" s="195"/>
      <c r="D1" s="195"/>
      <c r="E1" s="195"/>
      <c r="F1" s="195"/>
      <c r="G1" s="195"/>
      <c r="AE1" t="s">
        <v>99</v>
      </c>
    </row>
    <row r="2" spans="1:31" ht="24.75" customHeight="1">
      <c r="A2" s="202" t="s">
        <v>98</v>
      </c>
      <c r="B2" s="196"/>
      <c r="C2" s="197" t="s">
        <v>47</v>
      </c>
      <c r="D2" s="198"/>
      <c r="E2" s="198"/>
      <c r="F2" s="198"/>
      <c r="G2" s="204"/>
      <c r="AE2" t="s">
        <v>100</v>
      </c>
    </row>
    <row r="3" spans="1:31" ht="24.75" customHeight="1">
      <c r="A3" s="203" t="s">
        <v>7</v>
      </c>
      <c r="B3" s="201"/>
      <c r="C3" s="199" t="s">
        <v>43</v>
      </c>
      <c r="D3" s="200"/>
      <c r="E3" s="200"/>
      <c r="F3" s="200"/>
      <c r="G3" s="205"/>
      <c r="AE3" t="s">
        <v>101</v>
      </c>
    </row>
    <row r="4" spans="1:31" ht="24.75" customHeight="1" hidden="1">
      <c r="A4" s="203" t="s">
        <v>8</v>
      </c>
      <c r="B4" s="201"/>
      <c r="C4" s="199"/>
      <c r="D4" s="200"/>
      <c r="E4" s="200"/>
      <c r="F4" s="200"/>
      <c r="G4" s="205"/>
      <c r="AE4" t="s">
        <v>102</v>
      </c>
    </row>
    <row r="5" spans="1:31" ht="12.75" hidden="1">
      <c r="A5" s="206" t="s">
        <v>103</v>
      </c>
      <c r="B5" s="207"/>
      <c r="C5" s="208"/>
      <c r="D5" s="209"/>
      <c r="E5" s="209"/>
      <c r="F5" s="209"/>
      <c r="G5" s="210"/>
      <c r="AE5" t="s">
        <v>104</v>
      </c>
    </row>
    <row r="7" spans="1:21" ht="38.25">
      <c r="A7" s="215" t="s">
        <v>105</v>
      </c>
      <c r="B7" s="216" t="s">
        <v>106</v>
      </c>
      <c r="C7" s="216" t="s">
        <v>107</v>
      </c>
      <c r="D7" s="215" t="s">
        <v>108</v>
      </c>
      <c r="E7" s="215" t="s">
        <v>109</v>
      </c>
      <c r="F7" s="211" t="s">
        <v>110</v>
      </c>
      <c r="G7" s="234" t="s">
        <v>28</v>
      </c>
      <c r="H7" s="235" t="s">
        <v>29</v>
      </c>
      <c r="I7" s="235" t="s">
        <v>111</v>
      </c>
      <c r="J7" s="235" t="s">
        <v>30</v>
      </c>
      <c r="K7" s="235" t="s">
        <v>112</v>
      </c>
      <c r="L7" s="235" t="s">
        <v>113</v>
      </c>
      <c r="M7" s="235" t="s">
        <v>114</v>
      </c>
      <c r="N7" s="235" t="s">
        <v>115</v>
      </c>
      <c r="O7" s="235" t="s">
        <v>116</v>
      </c>
      <c r="P7" s="235" t="s">
        <v>117</v>
      </c>
      <c r="Q7" s="235" t="s">
        <v>118</v>
      </c>
      <c r="R7" s="235" t="s">
        <v>119</v>
      </c>
      <c r="S7" s="235" t="s">
        <v>120</v>
      </c>
      <c r="T7" s="235" t="s">
        <v>121</v>
      </c>
      <c r="U7" s="218" t="s">
        <v>122</v>
      </c>
    </row>
    <row r="8" spans="1:31" ht="12.75">
      <c r="A8" s="236" t="s">
        <v>123</v>
      </c>
      <c r="B8" s="237" t="s">
        <v>64</v>
      </c>
      <c r="C8" s="238" t="s">
        <v>65</v>
      </c>
      <c r="D8" s="239"/>
      <c r="E8" s="240"/>
      <c r="F8" s="241"/>
      <c r="G8" s="241">
        <f>SUMIF(AE9:AE13,"&lt;&gt;NOR",G9:G13)</f>
        <v>0</v>
      </c>
      <c r="H8" s="241"/>
      <c r="I8" s="241">
        <f>SUM(I9:I13)</f>
        <v>0</v>
      </c>
      <c r="J8" s="241"/>
      <c r="K8" s="241">
        <f>SUM(K9:K13)</f>
        <v>0</v>
      </c>
      <c r="L8" s="241"/>
      <c r="M8" s="241">
        <f>SUM(M9:M13)</f>
        <v>0</v>
      </c>
      <c r="N8" s="217"/>
      <c r="O8" s="217">
        <f>SUM(O9:O13)</f>
        <v>0</v>
      </c>
      <c r="P8" s="217"/>
      <c r="Q8" s="217">
        <f>SUM(Q9:Q13)</f>
        <v>0</v>
      </c>
      <c r="R8" s="217"/>
      <c r="S8" s="217"/>
      <c r="T8" s="236"/>
      <c r="U8" s="217">
        <f>SUM(U9:U13)</f>
        <v>32.34</v>
      </c>
      <c r="AE8" t="s">
        <v>124</v>
      </c>
    </row>
    <row r="9" spans="1:60" ht="22.5" outlineLevel="1">
      <c r="A9" s="213">
        <v>1</v>
      </c>
      <c r="B9" s="219" t="s">
        <v>125</v>
      </c>
      <c r="C9" s="264" t="s">
        <v>126</v>
      </c>
      <c r="D9" s="221" t="s">
        <v>127</v>
      </c>
      <c r="E9" s="228">
        <v>7.2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22">
        <v>0</v>
      </c>
      <c r="O9" s="222">
        <f>ROUND(E9*N9,5)</f>
        <v>0</v>
      </c>
      <c r="P9" s="222">
        <v>0</v>
      </c>
      <c r="Q9" s="222">
        <f>ROUND(E9*P9,5)</f>
        <v>0</v>
      </c>
      <c r="R9" s="222"/>
      <c r="S9" s="222"/>
      <c r="T9" s="223">
        <v>0.29525</v>
      </c>
      <c r="U9" s="222">
        <f>ROUND(E9*T9,2)</f>
        <v>2.13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128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ht="12.75" outlineLevel="1">
      <c r="A10" s="213"/>
      <c r="B10" s="219"/>
      <c r="C10" s="265" t="s">
        <v>129</v>
      </c>
      <c r="D10" s="224"/>
      <c r="E10" s="229">
        <v>7.2</v>
      </c>
      <c r="F10" s="232"/>
      <c r="G10" s="232"/>
      <c r="H10" s="232"/>
      <c r="I10" s="232"/>
      <c r="J10" s="232"/>
      <c r="K10" s="232"/>
      <c r="L10" s="232"/>
      <c r="M10" s="232"/>
      <c r="N10" s="222"/>
      <c r="O10" s="222"/>
      <c r="P10" s="222"/>
      <c r="Q10" s="222"/>
      <c r="R10" s="222"/>
      <c r="S10" s="222"/>
      <c r="T10" s="223"/>
      <c r="U10" s="222"/>
      <c r="V10" s="212"/>
      <c r="W10" s="212"/>
      <c r="X10" s="212"/>
      <c r="Y10" s="212"/>
      <c r="Z10" s="212"/>
      <c r="AA10" s="212"/>
      <c r="AB10" s="212"/>
      <c r="AC10" s="212"/>
      <c r="AD10" s="212"/>
      <c r="AE10" s="212" t="s">
        <v>130</v>
      </c>
      <c r="AF10" s="212">
        <v>0</v>
      </c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ht="12.75" outlineLevel="1">
      <c r="A11" s="213">
        <v>2</v>
      </c>
      <c r="B11" s="219" t="s">
        <v>131</v>
      </c>
      <c r="C11" s="264" t="s">
        <v>132</v>
      </c>
      <c r="D11" s="221" t="s">
        <v>127</v>
      </c>
      <c r="E11" s="228">
        <v>8.484</v>
      </c>
      <c r="F11" s="231"/>
      <c r="G11" s="232">
        <f>ROUND(E11*F11,2)</f>
        <v>0</v>
      </c>
      <c r="H11" s="231"/>
      <c r="I11" s="232">
        <f>ROUND(E11*H11,2)</f>
        <v>0</v>
      </c>
      <c r="J11" s="231"/>
      <c r="K11" s="232">
        <f>ROUND(E11*J11,2)</f>
        <v>0</v>
      </c>
      <c r="L11" s="232">
        <v>21</v>
      </c>
      <c r="M11" s="232">
        <f>G11*(1+L11/100)</f>
        <v>0</v>
      </c>
      <c r="N11" s="222">
        <v>0</v>
      </c>
      <c r="O11" s="222">
        <f>ROUND(E11*N11,5)</f>
        <v>0</v>
      </c>
      <c r="P11" s="222">
        <v>0</v>
      </c>
      <c r="Q11" s="222">
        <f>ROUND(E11*P11,5)</f>
        <v>0</v>
      </c>
      <c r="R11" s="222"/>
      <c r="S11" s="222"/>
      <c r="T11" s="223">
        <v>0.29525</v>
      </c>
      <c r="U11" s="222">
        <f>ROUND(E11*T11,2)</f>
        <v>2.5</v>
      </c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128</v>
      </c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ht="12.75" outlineLevel="1">
      <c r="A12" s="213"/>
      <c r="B12" s="219"/>
      <c r="C12" s="265" t="s">
        <v>133</v>
      </c>
      <c r="D12" s="224"/>
      <c r="E12" s="229">
        <v>8.484</v>
      </c>
      <c r="F12" s="232"/>
      <c r="G12" s="232"/>
      <c r="H12" s="232"/>
      <c r="I12" s="232"/>
      <c r="J12" s="232"/>
      <c r="K12" s="232"/>
      <c r="L12" s="232"/>
      <c r="M12" s="232"/>
      <c r="N12" s="222"/>
      <c r="O12" s="222"/>
      <c r="P12" s="222"/>
      <c r="Q12" s="222"/>
      <c r="R12" s="222"/>
      <c r="S12" s="222"/>
      <c r="T12" s="223"/>
      <c r="U12" s="222"/>
      <c r="V12" s="212"/>
      <c r="W12" s="212"/>
      <c r="X12" s="212"/>
      <c r="Y12" s="212"/>
      <c r="Z12" s="212"/>
      <c r="AA12" s="212"/>
      <c r="AB12" s="212"/>
      <c r="AC12" s="212"/>
      <c r="AD12" s="212"/>
      <c r="AE12" s="212" t="s">
        <v>130</v>
      </c>
      <c r="AF12" s="212">
        <v>0</v>
      </c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ht="22.5" outlineLevel="1">
      <c r="A13" s="213">
        <v>3</v>
      </c>
      <c r="B13" s="219" t="s">
        <v>134</v>
      </c>
      <c r="C13" s="264" t="s">
        <v>135</v>
      </c>
      <c r="D13" s="221" t="s">
        <v>127</v>
      </c>
      <c r="E13" s="228">
        <v>8.484</v>
      </c>
      <c r="F13" s="231"/>
      <c r="G13" s="232">
        <f>ROUND(E13*F13,2)</f>
        <v>0</v>
      </c>
      <c r="H13" s="231"/>
      <c r="I13" s="232">
        <f>ROUND(E13*H13,2)</f>
        <v>0</v>
      </c>
      <c r="J13" s="231"/>
      <c r="K13" s="232">
        <f>ROUND(E13*J13,2)</f>
        <v>0</v>
      </c>
      <c r="L13" s="232">
        <v>21</v>
      </c>
      <c r="M13" s="232">
        <f>G13*(1+L13/100)</f>
        <v>0</v>
      </c>
      <c r="N13" s="222">
        <v>0</v>
      </c>
      <c r="O13" s="222">
        <f>ROUND(E13*N13,5)</f>
        <v>0</v>
      </c>
      <c r="P13" s="222">
        <v>0</v>
      </c>
      <c r="Q13" s="222">
        <f>ROUND(E13*P13,5)</f>
        <v>0</v>
      </c>
      <c r="R13" s="222"/>
      <c r="S13" s="222"/>
      <c r="T13" s="223">
        <v>3.266</v>
      </c>
      <c r="U13" s="222">
        <f>ROUND(E13*T13,2)</f>
        <v>27.71</v>
      </c>
      <c r="V13" s="212"/>
      <c r="W13" s="212"/>
      <c r="X13" s="212"/>
      <c r="Y13" s="212"/>
      <c r="Z13" s="212"/>
      <c r="AA13" s="212"/>
      <c r="AB13" s="212"/>
      <c r="AC13" s="212"/>
      <c r="AD13" s="212"/>
      <c r="AE13" s="212" t="s">
        <v>128</v>
      </c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31" ht="12.75">
      <c r="A14" s="214" t="s">
        <v>123</v>
      </c>
      <c r="B14" s="220" t="s">
        <v>66</v>
      </c>
      <c r="C14" s="266" t="s">
        <v>67</v>
      </c>
      <c r="D14" s="225"/>
      <c r="E14" s="230"/>
      <c r="F14" s="233"/>
      <c r="G14" s="233">
        <f>SUMIF(AE15:AE18,"&lt;&gt;NOR",G15:G18)</f>
        <v>0</v>
      </c>
      <c r="H14" s="233"/>
      <c r="I14" s="233">
        <f>SUM(I15:I18)</f>
        <v>0</v>
      </c>
      <c r="J14" s="233"/>
      <c r="K14" s="233">
        <f>SUM(K15:K18)</f>
        <v>0</v>
      </c>
      <c r="L14" s="233"/>
      <c r="M14" s="233">
        <f>SUM(M15:M18)</f>
        <v>0</v>
      </c>
      <c r="N14" s="226"/>
      <c r="O14" s="226">
        <f>SUM(O15:O18)</f>
        <v>8.778509999999999</v>
      </c>
      <c r="P14" s="226"/>
      <c r="Q14" s="226">
        <f>SUM(Q15:Q18)</f>
        <v>0</v>
      </c>
      <c r="R14" s="226"/>
      <c r="S14" s="226"/>
      <c r="T14" s="227"/>
      <c r="U14" s="226">
        <f>SUM(U15:U18)</f>
        <v>13.57</v>
      </c>
      <c r="AE14" t="s">
        <v>124</v>
      </c>
    </row>
    <row r="15" spans="1:60" ht="22.5" outlineLevel="1">
      <c r="A15" s="213">
        <v>4</v>
      </c>
      <c r="B15" s="219" t="s">
        <v>136</v>
      </c>
      <c r="C15" s="264" t="s">
        <v>137</v>
      </c>
      <c r="D15" s="221" t="s">
        <v>127</v>
      </c>
      <c r="E15" s="228">
        <v>1.8</v>
      </c>
      <c r="F15" s="231"/>
      <c r="G15" s="232">
        <f>ROUND(E15*F15,2)</f>
        <v>0</v>
      </c>
      <c r="H15" s="231"/>
      <c r="I15" s="232">
        <f>ROUND(E15*H15,2)</f>
        <v>0</v>
      </c>
      <c r="J15" s="231"/>
      <c r="K15" s="232">
        <f>ROUND(E15*J15,2)</f>
        <v>0</v>
      </c>
      <c r="L15" s="232">
        <v>21</v>
      </c>
      <c r="M15" s="232">
        <f>G15*(1+L15/100)</f>
        <v>0</v>
      </c>
      <c r="N15" s="222">
        <v>3.66342</v>
      </c>
      <c r="O15" s="222">
        <f>ROUND(E15*N15,5)</f>
        <v>6.59416</v>
      </c>
      <c r="P15" s="222">
        <v>0</v>
      </c>
      <c r="Q15" s="222">
        <f>ROUND(E15*P15,5)</f>
        <v>0</v>
      </c>
      <c r="R15" s="222"/>
      <c r="S15" s="222"/>
      <c r="T15" s="223">
        <v>5.28611</v>
      </c>
      <c r="U15" s="222">
        <f>ROUND(E15*T15,2)</f>
        <v>9.51</v>
      </c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128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ht="12.75" outlineLevel="1">
      <c r="A16" s="213"/>
      <c r="B16" s="219"/>
      <c r="C16" s="265" t="s">
        <v>138</v>
      </c>
      <c r="D16" s="224"/>
      <c r="E16" s="229">
        <v>0.96</v>
      </c>
      <c r="F16" s="232"/>
      <c r="G16" s="232"/>
      <c r="H16" s="232"/>
      <c r="I16" s="232"/>
      <c r="J16" s="232"/>
      <c r="K16" s="232"/>
      <c r="L16" s="232"/>
      <c r="M16" s="232"/>
      <c r="N16" s="222"/>
      <c r="O16" s="222"/>
      <c r="P16" s="222"/>
      <c r="Q16" s="222"/>
      <c r="R16" s="222"/>
      <c r="S16" s="222"/>
      <c r="T16" s="223"/>
      <c r="U16" s="222"/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130</v>
      </c>
      <c r="AF16" s="212">
        <v>0</v>
      </c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ht="12.75" outlineLevel="1">
      <c r="A17" s="213"/>
      <c r="B17" s="219"/>
      <c r="C17" s="265" t="s">
        <v>139</v>
      </c>
      <c r="D17" s="224"/>
      <c r="E17" s="229">
        <v>0.84</v>
      </c>
      <c r="F17" s="232"/>
      <c r="G17" s="232"/>
      <c r="H17" s="232"/>
      <c r="I17" s="232"/>
      <c r="J17" s="232"/>
      <c r="K17" s="232"/>
      <c r="L17" s="232"/>
      <c r="M17" s="232"/>
      <c r="N17" s="222"/>
      <c r="O17" s="222"/>
      <c r="P17" s="222"/>
      <c r="Q17" s="222"/>
      <c r="R17" s="222"/>
      <c r="S17" s="222"/>
      <c r="T17" s="223"/>
      <c r="U17" s="222"/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130</v>
      </c>
      <c r="AF17" s="212">
        <v>0</v>
      </c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ht="22.5" outlineLevel="1">
      <c r="A18" s="213">
        <v>5</v>
      </c>
      <c r="B18" s="219" t="s">
        <v>140</v>
      </c>
      <c r="C18" s="264" t="s">
        <v>141</v>
      </c>
      <c r="D18" s="221" t="s">
        <v>142</v>
      </c>
      <c r="E18" s="228">
        <v>5</v>
      </c>
      <c r="F18" s="231"/>
      <c r="G18" s="232">
        <f>ROUND(E18*F18,2)</f>
        <v>0</v>
      </c>
      <c r="H18" s="231"/>
      <c r="I18" s="232">
        <f>ROUND(E18*H18,2)</f>
        <v>0</v>
      </c>
      <c r="J18" s="231"/>
      <c r="K18" s="232">
        <f>ROUND(E18*J18,2)</f>
        <v>0</v>
      </c>
      <c r="L18" s="232">
        <v>21</v>
      </c>
      <c r="M18" s="232">
        <f>G18*(1+L18/100)</f>
        <v>0</v>
      </c>
      <c r="N18" s="222">
        <v>0.43687</v>
      </c>
      <c r="O18" s="222">
        <f>ROUND(E18*N18,5)</f>
        <v>2.18435</v>
      </c>
      <c r="P18" s="222">
        <v>0</v>
      </c>
      <c r="Q18" s="222">
        <f>ROUND(E18*P18,5)</f>
        <v>0</v>
      </c>
      <c r="R18" s="222"/>
      <c r="S18" s="222"/>
      <c r="T18" s="223">
        <v>0.81216</v>
      </c>
      <c r="U18" s="222">
        <f>ROUND(E18*T18,2)</f>
        <v>4.06</v>
      </c>
      <c r="V18" s="212"/>
      <c r="W18" s="212"/>
      <c r="X18" s="212"/>
      <c r="Y18" s="212"/>
      <c r="Z18" s="212"/>
      <c r="AA18" s="212"/>
      <c r="AB18" s="212"/>
      <c r="AC18" s="212"/>
      <c r="AD18" s="212"/>
      <c r="AE18" s="212" t="s">
        <v>128</v>
      </c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31" ht="12.75">
      <c r="A19" s="214" t="s">
        <v>123</v>
      </c>
      <c r="B19" s="220" t="s">
        <v>68</v>
      </c>
      <c r="C19" s="266" t="s">
        <v>69</v>
      </c>
      <c r="D19" s="225"/>
      <c r="E19" s="230"/>
      <c r="F19" s="233"/>
      <c r="G19" s="233">
        <f>SUMIF(AE20:AE27,"&lt;&gt;NOR",G20:G27)</f>
        <v>0</v>
      </c>
      <c r="H19" s="233"/>
      <c r="I19" s="233">
        <f>SUM(I20:I27)</f>
        <v>0</v>
      </c>
      <c r="J19" s="233"/>
      <c r="K19" s="233">
        <f>SUM(K20:K27)</f>
        <v>0</v>
      </c>
      <c r="L19" s="233"/>
      <c r="M19" s="233">
        <f>SUM(M20:M27)</f>
        <v>0</v>
      </c>
      <c r="N19" s="226"/>
      <c r="O19" s="226">
        <f>SUM(O20:O27)</f>
        <v>5.61589</v>
      </c>
      <c r="P19" s="226"/>
      <c r="Q19" s="226">
        <f>SUM(Q20:Q27)</f>
        <v>0</v>
      </c>
      <c r="R19" s="226"/>
      <c r="S19" s="226"/>
      <c r="T19" s="227"/>
      <c r="U19" s="226">
        <f>SUM(U20:U27)</f>
        <v>14.27</v>
      </c>
      <c r="AE19" t="s">
        <v>124</v>
      </c>
    </row>
    <row r="20" spans="1:60" ht="12.75" outlineLevel="1">
      <c r="A20" s="213">
        <v>6</v>
      </c>
      <c r="B20" s="219" t="s">
        <v>143</v>
      </c>
      <c r="C20" s="264" t="s">
        <v>144</v>
      </c>
      <c r="D20" s="221" t="s">
        <v>145</v>
      </c>
      <c r="E20" s="228">
        <v>10.66</v>
      </c>
      <c r="F20" s="231"/>
      <c r="G20" s="232">
        <f>ROUND(E20*F20,2)</f>
        <v>0</v>
      </c>
      <c r="H20" s="231"/>
      <c r="I20" s="232">
        <f>ROUND(E20*H20,2)</f>
        <v>0</v>
      </c>
      <c r="J20" s="231"/>
      <c r="K20" s="232">
        <f>ROUND(E20*J20,2)</f>
        <v>0</v>
      </c>
      <c r="L20" s="232">
        <v>21</v>
      </c>
      <c r="M20" s="232">
        <f>G20*(1+L20/100)</f>
        <v>0</v>
      </c>
      <c r="N20" s="222">
        <v>0.31058</v>
      </c>
      <c r="O20" s="222">
        <f>ROUND(E20*N20,5)</f>
        <v>3.31078</v>
      </c>
      <c r="P20" s="222">
        <v>0</v>
      </c>
      <c r="Q20" s="222">
        <f>ROUND(E20*P20,5)</f>
        <v>0</v>
      </c>
      <c r="R20" s="222"/>
      <c r="S20" s="222"/>
      <c r="T20" s="223">
        <v>0.96335</v>
      </c>
      <c r="U20" s="222">
        <f>ROUND(E20*T20,2)</f>
        <v>10.27</v>
      </c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128</v>
      </c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ht="12.75" outlineLevel="1">
      <c r="A21" s="213"/>
      <c r="B21" s="219"/>
      <c r="C21" s="265" t="s">
        <v>146</v>
      </c>
      <c r="D21" s="224"/>
      <c r="E21" s="229">
        <v>9.43</v>
      </c>
      <c r="F21" s="232"/>
      <c r="G21" s="232"/>
      <c r="H21" s="232"/>
      <c r="I21" s="232"/>
      <c r="J21" s="232"/>
      <c r="K21" s="232"/>
      <c r="L21" s="232"/>
      <c r="M21" s="232"/>
      <c r="N21" s="222"/>
      <c r="O21" s="222"/>
      <c r="P21" s="222"/>
      <c r="Q21" s="222"/>
      <c r="R21" s="222"/>
      <c r="S21" s="222"/>
      <c r="T21" s="223"/>
      <c r="U21" s="222"/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130</v>
      </c>
      <c r="AF21" s="212">
        <v>0</v>
      </c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ht="12.75" outlineLevel="1">
      <c r="A22" s="213"/>
      <c r="B22" s="219"/>
      <c r="C22" s="265" t="s">
        <v>147</v>
      </c>
      <c r="D22" s="224"/>
      <c r="E22" s="229">
        <v>1.23</v>
      </c>
      <c r="F22" s="232"/>
      <c r="G22" s="232"/>
      <c r="H22" s="232"/>
      <c r="I22" s="232"/>
      <c r="J22" s="232"/>
      <c r="K22" s="232"/>
      <c r="L22" s="232"/>
      <c r="M22" s="232"/>
      <c r="N22" s="222"/>
      <c r="O22" s="222"/>
      <c r="P22" s="222"/>
      <c r="Q22" s="222"/>
      <c r="R22" s="222"/>
      <c r="S22" s="222"/>
      <c r="T22" s="223"/>
      <c r="U22" s="222"/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130</v>
      </c>
      <c r="AF22" s="212">
        <v>0</v>
      </c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ht="22.5" outlineLevel="1">
      <c r="A23" s="213">
        <v>7</v>
      </c>
      <c r="B23" s="219" t="s">
        <v>148</v>
      </c>
      <c r="C23" s="264" t="s">
        <v>149</v>
      </c>
      <c r="D23" s="221" t="s">
        <v>145</v>
      </c>
      <c r="E23" s="228">
        <v>1.148</v>
      </c>
      <c r="F23" s="231"/>
      <c r="G23" s="232">
        <f>ROUND(E23*F23,2)</f>
        <v>0</v>
      </c>
      <c r="H23" s="231"/>
      <c r="I23" s="232">
        <f>ROUND(E23*H23,2)</f>
        <v>0</v>
      </c>
      <c r="J23" s="231"/>
      <c r="K23" s="232">
        <f>ROUND(E23*J23,2)</f>
        <v>0</v>
      </c>
      <c r="L23" s="232">
        <v>21</v>
      </c>
      <c r="M23" s="232">
        <f>G23*(1+L23/100)</f>
        <v>0</v>
      </c>
      <c r="N23" s="222">
        <v>0.632</v>
      </c>
      <c r="O23" s="222">
        <f>ROUND(E23*N23,5)</f>
        <v>0.72554</v>
      </c>
      <c r="P23" s="222">
        <v>0</v>
      </c>
      <c r="Q23" s="222">
        <f>ROUND(E23*P23,5)</f>
        <v>0</v>
      </c>
      <c r="R23" s="222"/>
      <c r="S23" s="222"/>
      <c r="T23" s="223">
        <v>1.5045</v>
      </c>
      <c r="U23" s="222">
        <f>ROUND(E23*T23,2)</f>
        <v>1.73</v>
      </c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150</v>
      </c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ht="12.75" outlineLevel="1">
      <c r="A24" s="213"/>
      <c r="B24" s="219"/>
      <c r="C24" s="265" t="s">
        <v>151</v>
      </c>
      <c r="D24" s="224"/>
      <c r="E24" s="229">
        <v>1.148</v>
      </c>
      <c r="F24" s="232"/>
      <c r="G24" s="232"/>
      <c r="H24" s="232"/>
      <c r="I24" s="232"/>
      <c r="J24" s="232"/>
      <c r="K24" s="232"/>
      <c r="L24" s="232"/>
      <c r="M24" s="232"/>
      <c r="N24" s="222"/>
      <c r="O24" s="222"/>
      <c r="P24" s="222"/>
      <c r="Q24" s="222"/>
      <c r="R24" s="222"/>
      <c r="S24" s="222"/>
      <c r="T24" s="223"/>
      <c r="U24" s="222"/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130</v>
      </c>
      <c r="AF24" s="212">
        <v>0</v>
      </c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ht="22.5" outlineLevel="1">
      <c r="A25" s="213">
        <v>8</v>
      </c>
      <c r="B25" s="219" t="s">
        <v>152</v>
      </c>
      <c r="C25" s="264" t="s">
        <v>153</v>
      </c>
      <c r="D25" s="221" t="s">
        <v>145</v>
      </c>
      <c r="E25" s="228">
        <v>3.25</v>
      </c>
      <c r="F25" s="231"/>
      <c r="G25" s="232">
        <f>ROUND(E25*F25,2)</f>
        <v>0</v>
      </c>
      <c r="H25" s="231"/>
      <c r="I25" s="232">
        <f>ROUND(E25*H25,2)</f>
        <v>0</v>
      </c>
      <c r="J25" s="231"/>
      <c r="K25" s="232">
        <f>ROUND(E25*J25,2)</f>
        <v>0</v>
      </c>
      <c r="L25" s="232">
        <v>21</v>
      </c>
      <c r="M25" s="232">
        <f>G25*(1+L25/100)</f>
        <v>0</v>
      </c>
      <c r="N25" s="222">
        <v>0.4847</v>
      </c>
      <c r="O25" s="222">
        <f>ROUND(E25*N25,5)</f>
        <v>1.57528</v>
      </c>
      <c r="P25" s="222">
        <v>0</v>
      </c>
      <c r="Q25" s="222">
        <f>ROUND(E25*P25,5)</f>
        <v>0</v>
      </c>
      <c r="R25" s="222"/>
      <c r="S25" s="222"/>
      <c r="T25" s="223">
        <v>0.698</v>
      </c>
      <c r="U25" s="222">
        <f>ROUND(E25*T25,2)</f>
        <v>2.27</v>
      </c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150</v>
      </c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ht="12.75" outlineLevel="1">
      <c r="A26" s="213"/>
      <c r="B26" s="219"/>
      <c r="C26" s="265" t="s">
        <v>154</v>
      </c>
      <c r="D26" s="224"/>
      <c r="E26" s="229">
        <v>3.25</v>
      </c>
      <c r="F26" s="232"/>
      <c r="G26" s="232"/>
      <c r="H26" s="232"/>
      <c r="I26" s="232"/>
      <c r="J26" s="232"/>
      <c r="K26" s="232"/>
      <c r="L26" s="232"/>
      <c r="M26" s="232"/>
      <c r="N26" s="222"/>
      <c r="O26" s="222"/>
      <c r="P26" s="222"/>
      <c r="Q26" s="222"/>
      <c r="R26" s="222"/>
      <c r="S26" s="222"/>
      <c r="T26" s="223"/>
      <c r="U26" s="222"/>
      <c r="V26" s="212"/>
      <c r="W26" s="212"/>
      <c r="X26" s="212"/>
      <c r="Y26" s="212"/>
      <c r="Z26" s="212"/>
      <c r="AA26" s="212"/>
      <c r="AB26" s="212"/>
      <c r="AC26" s="212"/>
      <c r="AD26" s="212"/>
      <c r="AE26" s="212" t="s">
        <v>130</v>
      </c>
      <c r="AF26" s="212">
        <v>0</v>
      </c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ht="22.5" outlineLevel="1">
      <c r="A27" s="213">
        <v>9</v>
      </c>
      <c r="B27" s="219" t="s">
        <v>155</v>
      </c>
      <c r="C27" s="264" t="s">
        <v>156</v>
      </c>
      <c r="D27" s="221" t="s">
        <v>157</v>
      </c>
      <c r="E27" s="228">
        <v>1</v>
      </c>
      <c r="F27" s="231"/>
      <c r="G27" s="232">
        <f>ROUND(E27*F27,2)</f>
        <v>0</v>
      </c>
      <c r="H27" s="231"/>
      <c r="I27" s="232">
        <f>ROUND(E27*H27,2)</f>
        <v>0</v>
      </c>
      <c r="J27" s="231"/>
      <c r="K27" s="232">
        <f>ROUND(E27*J27,2)</f>
        <v>0</v>
      </c>
      <c r="L27" s="232">
        <v>21</v>
      </c>
      <c r="M27" s="232">
        <f>G27*(1+L27/100)</f>
        <v>0</v>
      </c>
      <c r="N27" s="222">
        <v>0.00429</v>
      </c>
      <c r="O27" s="222">
        <f>ROUND(E27*N27,5)</f>
        <v>0.00429</v>
      </c>
      <c r="P27" s="222">
        <v>0</v>
      </c>
      <c r="Q27" s="222">
        <f>ROUND(E27*P27,5)</f>
        <v>0</v>
      </c>
      <c r="R27" s="222"/>
      <c r="S27" s="222"/>
      <c r="T27" s="223">
        <v>0</v>
      </c>
      <c r="U27" s="222">
        <f>ROUND(E27*T27,2)</f>
        <v>0</v>
      </c>
      <c r="V27" s="212"/>
      <c r="W27" s="212"/>
      <c r="X27" s="212"/>
      <c r="Y27" s="212"/>
      <c r="Z27" s="212"/>
      <c r="AA27" s="212"/>
      <c r="AB27" s="212"/>
      <c r="AC27" s="212"/>
      <c r="AD27" s="212"/>
      <c r="AE27" s="212" t="s">
        <v>158</v>
      </c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31" ht="12.75">
      <c r="A28" s="214" t="s">
        <v>123</v>
      </c>
      <c r="B28" s="220" t="s">
        <v>70</v>
      </c>
      <c r="C28" s="266" t="s">
        <v>71</v>
      </c>
      <c r="D28" s="225"/>
      <c r="E28" s="230"/>
      <c r="F28" s="233"/>
      <c r="G28" s="233">
        <f>SUMIF(AE29:AE32,"&lt;&gt;NOR",G29:G32)</f>
        <v>0</v>
      </c>
      <c r="H28" s="233"/>
      <c r="I28" s="233">
        <f>SUM(I29:I32)</f>
        <v>0</v>
      </c>
      <c r="J28" s="233"/>
      <c r="K28" s="233">
        <f>SUM(K29:K32)</f>
        <v>0</v>
      </c>
      <c r="L28" s="233"/>
      <c r="M28" s="233">
        <f>SUM(M29:M32)</f>
        <v>0</v>
      </c>
      <c r="N28" s="226"/>
      <c r="O28" s="226">
        <f>SUM(O29:O32)</f>
        <v>2.10817</v>
      </c>
      <c r="P28" s="226"/>
      <c r="Q28" s="226">
        <f>SUM(Q29:Q32)</f>
        <v>0</v>
      </c>
      <c r="R28" s="226"/>
      <c r="S28" s="226"/>
      <c r="T28" s="227"/>
      <c r="U28" s="226">
        <f>SUM(U29:U32)</f>
        <v>25.23</v>
      </c>
      <c r="AE28" t="s">
        <v>124</v>
      </c>
    </row>
    <row r="29" spans="1:60" ht="12.75" outlineLevel="1">
      <c r="A29" s="213">
        <v>10</v>
      </c>
      <c r="B29" s="219" t="s">
        <v>159</v>
      </c>
      <c r="C29" s="264" t="s">
        <v>160</v>
      </c>
      <c r="D29" s="221" t="s">
        <v>142</v>
      </c>
      <c r="E29" s="228">
        <v>13</v>
      </c>
      <c r="F29" s="231"/>
      <c r="G29" s="232">
        <f>ROUND(E29*F29,2)</f>
        <v>0</v>
      </c>
      <c r="H29" s="231"/>
      <c r="I29" s="232">
        <f>ROUND(E29*H29,2)</f>
        <v>0</v>
      </c>
      <c r="J29" s="231"/>
      <c r="K29" s="232">
        <f>ROUND(E29*J29,2)</f>
        <v>0</v>
      </c>
      <c r="L29" s="232">
        <v>21</v>
      </c>
      <c r="M29" s="232">
        <f>G29*(1+L29/100)</f>
        <v>0</v>
      </c>
      <c r="N29" s="222">
        <v>0.03461</v>
      </c>
      <c r="O29" s="222">
        <f>ROUND(E29*N29,5)</f>
        <v>0.44993</v>
      </c>
      <c r="P29" s="222">
        <v>0</v>
      </c>
      <c r="Q29" s="222">
        <f>ROUND(E29*P29,5)</f>
        <v>0</v>
      </c>
      <c r="R29" s="222"/>
      <c r="S29" s="222"/>
      <c r="T29" s="223">
        <v>1.098</v>
      </c>
      <c r="U29" s="222">
        <f>ROUND(E29*T29,2)</f>
        <v>14.27</v>
      </c>
      <c r="V29" s="212"/>
      <c r="W29" s="212"/>
      <c r="X29" s="212"/>
      <c r="Y29" s="212"/>
      <c r="Z29" s="212"/>
      <c r="AA29" s="212"/>
      <c r="AB29" s="212"/>
      <c r="AC29" s="212"/>
      <c r="AD29" s="212"/>
      <c r="AE29" s="212" t="s">
        <v>150</v>
      </c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ht="22.5" outlineLevel="1">
      <c r="A30" s="213">
        <v>11</v>
      </c>
      <c r="B30" s="219" t="s">
        <v>161</v>
      </c>
      <c r="C30" s="264" t="s">
        <v>162</v>
      </c>
      <c r="D30" s="221" t="s">
        <v>157</v>
      </c>
      <c r="E30" s="228">
        <v>13</v>
      </c>
      <c r="F30" s="231"/>
      <c r="G30" s="232">
        <f>ROUND(E30*F30,2)</f>
        <v>0</v>
      </c>
      <c r="H30" s="231"/>
      <c r="I30" s="232">
        <f>ROUND(E30*H30,2)</f>
        <v>0</v>
      </c>
      <c r="J30" s="231"/>
      <c r="K30" s="232">
        <f>ROUND(E30*J30,2)</f>
        <v>0</v>
      </c>
      <c r="L30" s="232">
        <v>21</v>
      </c>
      <c r="M30" s="232">
        <f>G30*(1+L30/100)</f>
        <v>0</v>
      </c>
      <c r="N30" s="222">
        <v>0.105</v>
      </c>
      <c r="O30" s="222">
        <f>ROUND(E30*N30,5)</f>
        <v>1.365</v>
      </c>
      <c r="P30" s="222">
        <v>0</v>
      </c>
      <c r="Q30" s="222">
        <f>ROUND(E30*P30,5)</f>
        <v>0</v>
      </c>
      <c r="R30" s="222"/>
      <c r="S30" s="222"/>
      <c r="T30" s="223">
        <v>0</v>
      </c>
      <c r="U30" s="222">
        <f>ROUND(E30*T30,2)</f>
        <v>0</v>
      </c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158</v>
      </c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ht="12.75" outlineLevel="1">
      <c r="A31" s="213">
        <v>12</v>
      </c>
      <c r="B31" s="219" t="s">
        <v>163</v>
      </c>
      <c r="C31" s="264" t="s">
        <v>164</v>
      </c>
      <c r="D31" s="221" t="s">
        <v>165</v>
      </c>
      <c r="E31" s="228">
        <v>2.1</v>
      </c>
      <c r="F31" s="231"/>
      <c r="G31" s="232">
        <f>ROUND(E31*F31,2)</f>
        <v>0</v>
      </c>
      <c r="H31" s="231"/>
      <c r="I31" s="232">
        <f>ROUND(E31*H31,2)</f>
        <v>0</v>
      </c>
      <c r="J31" s="231"/>
      <c r="K31" s="232">
        <f>ROUND(E31*J31,2)</f>
        <v>0</v>
      </c>
      <c r="L31" s="232">
        <v>21</v>
      </c>
      <c r="M31" s="232">
        <f>G31*(1+L31/100)</f>
        <v>0</v>
      </c>
      <c r="N31" s="222">
        <v>0.13964</v>
      </c>
      <c r="O31" s="222">
        <f>ROUND(E31*N31,5)</f>
        <v>0.29324</v>
      </c>
      <c r="P31" s="222">
        <v>0</v>
      </c>
      <c r="Q31" s="222">
        <f>ROUND(E31*P31,5)</f>
        <v>0</v>
      </c>
      <c r="R31" s="222"/>
      <c r="S31" s="222"/>
      <c r="T31" s="223">
        <v>5.22125</v>
      </c>
      <c r="U31" s="222">
        <f>ROUND(E31*T31,2)</f>
        <v>10.96</v>
      </c>
      <c r="V31" s="212"/>
      <c r="W31" s="212"/>
      <c r="X31" s="212"/>
      <c r="Y31" s="212"/>
      <c r="Z31" s="212"/>
      <c r="AA31" s="212"/>
      <c r="AB31" s="212"/>
      <c r="AC31" s="212"/>
      <c r="AD31" s="212"/>
      <c r="AE31" s="212" t="s">
        <v>128</v>
      </c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ht="12.75" outlineLevel="1">
      <c r="A32" s="213"/>
      <c r="B32" s="219"/>
      <c r="C32" s="265" t="s">
        <v>166</v>
      </c>
      <c r="D32" s="224"/>
      <c r="E32" s="229">
        <v>2.1</v>
      </c>
      <c r="F32" s="232"/>
      <c r="G32" s="232"/>
      <c r="H32" s="232"/>
      <c r="I32" s="232"/>
      <c r="J32" s="232"/>
      <c r="K32" s="232"/>
      <c r="L32" s="232"/>
      <c r="M32" s="232"/>
      <c r="N32" s="222"/>
      <c r="O32" s="222"/>
      <c r="P32" s="222"/>
      <c r="Q32" s="222"/>
      <c r="R32" s="222"/>
      <c r="S32" s="222"/>
      <c r="T32" s="223"/>
      <c r="U32" s="222"/>
      <c r="V32" s="212"/>
      <c r="W32" s="212"/>
      <c r="X32" s="212"/>
      <c r="Y32" s="212"/>
      <c r="Z32" s="212"/>
      <c r="AA32" s="212"/>
      <c r="AB32" s="212"/>
      <c r="AC32" s="212"/>
      <c r="AD32" s="212"/>
      <c r="AE32" s="212" t="s">
        <v>130</v>
      </c>
      <c r="AF32" s="212">
        <v>0</v>
      </c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31" ht="12.75">
      <c r="A33" s="214" t="s">
        <v>123</v>
      </c>
      <c r="B33" s="220" t="s">
        <v>72</v>
      </c>
      <c r="C33" s="266" t="s">
        <v>73</v>
      </c>
      <c r="D33" s="225"/>
      <c r="E33" s="230"/>
      <c r="F33" s="233"/>
      <c r="G33" s="233">
        <f>SUMIF(AE34:AE35,"&lt;&gt;NOR",G34:G35)</f>
        <v>0</v>
      </c>
      <c r="H33" s="233"/>
      <c r="I33" s="233">
        <f>SUM(I34:I35)</f>
        <v>0</v>
      </c>
      <c r="J33" s="233"/>
      <c r="K33" s="233">
        <f>SUM(K34:K35)</f>
        <v>0</v>
      </c>
      <c r="L33" s="233"/>
      <c r="M33" s="233">
        <f>SUM(M34:M35)</f>
        <v>0</v>
      </c>
      <c r="N33" s="226"/>
      <c r="O33" s="226">
        <f>SUM(O34:O35)</f>
        <v>2.19757</v>
      </c>
      <c r="P33" s="226"/>
      <c r="Q33" s="226">
        <f>SUM(Q34:Q35)</f>
        <v>0</v>
      </c>
      <c r="R33" s="226"/>
      <c r="S33" s="226"/>
      <c r="T33" s="227"/>
      <c r="U33" s="226">
        <f>SUM(U34:U35)</f>
        <v>6.09</v>
      </c>
      <c r="AE33" t="s">
        <v>124</v>
      </c>
    </row>
    <row r="34" spans="1:60" ht="22.5" outlineLevel="1">
      <c r="A34" s="213">
        <v>13</v>
      </c>
      <c r="B34" s="219" t="s">
        <v>167</v>
      </c>
      <c r="C34" s="264" t="s">
        <v>168</v>
      </c>
      <c r="D34" s="221" t="s">
        <v>145</v>
      </c>
      <c r="E34" s="228">
        <v>10.605</v>
      </c>
      <c r="F34" s="231"/>
      <c r="G34" s="232">
        <f>ROUND(E34*F34,2)</f>
        <v>0</v>
      </c>
      <c r="H34" s="231"/>
      <c r="I34" s="232">
        <f>ROUND(E34*H34,2)</f>
        <v>0</v>
      </c>
      <c r="J34" s="231"/>
      <c r="K34" s="232">
        <f>ROUND(E34*J34,2)</f>
        <v>0</v>
      </c>
      <c r="L34" s="232">
        <v>21</v>
      </c>
      <c r="M34" s="232">
        <f>G34*(1+L34/100)</f>
        <v>0</v>
      </c>
      <c r="N34" s="222">
        <v>0.20722</v>
      </c>
      <c r="O34" s="222">
        <f>ROUND(E34*N34,5)</f>
        <v>2.19757</v>
      </c>
      <c r="P34" s="222">
        <v>0</v>
      </c>
      <c r="Q34" s="222">
        <f>ROUND(E34*P34,5)</f>
        <v>0</v>
      </c>
      <c r="R34" s="222"/>
      <c r="S34" s="222"/>
      <c r="T34" s="223">
        <v>0.57382</v>
      </c>
      <c r="U34" s="222">
        <f>ROUND(E34*T34,2)</f>
        <v>6.09</v>
      </c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128</v>
      </c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ht="12.75" outlineLevel="1">
      <c r="A35" s="213"/>
      <c r="B35" s="219"/>
      <c r="C35" s="265" t="s">
        <v>169</v>
      </c>
      <c r="D35" s="224"/>
      <c r="E35" s="229">
        <v>10.605</v>
      </c>
      <c r="F35" s="232"/>
      <c r="G35" s="232"/>
      <c r="H35" s="232"/>
      <c r="I35" s="232"/>
      <c r="J35" s="232"/>
      <c r="K35" s="232"/>
      <c r="L35" s="232"/>
      <c r="M35" s="232"/>
      <c r="N35" s="222"/>
      <c r="O35" s="222"/>
      <c r="P35" s="222"/>
      <c r="Q35" s="222"/>
      <c r="R35" s="222"/>
      <c r="S35" s="222"/>
      <c r="T35" s="223"/>
      <c r="U35" s="222"/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130</v>
      </c>
      <c r="AF35" s="212">
        <v>0</v>
      </c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31" ht="12.75">
      <c r="A36" s="214" t="s">
        <v>123</v>
      </c>
      <c r="B36" s="220" t="s">
        <v>74</v>
      </c>
      <c r="C36" s="266" t="s">
        <v>75</v>
      </c>
      <c r="D36" s="225"/>
      <c r="E36" s="230"/>
      <c r="F36" s="233"/>
      <c r="G36" s="233">
        <f>SUMIF(AE37:AE37,"&lt;&gt;NOR",G37:G37)</f>
        <v>0</v>
      </c>
      <c r="H36" s="233"/>
      <c r="I36" s="233">
        <f>SUM(I37:I37)</f>
        <v>0</v>
      </c>
      <c r="J36" s="233"/>
      <c r="K36" s="233">
        <f>SUM(K37:K37)</f>
        <v>0</v>
      </c>
      <c r="L36" s="233"/>
      <c r="M36" s="233">
        <f>SUM(M37:M37)</f>
        <v>0</v>
      </c>
      <c r="N36" s="226"/>
      <c r="O36" s="226">
        <f>SUM(O37:O37)</f>
        <v>1.16779</v>
      </c>
      <c r="P36" s="226"/>
      <c r="Q36" s="226">
        <f>SUM(Q37:Q37)</f>
        <v>1.9224</v>
      </c>
      <c r="R36" s="226"/>
      <c r="S36" s="226"/>
      <c r="T36" s="227"/>
      <c r="U36" s="226">
        <f>SUM(U37:U37)</f>
        <v>27.41</v>
      </c>
      <c r="AE36" t="s">
        <v>124</v>
      </c>
    </row>
    <row r="37" spans="1:60" ht="22.5" outlineLevel="1">
      <c r="A37" s="213">
        <v>14</v>
      </c>
      <c r="B37" s="219" t="s">
        <v>170</v>
      </c>
      <c r="C37" s="264" t="s">
        <v>171</v>
      </c>
      <c r="D37" s="221" t="s">
        <v>157</v>
      </c>
      <c r="E37" s="228">
        <v>1</v>
      </c>
      <c r="F37" s="231"/>
      <c r="G37" s="232">
        <f>ROUND(E37*F37,2)</f>
        <v>0</v>
      </c>
      <c r="H37" s="231"/>
      <c r="I37" s="232">
        <f>ROUND(E37*H37,2)</f>
        <v>0</v>
      </c>
      <c r="J37" s="231"/>
      <c r="K37" s="232">
        <f>ROUND(E37*J37,2)</f>
        <v>0</v>
      </c>
      <c r="L37" s="232">
        <v>21</v>
      </c>
      <c r="M37" s="232">
        <f>G37*(1+L37/100)</f>
        <v>0</v>
      </c>
      <c r="N37" s="222">
        <v>1.16779</v>
      </c>
      <c r="O37" s="222">
        <f>ROUND(E37*N37,5)</f>
        <v>1.16779</v>
      </c>
      <c r="P37" s="222">
        <v>1.9224</v>
      </c>
      <c r="Q37" s="222">
        <f>ROUND(E37*P37,5)</f>
        <v>1.9224</v>
      </c>
      <c r="R37" s="222"/>
      <c r="S37" s="222"/>
      <c r="T37" s="223">
        <v>27.40608</v>
      </c>
      <c r="U37" s="222">
        <f>ROUND(E37*T37,2)</f>
        <v>27.41</v>
      </c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128</v>
      </c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31" ht="12.75">
      <c r="A38" s="214" t="s">
        <v>123</v>
      </c>
      <c r="B38" s="220" t="s">
        <v>76</v>
      </c>
      <c r="C38" s="266" t="s">
        <v>77</v>
      </c>
      <c r="D38" s="225"/>
      <c r="E38" s="230"/>
      <c r="F38" s="233"/>
      <c r="G38" s="233">
        <f>SUMIF(AE39:AE40,"&lt;&gt;NOR",G39:G40)</f>
        <v>0</v>
      </c>
      <c r="H38" s="233"/>
      <c r="I38" s="233">
        <f>SUM(I39:I40)</f>
        <v>0</v>
      </c>
      <c r="J38" s="233"/>
      <c r="K38" s="233">
        <f>SUM(K39:K40)</f>
        <v>0</v>
      </c>
      <c r="L38" s="233"/>
      <c r="M38" s="233">
        <f>SUM(M39:M40)</f>
        <v>0</v>
      </c>
      <c r="N38" s="226"/>
      <c r="O38" s="226">
        <f>SUM(O39:O40)</f>
        <v>0.00068</v>
      </c>
      <c r="P38" s="226"/>
      <c r="Q38" s="226">
        <f>SUM(Q39:Q40)</f>
        <v>0</v>
      </c>
      <c r="R38" s="226"/>
      <c r="S38" s="226"/>
      <c r="T38" s="227"/>
      <c r="U38" s="226">
        <f>SUM(U39:U40)</f>
        <v>5.25</v>
      </c>
      <c r="AE38" t="s">
        <v>124</v>
      </c>
    </row>
    <row r="39" spans="1:60" ht="12.75" outlineLevel="1">
      <c r="A39" s="213">
        <v>15</v>
      </c>
      <c r="B39" s="219" t="s">
        <v>172</v>
      </c>
      <c r="C39" s="264" t="s">
        <v>173</v>
      </c>
      <c r="D39" s="221" t="s">
        <v>145</v>
      </c>
      <c r="E39" s="228">
        <v>17.04</v>
      </c>
      <c r="F39" s="231"/>
      <c r="G39" s="232">
        <f>ROUND(E39*F39,2)</f>
        <v>0</v>
      </c>
      <c r="H39" s="231"/>
      <c r="I39" s="232">
        <f>ROUND(E39*H39,2)</f>
        <v>0</v>
      </c>
      <c r="J39" s="231"/>
      <c r="K39" s="232">
        <f>ROUND(E39*J39,2)</f>
        <v>0</v>
      </c>
      <c r="L39" s="232">
        <v>21</v>
      </c>
      <c r="M39" s="232">
        <f>G39*(1+L39/100)</f>
        <v>0</v>
      </c>
      <c r="N39" s="222">
        <v>4E-05</v>
      </c>
      <c r="O39" s="222">
        <f>ROUND(E39*N39,5)</f>
        <v>0.00068</v>
      </c>
      <c r="P39" s="222">
        <v>0</v>
      </c>
      <c r="Q39" s="222">
        <f>ROUND(E39*P39,5)</f>
        <v>0</v>
      </c>
      <c r="R39" s="222"/>
      <c r="S39" s="222"/>
      <c r="T39" s="223">
        <v>0.308</v>
      </c>
      <c r="U39" s="222">
        <f>ROUND(E39*T39,2)</f>
        <v>5.25</v>
      </c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150</v>
      </c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ht="12.75" outlineLevel="1">
      <c r="A40" s="213"/>
      <c r="B40" s="219"/>
      <c r="C40" s="265" t="s">
        <v>174</v>
      </c>
      <c r="D40" s="224"/>
      <c r="E40" s="229">
        <v>17.04</v>
      </c>
      <c r="F40" s="232"/>
      <c r="G40" s="232"/>
      <c r="H40" s="232"/>
      <c r="I40" s="232"/>
      <c r="J40" s="232"/>
      <c r="K40" s="232"/>
      <c r="L40" s="232"/>
      <c r="M40" s="232"/>
      <c r="N40" s="222"/>
      <c r="O40" s="222"/>
      <c r="P40" s="222"/>
      <c r="Q40" s="222"/>
      <c r="R40" s="222"/>
      <c r="S40" s="222"/>
      <c r="T40" s="223"/>
      <c r="U40" s="222"/>
      <c r="V40" s="212"/>
      <c r="W40" s="212"/>
      <c r="X40" s="212"/>
      <c r="Y40" s="212"/>
      <c r="Z40" s="212"/>
      <c r="AA40" s="212"/>
      <c r="AB40" s="212"/>
      <c r="AC40" s="212"/>
      <c r="AD40" s="212"/>
      <c r="AE40" s="212" t="s">
        <v>130</v>
      </c>
      <c r="AF40" s="212">
        <v>0</v>
      </c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31" ht="12.75">
      <c r="A41" s="214" t="s">
        <v>123</v>
      </c>
      <c r="B41" s="220" t="s">
        <v>78</v>
      </c>
      <c r="C41" s="266" t="s">
        <v>79</v>
      </c>
      <c r="D41" s="225"/>
      <c r="E41" s="230"/>
      <c r="F41" s="233"/>
      <c r="G41" s="233">
        <f>SUMIF(AE42:AE46,"&lt;&gt;NOR",G42:G46)</f>
        <v>0</v>
      </c>
      <c r="H41" s="233"/>
      <c r="I41" s="233">
        <f>SUM(I42:I46)</f>
        <v>0</v>
      </c>
      <c r="J41" s="233"/>
      <c r="K41" s="233">
        <f>SUM(K42:K46)</f>
        <v>0</v>
      </c>
      <c r="L41" s="233"/>
      <c r="M41" s="233">
        <f>SUM(M42:M46)</f>
        <v>0</v>
      </c>
      <c r="N41" s="226"/>
      <c r="O41" s="226">
        <f>SUM(O42:O46)</f>
        <v>0.00287</v>
      </c>
      <c r="P41" s="226"/>
      <c r="Q41" s="226">
        <f>SUM(Q42:Q46)</f>
        <v>8.504100000000001</v>
      </c>
      <c r="R41" s="226"/>
      <c r="S41" s="226"/>
      <c r="T41" s="227"/>
      <c r="U41" s="226">
        <f>SUM(U42:U46)</f>
        <v>44.79</v>
      </c>
      <c r="AE41" t="s">
        <v>124</v>
      </c>
    </row>
    <row r="42" spans="1:60" ht="12.75" outlineLevel="1">
      <c r="A42" s="213">
        <v>16</v>
      </c>
      <c r="B42" s="219" t="s">
        <v>175</v>
      </c>
      <c r="C42" s="264" t="s">
        <v>176</v>
      </c>
      <c r="D42" s="221" t="s">
        <v>127</v>
      </c>
      <c r="E42" s="228">
        <v>1.8765</v>
      </c>
      <c r="F42" s="231"/>
      <c r="G42" s="232">
        <f>ROUND(E42*F42,2)</f>
        <v>0</v>
      </c>
      <c r="H42" s="231"/>
      <c r="I42" s="232">
        <f>ROUND(E42*H42,2)</f>
        <v>0</v>
      </c>
      <c r="J42" s="231"/>
      <c r="K42" s="232">
        <f>ROUND(E42*J42,2)</f>
        <v>0</v>
      </c>
      <c r="L42" s="232">
        <v>21</v>
      </c>
      <c r="M42" s="232">
        <f>G42*(1+L42/100)</f>
        <v>0</v>
      </c>
      <c r="N42" s="222">
        <v>0</v>
      </c>
      <c r="O42" s="222">
        <f>ROUND(E42*N42,5)</f>
        <v>0</v>
      </c>
      <c r="P42" s="222">
        <v>2.2</v>
      </c>
      <c r="Q42" s="222">
        <f>ROUND(E42*P42,5)</f>
        <v>4.1283</v>
      </c>
      <c r="R42" s="222"/>
      <c r="S42" s="222"/>
      <c r="T42" s="223">
        <v>21.835</v>
      </c>
      <c r="U42" s="222">
        <f>ROUND(E42*T42,2)</f>
        <v>40.97</v>
      </c>
      <c r="V42" s="212"/>
      <c r="W42" s="212"/>
      <c r="X42" s="212"/>
      <c r="Y42" s="212"/>
      <c r="Z42" s="212"/>
      <c r="AA42" s="212"/>
      <c r="AB42" s="212"/>
      <c r="AC42" s="212"/>
      <c r="AD42" s="212"/>
      <c r="AE42" s="212" t="s">
        <v>128</v>
      </c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ht="12.75" outlineLevel="1">
      <c r="A43" s="213"/>
      <c r="B43" s="219"/>
      <c r="C43" s="265" t="s">
        <v>177</v>
      </c>
      <c r="D43" s="224"/>
      <c r="E43" s="229">
        <v>1.0605</v>
      </c>
      <c r="F43" s="232"/>
      <c r="G43" s="232"/>
      <c r="H43" s="232"/>
      <c r="I43" s="232"/>
      <c r="J43" s="232"/>
      <c r="K43" s="232"/>
      <c r="L43" s="232"/>
      <c r="M43" s="232"/>
      <c r="N43" s="222"/>
      <c r="O43" s="222"/>
      <c r="P43" s="222"/>
      <c r="Q43" s="222"/>
      <c r="R43" s="222"/>
      <c r="S43" s="222"/>
      <c r="T43" s="223"/>
      <c r="U43" s="222"/>
      <c r="V43" s="212"/>
      <c r="W43" s="212"/>
      <c r="X43" s="212"/>
      <c r="Y43" s="212"/>
      <c r="Z43" s="212"/>
      <c r="AA43" s="212"/>
      <c r="AB43" s="212"/>
      <c r="AC43" s="212"/>
      <c r="AD43" s="212"/>
      <c r="AE43" s="212" t="s">
        <v>130</v>
      </c>
      <c r="AF43" s="212">
        <v>0</v>
      </c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ht="12.75" outlineLevel="1">
      <c r="A44" s="213"/>
      <c r="B44" s="219"/>
      <c r="C44" s="265" t="s">
        <v>178</v>
      </c>
      <c r="D44" s="224"/>
      <c r="E44" s="229">
        <v>0.816</v>
      </c>
      <c r="F44" s="232"/>
      <c r="G44" s="232"/>
      <c r="H44" s="232"/>
      <c r="I44" s="232"/>
      <c r="J44" s="232"/>
      <c r="K44" s="232"/>
      <c r="L44" s="232"/>
      <c r="M44" s="232"/>
      <c r="N44" s="222"/>
      <c r="O44" s="222"/>
      <c r="P44" s="222"/>
      <c r="Q44" s="222"/>
      <c r="R44" s="222"/>
      <c r="S44" s="222"/>
      <c r="T44" s="223"/>
      <c r="U44" s="222"/>
      <c r="V44" s="212"/>
      <c r="W44" s="212"/>
      <c r="X44" s="212"/>
      <c r="Y44" s="212"/>
      <c r="Z44" s="212"/>
      <c r="AA44" s="212"/>
      <c r="AB44" s="212"/>
      <c r="AC44" s="212"/>
      <c r="AD44" s="212"/>
      <c r="AE44" s="212" t="s">
        <v>130</v>
      </c>
      <c r="AF44" s="212">
        <v>0</v>
      </c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ht="22.5" outlineLevel="1">
      <c r="A45" s="213">
        <v>17</v>
      </c>
      <c r="B45" s="219" t="s">
        <v>179</v>
      </c>
      <c r="C45" s="264" t="s">
        <v>180</v>
      </c>
      <c r="D45" s="221" t="s">
        <v>127</v>
      </c>
      <c r="E45" s="228">
        <v>2.244</v>
      </c>
      <c r="F45" s="231"/>
      <c r="G45" s="232">
        <f>ROUND(E45*F45,2)</f>
        <v>0</v>
      </c>
      <c r="H45" s="231"/>
      <c r="I45" s="232">
        <f>ROUND(E45*H45,2)</f>
        <v>0</v>
      </c>
      <c r="J45" s="231"/>
      <c r="K45" s="232">
        <f>ROUND(E45*J45,2)</f>
        <v>0</v>
      </c>
      <c r="L45" s="232">
        <v>21</v>
      </c>
      <c r="M45" s="232">
        <f>G45*(1+L45/100)</f>
        <v>0</v>
      </c>
      <c r="N45" s="222">
        <v>0.00128</v>
      </c>
      <c r="O45" s="222">
        <f>ROUND(E45*N45,5)</f>
        <v>0.00287</v>
      </c>
      <c r="P45" s="222">
        <v>1.95</v>
      </c>
      <c r="Q45" s="222">
        <f>ROUND(E45*P45,5)</f>
        <v>4.3758</v>
      </c>
      <c r="R45" s="222"/>
      <c r="S45" s="222"/>
      <c r="T45" s="223">
        <v>1.701</v>
      </c>
      <c r="U45" s="222">
        <f>ROUND(E45*T45,2)</f>
        <v>3.82</v>
      </c>
      <c r="V45" s="212"/>
      <c r="W45" s="212"/>
      <c r="X45" s="212"/>
      <c r="Y45" s="212"/>
      <c r="Z45" s="212"/>
      <c r="AA45" s="212"/>
      <c r="AB45" s="212"/>
      <c r="AC45" s="212"/>
      <c r="AD45" s="212"/>
      <c r="AE45" s="212" t="s">
        <v>150</v>
      </c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ht="12.75" outlineLevel="1">
      <c r="A46" s="213"/>
      <c r="B46" s="219"/>
      <c r="C46" s="265" t="s">
        <v>181</v>
      </c>
      <c r="D46" s="224"/>
      <c r="E46" s="229">
        <v>2.244</v>
      </c>
      <c r="F46" s="232"/>
      <c r="G46" s="232"/>
      <c r="H46" s="232"/>
      <c r="I46" s="232"/>
      <c r="J46" s="232"/>
      <c r="K46" s="232"/>
      <c r="L46" s="232"/>
      <c r="M46" s="232"/>
      <c r="N46" s="222"/>
      <c r="O46" s="222"/>
      <c r="P46" s="222"/>
      <c r="Q46" s="222"/>
      <c r="R46" s="222"/>
      <c r="S46" s="222"/>
      <c r="T46" s="223"/>
      <c r="U46" s="222"/>
      <c r="V46" s="212"/>
      <c r="W46" s="212"/>
      <c r="X46" s="212"/>
      <c r="Y46" s="212"/>
      <c r="Z46" s="212"/>
      <c r="AA46" s="212"/>
      <c r="AB46" s="212"/>
      <c r="AC46" s="212"/>
      <c r="AD46" s="212"/>
      <c r="AE46" s="212" t="s">
        <v>130</v>
      </c>
      <c r="AF46" s="212">
        <v>0</v>
      </c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31" ht="12.75">
      <c r="A47" s="214" t="s">
        <v>123</v>
      </c>
      <c r="B47" s="220" t="s">
        <v>80</v>
      </c>
      <c r="C47" s="266" t="s">
        <v>81</v>
      </c>
      <c r="D47" s="225"/>
      <c r="E47" s="230"/>
      <c r="F47" s="233"/>
      <c r="G47" s="233">
        <f>SUMIF(AE48:AE49,"&lt;&gt;NOR",G48:G49)</f>
        <v>0</v>
      </c>
      <c r="H47" s="233"/>
      <c r="I47" s="233">
        <f>SUM(I48:I49)</f>
        <v>0</v>
      </c>
      <c r="J47" s="233"/>
      <c r="K47" s="233">
        <f>SUM(K48:K49)</f>
        <v>0</v>
      </c>
      <c r="L47" s="233"/>
      <c r="M47" s="233">
        <f>SUM(M48:M49)</f>
        <v>0</v>
      </c>
      <c r="N47" s="226"/>
      <c r="O47" s="226">
        <f>SUM(O48:O49)</f>
        <v>0</v>
      </c>
      <c r="P47" s="226"/>
      <c r="Q47" s="226">
        <f>SUM(Q48:Q49)</f>
        <v>0</v>
      </c>
      <c r="R47" s="226"/>
      <c r="S47" s="226"/>
      <c r="T47" s="227"/>
      <c r="U47" s="226">
        <f>SUM(U48:U49)</f>
        <v>25.76</v>
      </c>
      <c r="AE47" t="s">
        <v>124</v>
      </c>
    </row>
    <row r="48" spans="1:60" ht="22.5" outlineLevel="1">
      <c r="A48" s="213">
        <v>18</v>
      </c>
      <c r="B48" s="219" t="s">
        <v>182</v>
      </c>
      <c r="C48" s="264" t="s">
        <v>183</v>
      </c>
      <c r="D48" s="221" t="s">
        <v>184</v>
      </c>
      <c r="E48" s="228">
        <v>10.43</v>
      </c>
      <c r="F48" s="231"/>
      <c r="G48" s="232">
        <f>ROUND(E48*F48,2)</f>
        <v>0</v>
      </c>
      <c r="H48" s="231"/>
      <c r="I48" s="232">
        <f>ROUND(E48*H48,2)</f>
        <v>0</v>
      </c>
      <c r="J48" s="231"/>
      <c r="K48" s="232">
        <f>ROUND(E48*J48,2)</f>
        <v>0</v>
      </c>
      <c r="L48" s="232">
        <v>21</v>
      </c>
      <c r="M48" s="232">
        <f>G48*(1+L48/100)</f>
        <v>0</v>
      </c>
      <c r="N48" s="222">
        <v>0</v>
      </c>
      <c r="O48" s="222">
        <f>ROUND(E48*N48,5)</f>
        <v>0</v>
      </c>
      <c r="P48" s="222">
        <v>0</v>
      </c>
      <c r="Q48" s="222">
        <f>ROUND(E48*P48,5)</f>
        <v>0</v>
      </c>
      <c r="R48" s="222"/>
      <c r="S48" s="222"/>
      <c r="T48" s="223">
        <v>2.47</v>
      </c>
      <c r="U48" s="222">
        <f>ROUND(E48*T48,2)</f>
        <v>25.76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 t="s">
        <v>128</v>
      </c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ht="12.75" outlineLevel="1">
      <c r="A49" s="213">
        <v>19</v>
      </c>
      <c r="B49" s="219" t="s">
        <v>185</v>
      </c>
      <c r="C49" s="264" t="s">
        <v>186</v>
      </c>
      <c r="D49" s="221" t="s">
        <v>184</v>
      </c>
      <c r="E49" s="228">
        <v>10.43</v>
      </c>
      <c r="F49" s="231"/>
      <c r="G49" s="232">
        <f>ROUND(E49*F49,2)</f>
        <v>0</v>
      </c>
      <c r="H49" s="231"/>
      <c r="I49" s="232">
        <f>ROUND(E49*H49,2)</f>
        <v>0</v>
      </c>
      <c r="J49" s="231"/>
      <c r="K49" s="232">
        <f>ROUND(E49*J49,2)</f>
        <v>0</v>
      </c>
      <c r="L49" s="232">
        <v>21</v>
      </c>
      <c r="M49" s="232">
        <f>G49*(1+L49/100)</f>
        <v>0</v>
      </c>
      <c r="N49" s="222">
        <v>0</v>
      </c>
      <c r="O49" s="222">
        <f>ROUND(E49*N49,5)</f>
        <v>0</v>
      </c>
      <c r="P49" s="222">
        <v>0</v>
      </c>
      <c r="Q49" s="222">
        <f>ROUND(E49*P49,5)</f>
        <v>0</v>
      </c>
      <c r="R49" s="222"/>
      <c r="S49" s="222"/>
      <c r="T49" s="223">
        <v>0</v>
      </c>
      <c r="U49" s="222">
        <f>ROUND(E49*T49,2)</f>
        <v>0</v>
      </c>
      <c r="V49" s="212"/>
      <c r="W49" s="212"/>
      <c r="X49" s="212"/>
      <c r="Y49" s="212"/>
      <c r="Z49" s="212"/>
      <c r="AA49" s="212"/>
      <c r="AB49" s="212"/>
      <c r="AC49" s="212"/>
      <c r="AD49" s="212"/>
      <c r="AE49" s="212" t="s">
        <v>150</v>
      </c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31" ht="12.75">
      <c r="A50" s="214" t="s">
        <v>123</v>
      </c>
      <c r="B50" s="220" t="s">
        <v>82</v>
      </c>
      <c r="C50" s="266" t="s">
        <v>83</v>
      </c>
      <c r="D50" s="225"/>
      <c r="E50" s="230"/>
      <c r="F50" s="233"/>
      <c r="G50" s="233">
        <f>SUMIF(AE51:AE51,"&lt;&gt;NOR",G51:G51)</f>
        <v>0</v>
      </c>
      <c r="H50" s="233"/>
      <c r="I50" s="233">
        <f>SUM(I51:I51)</f>
        <v>0</v>
      </c>
      <c r="J50" s="233"/>
      <c r="K50" s="233">
        <f>SUM(K51:K51)</f>
        <v>0</v>
      </c>
      <c r="L50" s="233"/>
      <c r="M50" s="233">
        <f>SUM(M51:M51)</f>
        <v>0</v>
      </c>
      <c r="N50" s="226"/>
      <c r="O50" s="226">
        <f>SUM(O51:O51)</f>
        <v>0</v>
      </c>
      <c r="P50" s="226"/>
      <c r="Q50" s="226">
        <f>SUM(Q51:Q51)</f>
        <v>0</v>
      </c>
      <c r="R50" s="226"/>
      <c r="S50" s="226"/>
      <c r="T50" s="227"/>
      <c r="U50" s="226">
        <f>SUM(U51:U51)</f>
        <v>16.44</v>
      </c>
      <c r="AE50" t="s">
        <v>124</v>
      </c>
    </row>
    <row r="51" spans="1:60" ht="12.75" outlineLevel="1">
      <c r="A51" s="213">
        <v>20</v>
      </c>
      <c r="B51" s="219" t="s">
        <v>187</v>
      </c>
      <c r="C51" s="264" t="s">
        <v>188</v>
      </c>
      <c r="D51" s="221" t="s">
        <v>184</v>
      </c>
      <c r="E51" s="228">
        <v>19.3</v>
      </c>
      <c r="F51" s="231"/>
      <c r="G51" s="232">
        <f>ROUND(E51*F51,2)</f>
        <v>0</v>
      </c>
      <c r="H51" s="231"/>
      <c r="I51" s="232">
        <f>ROUND(E51*H51,2)</f>
        <v>0</v>
      </c>
      <c r="J51" s="231"/>
      <c r="K51" s="232">
        <f>ROUND(E51*J51,2)</f>
        <v>0</v>
      </c>
      <c r="L51" s="232">
        <v>21</v>
      </c>
      <c r="M51" s="232">
        <f>G51*(1+L51/100)</f>
        <v>0</v>
      </c>
      <c r="N51" s="222">
        <v>0</v>
      </c>
      <c r="O51" s="222">
        <f>ROUND(E51*N51,5)</f>
        <v>0</v>
      </c>
      <c r="P51" s="222">
        <v>0</v>
      </c>
      <c r="Q51" s="222">
        <f>ROUND(E51*P51,5)</f>
        <v>0</v>
      </c>
      <c r="R51" s="222"/>
      <c r="S51" s="222"/>
      <c r="T51" s="223">
        <v>0.852</v>
      </c>
      <c r="U51" s="222">
        <f>ROUND(E51*T51,2)</f>
        <v>16.44</v>
      </c>
      <c r="V51" s="212"/>
      <c r="W51" s="212"/>
      <c r="X51" s="212"/>
      <c r="Y51" s="212"/>
      <c r="Z51" s="212"/>
      <c r="AA51" s="212"/>
      <c r="AB51" s="212"/>
      <c r="AC51" s="212"/>
      <c r="AD51" s="212"/>
      <c r="AE51" s="212" t="s">
        <v>150</v>
      </c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31" ht="12.75">
      <c r="A52" s="214" t="s">
        <v>123</v>
      </c>
      <c r="B52" s="220" t="s">
        <v>84</v>
      </c>
      <c r="C52" s="266" t="s">
        <v>85</v>
      </c>
      <c r="D52" s="225"/>
      <c r="E52" s="230"/>
      <c r="F52" s="233"/>
      <c r="G52" s="233">
        <f>SUMIF(AE53:AE56,"&lt;&gt;NOR",G53:G56)</f>
        <v>0</v>
      </c>
      <c r="H52" s="233"/>
      <c r="I52" s="233">
        <f>SUM(I53:I56)</f>
        <v>0</v>
      </c>
      <c r="J52" s="233"/>
      <c r="K52" s="233">
        <f>SUM(K53:K56)</f>
        <v>0</v>
      </c>
      <c r="L52" s="233"/>
      <c r="M52" s="233">
        <f>SUM(M53:M56)</f>
        <v>0</v>
      </c>
      <c r="N52" s="226"/>
      <c r="O52" s="226">
        <f>SUM(O53:O56)</f>
        <v>0.16310000000000002</v>
      </c>
      <c r="P52" s="226"/>
      <c r="Q52" s="226">
        <f>SUM(Q53:Q56)</f>
        <v>0</v>
      </c>
      <c r="R52" s="226"/>
      <c r="S52" s="226"/>
      <c r="T52" s="227"/>
      <c r="U52" s="226">
        <f>SUM(U53:U56)</f>
        <v>10.570000000000002</v>
      </c>
      <c r="AE52" t="s">
        <v>124</v>
      </c>
    </row>
    <row r="53" spans="1:60" ht="22.5" outlineLevel="1">
      <c r="A53" s="213">
        <v>21</v>
      </c>
      <c r="B53" s="219" t="s">
        <v>189</v>
      </c>
      <c r="C53" s="264" t="s">
        <v>190</v>
      </c>
      <c r="D53" s="221" t="s">
        <v>145</v>
      </c>
      <c r="E53" s="228">
        <v>21.32</v>
      </c>
      <c r="F53" s="231"/>
      <c r="G53" s="232">
        <f>ROUND(E53*F53,2)</f>
        <v>0</v>
      </c>
      <c r="H53" s="231"/>
      <c r="I53" s="232">
        <f>ROUND(E53*H53,2)</f>
        <v>0</v>
      </c>
      <c r="J53" s="231"/>
      <c r="K53" s="232">
        <f>ROUND(E53*J53,2)</f>
        <v>0</v>
      </c>
      <c r="L53" s="232">
        <v>21</v>
      </c>
      <c r="M53" s="232">
        <f>G53*(1+L53/100)</f>
        <v>0</v>
      </c>
      <c r="N53" s="222">
        <v>0.0065</v>
      </c>
      <c r="O53" s="222">
        <f>ROUND(E53*N53,5)</f>
        <v>0.13858</v>
      </c>
      <c r="P53" s="222">
        <v>0</v>
      </c>
      <c r="Q53" s="222">
        <f>ROUND(E53*P53,5)</f>
        <v>0</v>
      </c>
      <c r="R53" s="222"/>
      <c r="S53" s="222"/>
      <c r="T53" s="223">
        <v>0.32539</v>
      </c>
      <c r="U53" s="222">
        <f>ROUND(E53*T53,2)</f>
        <v>6.94</v>
      </c>
      <c r="V53" s="212"/>
      <c r="W53" s="212"/>
      <c r="X53" s="212"/>
      <c r="Y53" s="212"/>
      <c r="Z53" s="212"/>
      <c r="AA53" s="212"/>
      <c r="AB53" s="212"/>
      <c r="AC53" s="212"/>
      <c r="AD53" s="212"/>
      <c r="AE53" s="212" t="s">
        <v>128</v>
      </c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ht="12.75" outlineLevel="1">
      <c r="A54" s="213"/>
      <c r="B54" s="219"/>
      <c r="C54" s="265" t="s">
        <v>191</v>
      </c>
      <c r="D54" s="224"/>
      <c r="E54" s="229">
        <v>21.32</v>
      </c>
      <c r="F54" s="232"/>
      <c r="G54" s="232"/>
      <c r="H54" s="232"/>
      <c r="I54" s="232"/>
      <c r="J54" s="232"/>
      <c r="K54" s="232"/>
      <c r="L54" s="232"/>
      <c r="M54" s="232"/>
      <c r="N54" s="222"/>
      <c r="O54" s="222"/>
      <c r="P54" s="222"/>
      <c r="Q54" s="222"/>
      <c r="R54" s="222"/>
      <c r="S54" s="222"/>
      <c r="T54" s="223"/>
      <c r="U54" s="222"/>
      <c r="V54" s="212"/>
      <c r="W54" s="212"/>
      <c r="X54" s="212"/>
      <c r="Y54" s="212"/>
      <c r="Z54" s="212"/>
      <c r="AA54" s="212"/>
      <c r="AB54" s="212"/>
      <c r="AC54" s="212"/>
      <c r="AD54" s="212"/>
      <c r="AE54" s="212" t="s">
        <v>130</v>
      </c>
      <c r="AF54" s="212">
        <v>0</v>
      </c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ht="22.5" outlineLevel="1">
      <c r="A55" s="213">
        <v>22</v>
      </c>
      <c r="B55" s="219" t="s">
        <v>192</v>
      </c>
      <c r="C55" s="264" t="s">
        <v>193</v>
      </c>
      <c r="D55" s="221" t="s">
        <v>145</v>
      </c>
      <c r="E55" s="228">
        <v>21.32</v>
      </c>
      <c r="F55" s="231"/>
      <c r="G55" s="232">
        <f>ROUND(E55*F55,2)</f>
        <v>0</v>
      </c>
      <c r="H55" s="231"/>
      <c r="I55" s="232">
        <f>ROUND(E55*H55,2)</f>
        <v>0</v>
      </c>
      <c r="J55" s="231"/>
      <c r="K55" s="232">
        <f>ROUND(E55*J55,2)</f>
        <v>0</v>
      </c>
      <c r="L55" s="232">
        <v>21</v>
      </c>
      <c r="M55" s="232">
        <f>G55*(1+L55/100)</f>
        <v>0</v>
      </c>
      <c r="N55" s="222">
        <v>0.00115</v>
      </c>
      <c r="O55" s="222">
        <f>ROUND(E55*N55,5)</f>
        <v>0.02452</v>
      </c>
      <c r="P55" s="222">
        <v>0</v>
      </c>
      <c r="Q55" s="222">
        <f>ROUND(E55*P55,5)</f>
        <v>0</v>
      </c>
      <c r="R55" s="222"/>
      <c r="S55" s="222"/>
      <c r="T55" s="223">
        <v>0.16</v>
      </c>
      <c r="U55" s="222">
        <f>ROUND(E55*T55,2)</f>
        <v>3.41</v>
      </c>
      <c r="V55" s="212"/>
      <c r="W55" s="212"/>
      <c r="X55" s="212"/>
      <c r="Y55" s="212"/>
      <c r="Z55" s="212"/>
      <c r="AA55" s="212"/>
      <c r="AB55" s="212"/>
      <c r="AC55" s="212"/>
      <c r="AD55" s="212"/>
      <c r="AE55" s="212" t="s">
        <v>150</v>
      </c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ht="12.75" outlineLevel="1">
      <c r="A56" s="213">
        <v>23</v>
      </c>
      <c r="B56" s="219" t="s">
        <v>194</v>
      </c>
      <c r="C56" s="264" t="s">
        <v>195</v>
      </c>
      <c r="D56" s="221" t="s">
        <v>184</v>
      </c>
      <c r="E56" s="228">
        <v>0.142</v>
      </c>
      <c r="F56" s="231"/>
      <c r="G56" s="232">
        <f>ROUND(E56*F56,2)</f>
        <v>0</v>
      </c>
      <c r="H56" s="231"/>
      <c r="I56" s="232">
        <f>ROUND(E56*H56,2)</f>
        <v>0</v>
      </c>
      <c r="J56" s="231"/>
      <c r="K56" s="232">
        <f>ROUND(E56*J56,2)</f>
        <v>0</v>
      </c>
      <c r="L56" s="232">
        <v>21</v>
      </c>
      <c r="M56" s="232">
        <f>G56*(1+L56/100)</f>
        <v>0</v>
      </c>
      <c r="N56" s="222">
        <v>0</v>
      </c>
      <c r="O56" s="222">
        <f>ROUND(E56*N56,5)</f>
        <v>0</v>
      </c>
      <c r="P56" s="222">
        <v>0</v>
      </c>
      <c r="Q56" s="222">
        <f>ROUND(E56*P56,5)</f>
        <v>0</v>
      </c>
      <c r="R56" s="222"/>
      <c r="S56" s="222"/>
      <c r="T56" s="223">
        <v>1.567</v>
      </c>
      <c r="U56" s="222">
        <f>ROUND(E56*T56,2)</f>
        <v>0.22</v>
      </c>
      <c r="V56" s="212"/>
      <c r="W56" s="212"/>
      <c r="X56" s="212"/>
      <c r="Y56" s="212"/>
      <c r="Z56" s="212"/>
      <c r="AA56" s="212"/>
      <c r="AB56" s="212"/>
      <c r="AC56" s="212"/>
      <c r="AD56" s="212"/>
      <c r="AE56" s="212" t="s">
        <v>150</v>
      </c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31" ht="12.75">
      <c r="A57" s="214" t="s">
        <v>123</v>
      </c>
      <c r="B57" s="220" t="s">
        <v>86</v>
      </c>
      <c r="C57" s="266" t="s">
        <v>87</v>
      </c>
      <c r="D57" s="225"/>
      <c r="E57" s="230"/>
      <c r="F57" s="233"/>
      <c r="G57" s="233">
        <f>SUMIF(AE58:AE59,"&lt;&gt;NOR",G58:G59)</f>
        <v>0</v>
      </c>
      <c r="H57" s="233"/>
      <c r="I57" s="233">
        <f>SUM(I58:I59)</f>
        <v>0</v>
      </c>
      <c r="J57" s="233"/>
      <c r="K57" s="233">
        <f>SUM(K58:K59)</f>
        <v>0</v>
      </c>
      <c r="L57" s="233"/>
      <c r="M57" s="233">
        <f>SUM(M58:M59)</f>
        <v>0</v>
      </c>
      <c r="N57" s="226"/>
      <c r="O57" s="226">
        <f>SUM(O58:O59)</f>
        <v>0.00256</v>
      </c>
      <c r="P57" s="226"/>
      <c r="Q57" s="226">
        <f>SUM(Q58:Q59)</f>
        <v>0</v>
      </c>
      <c r="R57" s="226"/>
      <c r="S57" s="226"/>
      <c r="T57" s="227"/>
      <c r="U57" s="226">
        <f>SUM(U58:U59)</f>
        <v>0.03</v>
      </c>
      <c r="AE57" t="s">
        <v>124</v>
      </c>
    </row>
    <row r="58" spans="1:60" ht="22.5" outlineLevel="1">
      <c r="A58" s="213">
        <v>24</v>
      </c>
      <c r="B58" s="219" t="s">
        <v>196</v>
      </c>
      <c r="C58" s="264" t="s">
        <v>197</v>
      </c>
      <c r="D58" s="221" t="s">
        <v>145</v>
      </c>
      <c r="E58" s="228">
        <v>0.225</v>
      </c>
      <c r="F58" s="231"/>
      <c r="G58" s="232">
        <f>ROUND(E58*F58,2)</f>
        <v>0</v>
      </c>
      <c r="H58" s="231"/>
      <c r="I58" s="232">
        <f>ROUND(E58*H58,2)</f>
        <v>0</v>
      </c>
      <c r="J58" s="231"/>
      <c r="K58" s="232">
        <f>ROUND(E58*J58,2)</f>
        <v>0</v>
      </c>
      <c r="L58" s="232">
        <v>21</v>
      </c>
      <c r="M58" s="232">
        <f>G58*(1+L58/100)</f>
        <v>0</v>
      </c>
      <c r="N58" s="222">
        <v>0.01139</v>
      </c>
      <c r="O58" s="222">
        <f>ROUND(E58*N58,5)</f>
        <v>0.00256</v>
      </c>
      <c r="P58" s="222">
        <v>0</v>
      </c>
      <c r="Q58" s="222">
        <f>ROUND(E58*P58,5)</f>
        <v>0</v>
      </c>
      <c r="R58" s="222"/>
      <c r="S58" s="222"/>
      <c r="T58" s="223">
        <v>0.121</v>
      </c>
      <c r="U58" s="222">
        <f>ROUND(E58*T58,2)</f>
        <v>0.03</v>
      </c>
      <c r="V58" s="212"/>
      <c r="W58" s="212"/>
      <c r="X58" s="212"/>
      <c r="Y58" s="212"/>
      <c r="Z58" s="212"/>
      <c r="AA58" s="212"/>
      <c r="AB58" s="212"/>
      <c r="AC58" s="212"/>
      <c r="AD58" s="212"/>
      <c r="AE58" s="212" t="s">
        <v>150</v>
      </c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ht="12.75" outlineLevel="1">
      <c r="A59" s="213"/>
      <c r="B59" s="219"/>
      <c r="C59" s="265" t="s">
        <v>198</v>
      </c>
      <c r="D59" s="224"/>
      <c r="E59" s="229">
        <v>0.225</v>
      </c>
      <c r="F59" s="232"/>
      <c r="G59" s="232"/>
      <c r="H59" s="232"/>
      <c r="I59" s="232"/>
      <c r="J59" s="232"/>
      <c r="K59" s="232"/>
      <c r="L59" s="232"/>
      <c r="M59" s="232"/>
      <c r="N59" s="222"/>
      <c r="O59" s="222"/>
      <c r="P59" s="222"/>
      <c r="Q59" s="222"/>
      <c r="R59" s="222"/>
      <c r="S59" s="222"/>
      <c r="T59" s="223"/>
      <c r="U59" s="222"/>
      <c r="V59" s="212"/>
      <c r="W59" s="212"/>
      <c r="X59" s="212"/>
      <c r="Y59" s="212"/>
      <c r="Z59" s="212"/>
      <c r="AA59" s="212"/>
      <c r="AB59" s="212"/>
      <c r="AC59" s="212"/>
      <c r="AD59" s="212"/>
      <c r="AE59" s="212" t="s">
        <v>130</v>
      </c>
      <c r="AF59" s="212">
        <v>0</v>
      </c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31" ht="12.75">
      <c r="A60" s="214" t="s">
        <v>123</v>
      </c>
      <c r="B60" s="220" t="s">
        <v>88</v>
      </c>
      <c r="C60" s="266" t="s">
        <v>89</v>
      </c>
      <c r="D60" s="225"/>
      <c r="E60" s="230"/>
      <c r="F60" s="233"/>
      <c r="G60" s="233">
        <f>SUMIF(AE61:AE68,"&lt;&gt;NOR",G61:G68)</f>
        <v>0</v>
      </c>
      <c r="H60" s="233"/>
      <c r="I60" s="233">
        <f>SUM(I61:I68)</f>
        <v>0</v>
      </c>
      <c r="J60" s="233"/>
      <c r="K60" s="233">
        <f>SUM(K61:K68)</f>
        <v>0</v>
      </c>
      <c r="L60" s="233"/>
      <c r="M60" s="233">
        <f>SUM(M61:M68)</f>
        <v>0</v>
      </c>
      <c r="N60" s="226"/>
      <c r="O60" s="226">
        <f>SUM(O61:O68)</f>
        <v>0.042980000000000004</v>
      </c>
      <c r="P60" s="226"/>
      <c r="Q60" s="226">
        <f>SUM(Q61:Q68)</f>
        <v>0</v>
      </c>
      <c r="R60" s="226"/>
      <c r="S60" s="226"/>
      <c r="T60" s="227"/>
      <c r="U60" s="226">
        <f>SUM(U61:U68)</f>
        <v>16.57</v>
      </c>
      <c r="AE60" t="s">
        <v>124</v>
      </c>
    </row>
    <row r="61" spans="1:60" ht="12.75" outlineLevel="1">
      <c r="A61" s="213">
        <v>25</v>
      </c>
      <c r="B61" s="219" t="s">
        <v>199</v>
      </c>
      <c r="C61" s="264" t="s">
        <v>200</v>
      </c>
      <c r="D61" s="221" t="s">
        <v>142</v>
      </c>
      <c r="E61" s="228">
        <v>3</v>
      </c>
      <c r="F61" s="231"/>
      <c r="G61" s="232">
        <f>ROUND(E61*F61,2)</f>
        <v>0</v>
      </c>
      <c r="H61" s="231"/>
      <c r="I61" s="232">
        <f>ROUND(E61*H61,2)</f>
        <v>0</v>
      </c>
      <c r="J61" s="231"/>
      <c r="K61" s="232">
        <f>ROUND(E61*J61,2)</f>
        <v>0</v>
      </c>
      <c r="L61" s="232">
        <v>21</v>
      </c>
      <c r="M61" s="232">
        <f>G61*(1+L61/100)</f>
        <v>0</v>
      </c>
      <c r="N61" s="222">
        <v>0.00207</v>
      </c>
      <c r="O61" s="222">
        <f>ROUND(E61*N61,5)</f>
        <v>0.00621</v>
      </c>
      <c r="P61" s="222">
        <v>0</v>
      </c>
      <c r="Q61" s="222">
        <f>ROUND(E61*P61,5)</f>
        <v>0</v>
      </c>
      <c r="R61" s="222"/>
      <c r="S61" s="222"/>
      <c r="T61" s="223">
        <v>0.53845</v>
      </c>
      <c r="U61" s="222">
        <f>ROUND(E61*T61,2)</f>
        <v>1.62</v>
      </c>
      <c r="V61" s="212"/>
      <c r="W61" s="212"/>
      <c r="X61" s="212"/>
      <c r="Y61" s="212"/>
      <c r="Z61" s="212"/>
      <c r="AA61" s="212"/>
      <c r="AB61" s="212"/>
      <c r="AC61" s="212"/>
      <c r="AD61" s="212"/>
      <c r="AE61" s="212" t="s">
        <v>150</v>
      </c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ht="12.75" outlineLevel="1">
      <c r="A62" s="213">
        <v>26</v>
      </c>
      <c r="B62" s="219" t="s">
        <v>201</v>
      </c>
      <c r="C62" s="264" t="s">
        <v>202</v>
      </c>
      <c r="D62" s="221" t="s">
        <v>142</v>
      </c>
      <c r="E62" s="228">
        <v>3</v>
      </c>
      <c r="F62" s="231"/>
      <c r="G62" s="232">
        <f>ROUND(E62*F62,2)</f>
        <v>0</v>
      </c>
      <c r="H62" s="231"/>
      <c r="I62" s="232">
        <f>ROUND(E62*H62,2)</f>
        <v>0</v>
      </c>
      <c r="J62" s="231"/>
      <c r="K62" s="232">
        <f>ROUND(E62*J62,2)</f>
        <v>0</v>
      </c>
      <c r="L62" s="232">
        <v>21</v>
      </c>
      <c r="M62" s="232">
        <f>G62*(1+L62/100)</f>
        <v>0</v>
      </c>
      <c r="N62" s="222">
        <v>6E-05</v>
      </c>
      <c r="O62" s="222">
        <f>ROUND(E62*N62,5)</f>
        <v>0.00018</v>
      </c>
      <c r="P62" s="222">
        <v>0</v>
      </c>
      <c r="Q62" s="222">
        <f>ROUND(E62*P62,5)</f>
        <v>0</v>
      </c>
      <c r="R62" s="222"/>
      <c r="S62" s="222"/>
      <c r="T62" s="223">
        <v>0.25645</v>
      </c>
      <c r="U62" s="222">
        <f>ROUND(E62*T62,2)</f>
        <v>0.77</v>
      </c>
      <c r="V62" s="212"/>
      <c r="W62" s="212"/>
      <c r="X62" s="212"/>
      <c r="Y62" s="212"/>
      <c r="Z62" s="212"/>
      <c r="AA62" s="212"/>
      <c r="AB62" s="212"/>
      <c r="AC62" s="212"/>
      <c r="AD62" s="212"/>
      <c r="AE62" s="212" t="s">
        <v>150</v>
      </c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ht="12.75" outlineLevel="1">
      <c r="A63" s="213">
        <v>27</v>
      </c>
      <c r="B63" s="219" t="s">
        <v>203</v>
      </c>
      <c r="C63" s="264" t="s">
        <v>204</v>
      </c>
      <c r="D63" s="221" t="s">
        <v>142</v>
      </c>
      <c r="E63" s="228">
        <v>1.5</v>
      </c>
      <c r="F63" s="231"/>
      <c r="G63" s="232">
        <f>ROUND(E63*F63,2)</f>
        <v>0</v>
      </c>
      <c r="H63" s="231"/>
      <c r="I63" s="232">
        <f>ROUND(E63*H63,2)</f>
        <v>0</v>
      </c>
      <c r="J63" s="231"/>
      <c r="K63" s="232">
        <f>ROUND(E63*J63,2)</f>
        <v>0</v>
      </c>
      <c r="L63" s="232">
        <v>21</v>
      </c>
      <c r="M63" s="232">
        <f>G63*(1+L63/100)</f>
        <v>0</v>
      </c>
      <c r="N63" s="222">
        <v>0.00372</v>
      </c>
      <c r="O63" s="222">
        <f>ROUND(E63*N63,5)</f>
        <v>0.00558</v>
      </c>
      <c r="P63" s="222">
        <v>0</v>
      </c>
      <c r="Q63" s="222">
        <f>ROUND(E63*P63,5)</f>
        <v>0</v>
      </c>
      <c r="R63" s="222"/>
      <c r="S63" s="222"/>
      <c r="T63" s="223">
        <v>0.3128</v>
      </c>
      <c r="U63" s="222">
        <f>ROUND(E63*T63,2)</f>
        <v>0.47</v>
      </c>
      <c r="V63" s="212"/>
      <c r="W63" s="212"/>
      <c r="X63" s="212"/>
      <c r="Y63" s="212"/>
      <c r="Z63" s="212"/>
      <c r="AA63" s="212"/>
      <c r="AB63" s="212"/>
      <c r="AC63" s="212"/>
      <c r="AD63" s="212"/>
      <c r="AE63" s="212" t="s">
        <v>150</v>
      </c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ht="12.75" outlineLevel="1">
      <c r="A64" s="213">
        <v>28</v>
      </c>
      <c r="B64" s="219" t="s">
        <v>205</v>
      </c>
      <c r="C64" s="264" t="s">
        <v>206</v>
      </c>
      <c r="D64" s="221" t="s">
        <v>142</v>
      </c>
      <c r="E64" s="228">
        <v>1.5</v>
      </c>
      <c r="F64" s="231"/>
      <c r="G64" s="232">
        <f>ROUND(E64*F64,2)</f>
        <v>0</v>
      </c>
      <c r="H64" s="231"/>
      <c r="I64" s="232">
        <f>ROUND(E64*H64,2)</f>
        <v>0</v>
      </c>
      <c r="J64" s="231"/>
      <c r="K64" s="232">
        <f>ROUND(E64*J64,2)</f>
        <v>0</v>
      </c>
      <c r="L64" s="232">
        <v>21</v>
      </c>
      <c r="M64" s="232">
        <f>G64*(1+L64/100)</f>
        <v>0</v>
      </c>
      <c r="N64" s="222">
        <v>0.00083</v>
      </c>
      <c r="O64" s="222">
        <f>ROUND(E64*N64,5)</f>
        <v>0.00125</v>
      </c>
      <c r="P64" s="222">
        <v>0</v>
      </c>
      <c r="Q64" s="222">
        <f>ROUND(E64*P64,5)</f>
        <v>0</v>
      </c>
      <c r="R64" s="222"/>
      <c r="S64" s="222"/>
      <c r="T64" s="223">
        <v>0.69495</v>
      </c>
      <c r="U64" s="222">
        <f>ROUND(E64*T64,2)</f>
        <v>1.04</v>
      </c>
      <c r="V64" s="212"/>
      <c r="W64" s="212"/>
      <c r="X64" s="212"/>
      <c r="Y64" s="212"/>
      <c r="Z64" s="212"/>
      <c r="AA64" s="212"/>
      <c r="AB64" s="212"/>
      <c r="AC64" s="212"/>
      <c r="AD64" s="212"/>
      <c r="AE64" s="212" t="s">
        <v>150</v>
      </c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ht="22.5" outlineLevel="1">
      <c r="A65" s="213">
        <v>29</v>
      </c>
      <c r="B65" s="219" t="s">
        <v>207</v>
      </c>
      <c r="C65" s="264" t="s">
        <v>208</v>
      </c>
      <c r="D65" s="221" t="s">
        <v>142</v>
      </c>
      <c r="E65" s="228">
        <v>8.2</v>
      </c>
      <c r="F65" s="231"/>
      <c r="G65" s="232">
        <f>ROUND(E65*F65,2)</f>
        <v>0</v>
      </c>
      <c r="H65" s="231"/>
      <c r="I65" s="232">
        <f>ROUND(E65*H65,2)</f>
        <v>0</v>
      </c>
      <c r="J65" s="231"/>
      <c r="K65" s="232">
        <f>ROUND(E65*J65,2)</f>
        <v>0</v>
      </c>
      <c r="L65" s="232">
        <v>21</v>
      </c>
      <c r="M65" s="232">
        <f>G65*(1+L65/100)</f>
        <v>0</v>
      </c>
      <c r="N65" s="222">
        <v>0.00277</v>
      </c>
      <c r="O65" s="222">
        <f>ROUND(E65*N65,5)</f>
        <v>0.02271</v>
      </c>
      <c r="P65" s="222">
        <v>0</v>
      </c>
      <c r="Q65" s="222">
        <f>ROUND(E65*P65,5)</f>
        <v>0</v>
      </c>
      <c r="R65" s="222"/>
      <c r="S65" s="222"/>
      <c r="T65" s="223">
        <v>0.71277</v>
      </c>
      <c r="U65" s="222">
        <f>ROUND(E65*T65,2)</f>
        <v>5.84</v>
      </c>
      <c r="V65" s="212"/>
      <c r="W65" s="212"/>
      <c r="X65" s="212"/>
      <c r="Y65" s="212"/>
      <c r="Z65" s="212"/>
      <c r="AA65" s="212"/>
      <c r="AB65" s="212"/>
      <c r="AC65" s="212"/>
      <c r="AD65" s="212"/>
      <c r="AE65" s="212" t="s">
        <v>150</v>
      </c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ht="12.75" outlineLevel="1">
      <c r="A66" s="213"/>
      <c r="B66" s="219"/>
      <c r="C66" s="265" t="s">
        <v>209</v>
      </c>
      <c r="D66" s="224"/>
      <c r="E66" s="229">
        <v>8.2</v>
      </c>
      <c r="F66" s="232"/>
      <c r="G66" s="232"/>
      <c r="H66" s="232"/>
      <c r="I66" s="232"/>
      <c r="J66" s="232"/>
      <c r="K66" s="232"/>
      <c r="L66" s="232"/>
      <c r="M66" s="232"/>
      <c r="N66" s="222"/>
      <c r="O66" s="222"/>
      <c r="P66" s="222"/>
      <c r="Q66" s="222"/>
      <c r="R66" s="222"/>
      <c r="S66" s="222"/>
      <c r="T66" s="223"/>
      <c r="U66" s="222"/>
      <c r="V66" s="212"/>
      <c r="W66" s="212"/>
      <c r="X66" s="212"/>
      <c r="Y66" s="212"/>
      <c r="Z66" s="212"/>
      <c r="AA66" s="212"/>
      <c r="AB66" s="212"/>
      <c r="AC66" s="212"/>
      <c r="AD66" s="212"/>
      <c r="AE66" s="212" t="s">
        <v>130</v>
      </c>
      <c r="AF66" s="212">
        <v>0</v>
      </c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ht="12.75" outlineLevel="1">
      <c r="A67" s="213">
        <v>30</v>
      </c>
      <c r="B67" s="219" t="s">
        <v>210</v>
      </c>
      <c r="C67" s="264" t="s">
        <v>211</v>
      </c>
      <c r="D67" s="221" t="s">
        <v>142</v>
      </c>
      <c r="E67" s="228">
        <v>8.2</v>
      </c>
      <c r="F67" s="231"/>
      <c r="G67" s="232">
        <f>ROUND(E67*F67,2)</f>
        <v>0</v>
      </c>
      <c r="H67" s="231"/>
      <c r="I67" s="232">
        <f>ROUND(E67*H67,2)</f>
        <v>0</v>
      </c>
      <c r="J67" s="231"/>
      <c r="K67" s="232">
        <f>ROUND(E67*J67,2)</f>
        <v>0</v>
      </c>
      <c r="L67" s="232">
        <v>21</v>
      </c>
      <c r="M67" s="232">
        <f>G67*(1+L67/100)</f>
        <v>0</v>
      </c>
      <c r="N67" s="222">
        <v>0.00086</v>
      </c>
      <c r="O67" s="222">
        <f>ROUND(E67*N67,5)</f>
        <v>0.00705</v>
      </c>
      <c r="P67" s="222">
        <v>0</v>
      </c>
      <c r="Q67" s="222">
        <f>ROUND(E67*P67,5)</f>
        <v>0</v>
      </c>
      <c r="R67" s="222"/>
      <c r="S67" s="222"/>
      <c r="T67" s="223">
        <v>0.8088</v>
      </c>
      <c r="U67" s="222">
        <f>ROUND(E67*T67,2)</f>
        <v>6.63</v>
      </c>
      <c r="V67" s="212"/>
      <c r="W67" s="212"/>
      <c r="X67" s="212"/>
      <c r="Y67" s="212"/>
      <c r="Z67" s="212"/>
      <c r="AA67" s="212"/>
      <c r="AB67" s="212"/>
      <c r="AC67" s="212"/>
      <c r="AD67" s="212"/>
      <c r="AE67" s="212" t="s">
        <v>150</v>
      </c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ht="12.75" outlineLevel="1">
      <c r="A68" s="213">
        <v>31</v>
      </c>
      <c r="B68" s="219" t="s">
        <v>212</v>
      </c>
      <c r="C68" s="264" t="s">
        <v>213</v>
      </c>
      <c r="D68" s="221" t="s">
        <v>184</v>
      </c>
      <c r="E68" s="228">
        <v>0.043</v>
      </c>
      <c r="F68" s="231"/>
      <c r="G68" s="232">
        <f>ROUND(E68*F68,2)</f>
        <v>0</v>
      </c>
      <c r="H68" s="231"/>
      <c r="I68" s="232">
        <f>ROUND(E68*H68,2)</f>
        <v>0</v>
      </c>
      <c r="J68" s="231"/>
      <c r="K68" s="232">
        <f>ROUND(E68*J68,2)</f>
        <v>0</v>
      </c>
      <c r="L68" s="232">
        <v>21</v>
      </c>
      <c r="M68" s="232">
        <f>G68*(1+L68/100)</f>
        <v>0</v>
      </c>
      <c r="N68" s="222">
        <v>0</v>
      </c>
      <c r="O68" s="222">
        <f>ROUND(E68*N68,5)</f>
        <v>0</v>
      </c>
      <c r="P68" s="222">
        <v>0</v>
      </c>
      <c r="Q68" s="222">
        <f>ROUND(E68*P68,5)</f>
        <v>0</v>
      </c>
      <c r="R68" s="222"/>
      <c r="S68" s="222"/>
      <c r="T68" s="223">
        <v>4.737</v>
      </c>
      <c r="U68" s="222">
        <f>ROUND(E68*T68,2)</f>
        <v>0.2</v>
      </c>
      <c r="V68" s="212"/>
      <c r="W68" s="212"/>
      <c r="X68" s="212"/>
      <c r="Y68" s="212"/>
      <c r="Z68" s="212"/>
      <c r="AA68" s="212"/>
      <c r="AB68" s="212"/>
      <c r="AC68" s="212"/>
      <c r="AD68" s="212"/>
      <c r="AE68" s="212" t="s">
        <v>150</v>
      </c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31" ht="12.75">
      <c r="A69" s="214" t="s">
        <v>123</v>
      </c>
      <c r="B69" s="220" t="s">
        <v>90</v>
      </c>
      <c r="C69" s="266" t="s">
        <v>91</v>
      </c>
      <c r="D69" s="225"/>
      <c r="E69" s="230"/>
      <c r="F69" s="233"/>
      <c r="G69" s="233">
        <f>SUMIF(AE70:AE73,"&lt;&gt;NOR",G70:G73)</f>
        <v>0</v>
      </c>
      <c r="H69" s="233"/>
      <c r="I69" s="233">
        <f>SUM(I70:I73)</f>
        <v>0</v>
      </c>
      <c r="J69" s="233"/>
      <c r="K69" s="233">
        <f>SUM(K70:K73)</f>
        <v>0</v>
      </c>
      <c r="L69" s="233"/>
      <c r="M69" s="233">
        <f>SUM(M70:M73)</f>
        <v>0</v>
      </c>
      <c r="N69" s="226"/>
      <c r="O69" s="226">
        <f>SUM(O70:O73)</f>
        <v>0.027819999999999998</v>
      </c>
      <c r="P69" s="226"/>
      <c r="Q69" s="226">
        <f>SUM(Q70:Q73)</f>
        <v>0.1695</v>
      </c>
      <c r="R69" s="226"/>
      <c r="S69" s="226"/>
      <c r="T69" s="227"/>
      <c r="U69" s="226">
        <f>SUM(U70:U73)</f>
        <v>4.64</v>
      </c>
      <c r="AE69" t="s">
        <v>124</v>
      </c>
    </row>
    <row r="70" spans="1:60" ht="12.75" outlineLevel="1">
      <c r="A70" s="213">
        <v>32</v>
      </c>
      <c r="B70" s="219" t="s">
        <v>214</v>
      </c>
      <c r="C70" s="264" t="s">
        <v>215</v>
      </c>
      <c r="D70" s="221" t="s">
        <v>145</v>
      </c>
      <c r="E70" s="228">
        <v>10</v>
      </c>
      <c r="F70" s="231"/>
      <c r="G70" s="232">
        <f>ROUND(E70*F70,2)</f>
        <v>0</v>
      </c>
      <c r="H70" s="231"/>
      <c r="I70" s="232">
        <f>ROUND(E70*H70,2)</f>
        <v>0</v>
      </c>
      <c r="J70" s="231"/>
      <c r="K70" s="232">
        <f>ROUND(E70*J70,2)</f>
        <v>0</v>
      </c>
      <c r="L70" s="232">
        <v>21</v>
      </c>
      <c r="M70" s="232">
        <f>G70*(1+L70/100)</f>
        <v>0</v>
      </c>
      <c r="N70" s="222">
        <v>0</v>
      </c>
      <c r="O70" s="222">
        <f>ROUND(E70*N70,5)</f>
        <v>0</v>
      </c>
      <c r="P70" s="222">
        <v>0.01695</v>
      </c>
      <c r="Q70" s="222">
        <f>ROUND(E70*P70,5)</f>
        <v>0.1695</v>
      </c>
      <c r="R70" s="222"/>
      <c r="S70" s="222"/>
      <c r="T70" s="223">
        <v>0.21121</v>
      </c>
      <c r="U70" s="222">
        <f>ROUND(E70*T70,2)</f>
        <v>2.11</v>
      </c>
      <c r="V70" s="212"/>
      <c r="W70" s="212"/>
      <c r="X70" s="212"/>
      <c r="Y70" s="212"/>
      <c r="Z70" s="212"/>
      <c r="AA70" s="212"/>
      <c r="AB70" s="212"/>
      <c r="AC70" s="212"/>
      <c r="AD70" s="212"/>
      <c r="AE70" s="212" t="s">
        <v>128</v>
      </c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ht="12.75" outlineLevel="1">
      <c r="A71" s="213">
        <v>33</v>
      </c>
      <c r="B71" s="219" t="s">
        <v>216</v>
      </c>
      <c r="C71" s="264" t="s">
        <v>217</v>
      </c>
      <c r="D71" s="221" t="s">
        <v>157</v>
      </c>
      <c r="E71" s="228">
        <v>1</v>
      </c>
      <c r="F71" s="231"/>
      <c r="G71" s="232">
        <f>ROUND(E71*F71,2)</f>
        <v>0</v>
      </c>
      <c r="H71" s="231"/>
      <c r="I71" s="232">
        <f>ROUND(E71*H71,2)</f>
        <v>0</v>
      </c>
      <c r="J71" s="231"/>
      <c r="K71" s="232">
        <f>ROUND(E71*J71,2)</f>
        <v>0</v>
      </c>
      <c r="L71" s="232">
        <v>21</v>
      </c>
      <c r="M71" s="232">
        <f>G71*(1+L71/100)</f>
        <v>0</v>
      </c>
      <c r="N71" s="222">
        <v>0.00182</v>
      </c>
      <c r="O71" s="222">
        <f>ROUND(E71*N71,5)</f>
        <v>0.00182</v>
      </c>
      <c r="P71" s="222">
        <v>0</v>
      </c>
      <c r="Q71" s="222">
        <f>ROUND(E71*P71,5)</f>
        <v>0</v>
      </c>
      <c r="R71" s="222"/>
      <c r="S71" s="222"/>
      <c r="T71" s="223">
        <v>2.09441</v>
      </c>
      <c r="U71" s="222">
        <f>ROUND(E71*T71,2)</f>
        <v>2.09</v>
      </c>
      <c r="V71" s="212"/>
      <c r="W71" s="212"/>
      <c r="X71" s="212"/>
      <c r="Y71" s="212"/>
      <c r="Z71" s="212"/>
      <c r="AA71" s="212"/>
      <c r="AB71" s="212"/>
      <c r="AC71" s="212"/>
      <c r="AD71" s="212"/>
      <c r="AE71" s="212" t="s">
        <v>128</v>
      </c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ht="22.5" outlineLevel="1">
      <c r="A72" s="213">
        <v>34</v>
      </c>
      <c r="B72" s="219" t="s">
        <v>218</v>
      </c>
      <c r="C72" s="264" t="s">
        <v>219</v>
      </c>
      <c r="D72" s="221" t="s">
        <v>157</v>
      </c>
      <c r="E72" s="228">
        <v>1</v>
      </c>
      <c r="F72" s="231"/>
      <c r="G72" s="232">
        <f>ROUND(E72*F72,2)</f>
        <v>0</v>
      </c>
      <c r="H72" s="231"/>
      <c r="I72" s="232">
        <f>ROUND(E72*H72,2)</f>
        <v>0</v>
      </c>
      <c r="J72" s="231"/>
      <c r="K72" s="232">
        <f>ROUND(E72*J72,2)</f>
        <v>0</v>
      </c>
      <c r="L72" s="232">
        <v>21</v>
      </c>
      <c r="M72" s="232">
        <f>G72*(1+L72/100)</f>
        <v>0</v>
      </c>
      <c r="N72" s="222">
        <v>0.026</v>
      </c>
      <c r="O72" s="222">
        <f>ROUND(E72*N72,5)</f>
        <v>0.026</v>
      </c>
      <c r="P72" s="222">
        <v>0</v>
      </c>
      <c r="Q72" s="222">
        <f>ROUND(E72*P72,5)</f>
        <v>0</v>
      </c>
      <c r="R72" s="222"/>
      <c r="S72" s="222"/>
      <c r="T72" s="223">
        <v>0</v>
      </c>
      <c r="U72" s="222">
        <f>ROUND(E72*T72,2)</f>
        <v>0</v>
      </c>
      <c r="V72" s="212"/>
      <c r="W72" s="212"/>
      <c r="X72" s="212"/>
      <c r="Y72" s="212"/>
      <c r="Z72" s="212"/>
      <c r="AA72" s="212"/>
      <c r="AB72" s="212"/>
      <c r="AC72" s="212"/>
      <c r="AD72" s="212"/>
      <c r="AE72" s="212" t="s">
        <v>158</v>
      </c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ht="12.75" outlineLevel="1">
      <c r="A73" s="213">
        <v>35</v>
      </c>
      <c r="B73" s="219" t="s">
        <v>220</v>
      </c>
      <c r="C73" s="264" t="s">
        <v>221</v>
      </c>
      <c r="D73" s="221" t="s">
        <v>184</v>
      </c>
      <c r="E73" s="228">
        <v>0.196</v>
      </c>
      <c r="F73" s="231"/>
      <c r="G73" s="232">
        <f>ROUND(E73*F73,2)</f>
        <v>0</v>
      </c>
      <c r="H73" s="231"/>
      <c r="I73" s="232">
        <f>ROUND(E73*H73,2)</f>
        <v>0</v>
      </c>
      <c r="J73" s="231"/>
      <c r="K73" s="232">
        <f>ROUND(E73*J73,2)</f>
        <v>0</v>
      </c>
      <c r="L73" s="232">
        <v>21</v>
      </c>
      <c r="M73" s="232">
        <f>G73*(1+L73/100)</f>
        <v>0</v>
      </c>
      <c r="N73" s="222">
        <v>0</v>
      </c>
      <c r="O73" s="222">
        <f>ROUND(E73*N73,5)</f>
        <v>0</v>
      </c>
      <c r="P73" s="222">
        <v>0</v>
      </c>
      <c r="Q73" s="222">
        <f>ROUND(E73*P73,5)</f>
        <v>0</v>
      </c>
      <c r="R73" s="222"/>
      <c r="S73" s="222"/>
      <c r="T73" s="223">
        <v>2.255</v>
      </c>
      <c r="U73" s="222">
        <f>ROUND(E73*T73,2)</f>
        <v>0.44</v>
      </c>
      <c r="V73" s="212"/>
      <c r="W73" s="212"/>
      <c r="X73" s="212"/>
      <c r="Y73" s="212"/>
      <c r="Z73" s="212"/>
      <c r="AA73" s="212"/>
      <c r="AB73" s="212"/>
      <c r="AC73" s="212"/>
      <c r="AD73" s="212"/>
      <c r="AE73" s="212" t="s">
        <v>150</v>
      </c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31" ht="12.75">
      <c r="A74" s="214" t="s">
        <v>123</v>
      </c>
      <c r="B74" s="220" t="s">
        <v>92</v>
      </c>
      <c r="C74" s="266" t="s">
        <v>93</v>
      </c>
      <c r="D74" s="225"/>
      <c r="E74" s="230"/>
      <c r="F74" s="233"/>
      <c r="G74" s="233">
        <f>SUMIF(AE75:AE89,"&lt;&gt;NOR",G75:G89)</f>
        <v>0</v>
      </c>
      <c r="H74" s="233"/>
      <c r="I74" s="233">
        <f>SUM(I75:I89)</f>
        <v>0</v>
      </c>
      <c r="J74" s="233"/>
      <c r="K74" s="233">
        <f>SUM(K75:K89)</f>
        <v>0</v>
      </c>
      <c r="L74" s="233"/>
      <c r="M74" s="233">
        <f>SUM(M75:M89)</f>
        <v>0</v>
      </c>
      <c r="N74" s="226"/>
      <c r="O74" s="226">
        <f>SUM(O75:O89)</f>
        <v>0.39335000000000003</v>
      </c>
      <c r="P74" s="226"/>
      <c r="Q74" s="226">
        <f>SUM(Q75:Q89)</f>
        <v>0.15365</v>
      </c>
      <c r="R74" s="226"/>
      <c r="S74" s="226"/>
      <c r="T74" s="227"/>
      <c r="U74" s="226">
        <f>SUM(U75:U89)</f>
        <v>43.21</v>
      </c>
      <c r="AE74" t="s">
        <v>124</v>
      </c>
    </row>
    <row r="75" spans="1:60" ht="22.5" outlineLevel="1">
      <c r="A75" s="213">
        <v>36</v>
      </c>
      <c r="B75" s="219" t="s">
        <v>222</v>
      </c>
      <c r="C75" s="264" t="s">
        <v>223</v>
      </c>
      <c r="D75" s="221" t="s">
        <v>224</v>
      </c>
      <c r="E75" s="228">
        <v>10</v>
      </c>
      <c r="F75" s="231"/>
      <c r="G75" s="232">
        <f>ROUND(E75*F75,2)</f>
        <v>0</v>
      </c>
      <c r="H75" s="231"/>
      <c r="I75" s="232">
        <f>ROUND(E75*H75,2)</f>
        <v>0</v>
      </c>
      <c r="J75" s="231"/>
      <c r="K75" s="232">
        <f>ROUND(E75*J75,2)</f>
        <v>0</v>
      </c>
      <c r="L75" s="232">
        <v>21</v>
      </c>
      <c r="M75" s="232">
        <f>G75*(1+L75/100)</f>
        <v>0</v>
      </c>
      <c r="N75" s="222">
        <v>6E-05</v>
      </c>
      <c r="O75" s="222">
        <f>ROUND(E75*N75,5)</f>
        <v>0.0006</v>
      </c>
      <c r="P75" s="222">
        <v>0.001</v>
      </c>
      <c r="Q75" s="222">
        <f>ROUND(E75*P75,5)</f>
        <v>0.01</v>
      </c>
      <c r="R75" s="222"/>
      <c r="S75" s="222"/>
      <c r="T75" s="223">
        <v>0.09978</v>
      </c>
      <c r="U75" s="222">
        <f>ROUND(E75*T75,2)</f>
        <v>1</v>
      </c>
      <c r="V75" s="212"/>
      <c r="W75" s="212"/>
      <c r="X75" s="212"/>
      <c r="Y75" s="212"/>
      <c r="Z75" s="212"/>
      <c r="AA75" s="212"/>
      <c r="AB75" s="212"/>
      <c r="AC75" s="212"/>
      <c r="AD75" s="212"/>
      <c r="AE75" s="212" t="s">
        <v>128</v>
      </c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ht="12.75" outlineLevel="1">
      <c r="A76" s="213">
        <v>37</v>
      </c>
      <c r="B76" s="219" t="s">
        <v>225</v>
      </c>
      <c r="C76" s="264" t="s">
        <v>226</v>
      </c>
      <c r="D76" s="221" t="s">
        <v>145</v>
      </c>
      <c r="E76" s="228">
        <v>2.21</v>
      </c>
      <c r="F76" s="231"/>
      <c r="G76" s="232">
        <f>ROUND(E76*F76,2)</f>
        <v>0</v>
      </c>
      <c r="H76" s="231"/>
      <c r="I76" s="232">
        <f>ROUND(E76*H76,2)</f>
        <v>0</v>
      </c>
      <c r="J76" s="231"/>
      <c r="K76" s="232">
        <f>ROUND(E76*J76,2)</f>
        <v>0</v>
      </c>
      <c r="L76" s="232">
        <v>21</v>
      </c>
      <c r="M76" s="232">
        <f>G76*(1+L76/100)</f>
        <v>0</v>
      </c>
      <c r="N76" s="222">
        <v>0</v>
      </c>
      <c r="O76" s="222">
        <f>ROUND(E76*N76,5)</f>
        <v>0</v>
      </c>
      <c r="P76" s="222">
        <v>0.065</v>
      </c>
      <c r="Q76" s="222">
        <f>ROUND(E76*P76,5)</f>
        <v>0.14365</v>
      </c>
      <c r="R76" s="222"/>
      <c r="S76" s="222"/>
      <c r="T76" s="223">
        <v>0.42</v>
      </c>
      <c r="U76" s="222">
        <f>ROUND(E76*T76,2)</f>
        <v>0.93</v>
      </c>
      <c r="V76" s="212"/>
      <c r="W76" s="212"/>
      <c r="X76" s="212"/>
      <c r="Y76" s="212"/>
      <c r="Z76" s="212"/>
      <c r="AA76" s="212"/>
      <c r="AB76" s="212"/>
      <c r="AC76" s="212"/>
      <c r="AD76" s="212"/>
      <c r="AE76" s="212" t="s">
        <v>150</v>
      </c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ht="12.75" outlineLevel="1">
      <c r="A77" s="213"/>
      <c r="B77" s="219"/>
      <c r="C77" s="265" t="s">
        <v>227</v>
      </c>
      <c r="D77" s="224"/>
      <c r="E77" s="229">
        <v>2.21</v>
      </c>
      <c r="F77" s="232"/>
      <c r="G77" s="232"/>
      <c r="H77" s="232"/>
      <c r="I77" s="232"/>
      <c r="J77" s="232"/>
      <c r="K77" s="232"/>
      <c r="L77" s="232"/>
      <c r="M77" s="232"/>
      <c r="N77" s="222"/>
      <c r="O77" s="222"/>
      <c r="P77" s="222"/>
      <c r="Q77" s="222"/>
      <c r="R77" s="222"/>
      <c r="S77" s="222"/>
      <c r="T77" s="223"/>
      <c r="U77" s="222"/>
      <c r="V77" s="212"/>
      <c r="W77" s="212"/>
      <c r="X77" s="212"/>
      <c r="Y77" s="212"/>
      <c r="Z77" s="212"/>
      <c r="AA77" s="212"/>
      <c r="AB77" s="212"/>
      <c r="AC77" s="212"/>
      <c r="AD77" s="212"/>
      <c r="AE77" s="212" t="s">
        <v>130</v>
      </c>
      <c r="AF77" s="212">
        <v>0</v>
      </c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ht="22.5" outlineLevel="1">
      <c r="A78" s="213">
        <v>38</v>
      </c>
      <c r="B78" s="219" t="s">
        <v>228</v>
      </c>
      <c r="C78" s="264" t="s">
        <v>229</v>
      </c>
      <c r="D78" s="221" t="s">
        <v>142</v>
      </c>
      <c r="E78" s="228">
        <v>4.5</v>
      </c>
      <c r="F78" s="231"/>
      <c r="G78" s="232">
        <f>ROUND(E78*F78,2)</f>
        <v>0</v>
      </c>
      <c r="H78" s="231"/>
      <c r="I78" s="232">
        <f>ROUND(E78*H78,2)</f>
        <v>0</v>
      </c>
      <c r="J78" s="231"/>
      <c r="K78" s="232">
        <f>ROUND(E78*J78,2)</f>
        <v>0</v>
      </c>
      <c r="L78" s="232">
        <v>21</v>
      </c>
      <c r="M78" s="232">
        <f>G78*(1+L78/100)</f>
        <v>0</v>
      </c>
      <c r="N78" s="222">
        <v>0.02673</v>
      </c>
      <c r="O78" s="222">
        <f>ROUND(E78*N78,5)</f>
        <v>0.12029</v>
      </c>
      <c r="P78" s="222">
        <v>0</v>
      </c>
      <c r="Q78" s="222">
        <f>ROUND(E78*P78,5)</f>
        <v>0</v>
      </c>
      <c r="R78" s="222"/>
      <c r="S78" s="222"/>
      <c r="T78" s="223">
        <v>0.764</v>
      </c>
      <c r="U78" s="222">
        <f>ROUND(E78*T78,2)</f>
        <v>3.44</v>
      </c>
      <c r="V78" s="212"/>
      <c r="W78" s="212"/>
      <c r="X78" s="212"/>
      <c r="Y78" s="212"/>
      <c r="Z78" s="212"/>
      <c r="AA78" s="212"/>
      <c r="AB78" s="212"/>
      <c r="AC78" s="212"/>
      <c r="AD78" s="212"/>
      <c r="AE78" s="212" t="s">
        <v>150</v>
      </c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ht="22.5" outlineLevel="1">
      <c r="A79" s="213">
        <v>39</v>
      </c>
      <c r="B79" s="219" t="s">
        <v>230</v>
      </c>
      <c r="C79" s="264" t="s">
        <v>231</v>
      </c>
      <c r="D79" s="221" t="s">
        <v>142</v>
      </c>
      <c r="E79" s="228">
        <v>7.7</v>
      </c>
      <c r="F79" s="231"/>
      <c r="G79" s="232">
        <f>ROUND(E79*F79,2)</f>
        <v>0</v>
      </c>
      <c r="H79" s="231"/>
      <c r="I79" s="232">
        <f>ROUND(E79*H79,2)</f>
        <v>0</v>
      </c>
      <c r="J79" s="231"/>
      <c r="K79" s="232">
        <f>ROUND(E79*J79,2)</f>
        <v>0</v>
      </c>
      <c r="L79" s="232">
        <v>21</v>
      </c>
      <c r="M79" s="232">
        <f>G79*(1+L79/100)</f>
        <v>0</v>
      </c>
      <c r="N79" s="222">
        <v>0.01808</v>
      </c>
      <c r="O79" s="222">
        <f>ROUND(E79*N79,5)</f>
        <v>0.13922</v>
      </c>
      <c r="P79" s="222">
        <v>0</v>
      </c>
      <c r="Q79" s="222">
        <f>ROUND(E79*P79,5)</f>
        <v>0</v>
      </c>
      <c r="R79" s="222"/>
      <c r="S79" s="222"/>
      <c r="T79" s="223">
        <v>0.99851</v>
      </c>
      <c r="U79" s="222">
        <f>ROUND(E79*T79,2)</f>
        <v>7.69</v>
      </c>
      <c r="V79" s="212"/>
      <c r="W79" s="212"/>
      <c r="X79" s="212"/>
      <c r="Y79" s="212"/>
      <c r="Z79" s="212"/>
      <c r="AA79" s="212"/>
      <c r="AB79" s="212"/>
      <c r="AC79" s="212"/>
      <c r="AD79" s="212"/>
      <c r="AE79" s="212" t="s">
        <v>128</v>
      </c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ht="12.75" outlineLevel="1">
      <c r="A80" s="213"/>
      <c r="B80" s="219"/>
      <c r="C80" s="265" t="s">
        <v>232</v>
      </c>
      <c r="D80" s="224"/>
      <c r="E80" s="229">
        <v>7.7</v>
      </c>
      <c r="F80" s="232"/>
      <c r="G80" s="232"/>
      <c r="H80" s="232"/>
      <c r="I80" s="232"/>
      <c r="J80" s="232"/>
      <c r="K80" s="232"/>
      <c r="L80" s="232"/>
      <c r="M80" s="232"/>
      <c r="N80" s="222"/>
      <c r="O80" s="222"/>
      <c r="P80" s="222"/>
      <c r="Q80" s="222"/>
      <c r="R80" s="222"/>
      <c r="S80" s="222"/>
      <c r="T80" s="223"/>
      <c r="U80" s="222"/>
      <c r="V80" s="212"/>
      <c r="W80" s="212"/>
      <c r="X80" s="212"/>
      <c r="Y80" s="212"/>
      <c r="Z80" s="212"/>
      <c r="AA80" s="212"/>
      <c r="AB80" s="212"/>
      <c r="AC80" s="212"/>
      <c r="AD80" s="212"/>
      <c r="AE80" s="212" t="s">
        <v>130</v>
      </c>
      <c r="AF80" s="212">
        <v>0</v>
      </c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ht="12.75" outlineLevel="1">
      <c r="A81" s="213">
        <v>40</v>
      </c>
      <c r="B81" s="219" t="s">
        <v>233</v>
      </c>
      <c r="C81" s="264" t="s">
        <v>234</v>
      </c>
      <c r="D81" s="221" t="s">
        <v>142</v>
      </c>
      <c r="E81" s="228">
        <v>7.7</v>
      </c>
      <c r="F81" s="231"/>
      <c r="G81" s="232">
        <f>ROUND(E81*F81,2)</f>
        <v>0</v>
      </c>
      <c r="H81" s="231"/>
      <c r="I81" s="232">
        <f>ROUND(E81*H81,2)</f>
        <v>0</v>
      </c>
      <c r="J81" s="231"/>
      <c r="K81" s="232">
        <f>ROUND(E81*J81,2)</f>
        <v>0</v>
      </c>
      <c r="L81" s="232">
        <v>21</v>
      </c>
      <c r="M81" s="232">
        <f>G81*(1+L81/100)</f>
        <v>0</v>
      </c>
      <c r="N81" s="222">
        <v>0.00339</v>
      </c>
      <c r="O81" s="222">
        <f>ROUND(E81*N81,5)</f>
        <v>0.0261</v>
      </c>
      <c r="P81" s="222">
        <v>0</v>
      </c>
      <c r="Q81" s="222">
        <f>ROUND(E81*P81,5)</f>
        <v>0</v>
      </c>
      <c r="R81" s="222"/>
      <c r="S81" s="222"/>
      <c r="T81" s="223">
        <v>0.701</v>
      </c>
      <c r="U81" s="222">
        <f>ROUND(E81*T81,2)</f>
        <v>5.4</v>
      </c>
      <c r="V81" s="212"/>
      <c r="W81" s="212"/>
      <c r="X81" s="212"/>
      <c r="Y81" s="212"/>
      <c r="Z81" s="212"/>
      <c r="AA81" s="212"/>
      <c r="AB81" s="212"/>
      <c r="AC81" s="212"/>
      <c r="AD81" s="212"/>
      <c r="AE81" s="212" t="s">
        <v>150</v>
      </c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ht="22.5" outlineLevel="1">
      <c r="A82" s="213">
        <v>41</v>
      </c>
      <c r="B82" s="219" t="s">
        <v>235</v>
      </c>
      <c r="C82" s="264" t="s">
        <v>236</v>
      </c>
      <c r="D82" s="221" t="s">
        <v>224</v>
      </c>
      <c r="E82" s="228">
        <v>24.096</v>
      </c>
      <c r="F82" s="231"/>
      <c r="G82" s="232">
        <f>ROUND(E82*F82,2)</f>
        <v>0</v>
      </c>
      <c r="H82" s="231"/>
      <c r="I82" s="232">
        <f>ROUND(E82*H82,2)</f>
        <v>0</v>
      </c>
      <c r="J82" s="231"/>
      <c r="K82" s="232">
        <f>ROUND(E82*J82,2)</f>
        <v>0</v>
      </c>
      <c r="L82" s="232">
        <v>21</v>
      </c>
      <c r="M82" s="232">
        <f>G82*(1+L82/100)</f>
        <v>0</v>
      </c>
      <c r="N82" s="222">
        <v>0.00106</v>
      </c>
      <c r="O82" s="222">
        <f>ROUND(E82*N82,5)</f>
        <v>0.02554</v>
      </c>
      <c r="P82" s="222">
        <v>0</v>
      </c>
      <c r="Q82" s="222">
        <f>ROUND(E82*P82,5)</f>
        <v>0</v>
      </c>
      <c r="R82" s="222"/>
      <c r="S82" s="222"/>
      <c r="T82" s="223">
        <v>0.30718</v>
      </c>
      <c r="U82" s="222">
        <f>ROUND(E82*T82,2)</f>
        <v>7.4</v>
      </c>
      <c r="V82" s="212"/>
      <c r="W82" s="212"/>
      <c r="X82" s="212"/>
      <c r="Y82" s="212"/>
      <c r="Z82" s="212"/>
      <c r="AA82" s="212"/>
      <c r="AB82" s="212"/>
      <c r="AC82" s="212"/>
      <c r="AD82" s="212"/>
      <c r="AE82" s="212" t="s">
        <v>128</v>
      </c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ht="12.75" outlineLevel="1">
      <c r="A83" s="213"/>
      <c r="B83" s="219"/>
      <c r="C83" s="265" t="s">
        <v>237</v>
      </c>
      <c r="D83" s="224"/>
      <c r="E83" s="229">
        <v>21.096</v>
      </c>
      <c r="F83" s="232"/>
      <c r="G83" s="232"/>
      <c r="H83" s="232"/>
      <c r="I83" s="232"/>
      <c r="J83" s="232"/>
      <c r="K83" s="232"/>
      <c r="L83" s="232"/>
      <c r="M83" s="232"/>
      <c r="N83" s="222"/>
      <c r="O83" s="222"/>
      <c r="P83" s="222"/>
      <c r="Q83" s="222"/>
      <c r="R83" s="222"/>
      <c r="S83" s="222"/>
      <c r="T83" s="223"/>
      <c r="U83" s="222"/>
      <c r="V83" s="212"/>
      <c r="W83" s="212"/>
      <c r="X83" s="212"/>
      <c r="Y83" s="212"/>
      <c r="Z83" s="212"/>
      <c r="AA83" s="212"/>
      <c r="AB83" s="212"/>
      <c r="AC83" s="212"/>
      <c r="AD83" s="212"/>
      <c r="AE83" s="212" t="s">
        <v>130</v>
      </c>
      <c r="AF83" s="212">
        <v>0</v>
      </c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ht="12.75" outlineLevel="1">
      <c r="A84" s="213"/>
      <c r="B84" s="219"/>
      <c r="C84" s="265" t="s">
        <v>238</v>
      </c>
      <c r="D84" s="224"/>
      <c r="E84" s="229">
        <v>3</v>
      </c>
      <c r="F84" s="232"/>
      <c r="G84" s="232"/>
      <c r="H84" s="232"/>
      <c r="I84" s="232"/>
      <c r="J84" s="232"/>
      <c r="K84" s="232"/>
      <c r="L84" s="232"/>
      <c r="M84" s="232"/>
      <c r="N84" s="222"/>
      <c r="O84" s="222"/>
      <c r="P84" s="222"/>
      <c r="Q84" s="222"/>
      <c r="R84" s="222"/>
      <c r="S84" s="222"/>
      <c r="T84" s="223"/>
      <c r="U84" s="222"/>
      <c r="V84" s="212"/>
      <c r="W84" s="212"/>
      <c r="X84" s="212"/>
      <c r="Y84" s="212"/>
      <c r="Z84" s="212"/>
      <c r="AA84" s="212"/>
      <c r="AB84" s="212"/>
      <c r="AC84" s="212"/>
      <c r="AD84" s="212"/>
      <c r="AE84" s="212" t="s">
        <v>130</v>
      </c>
      <c r="AF84" s="212">
        <v>0</v>
      </c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ht="22.5" outlineLevel="1">
      <c r="A85" s="213">
        <v>42</v>
      </c>
      <c r="B85" s="219" t="s">
        <v>235</v>
      </c>
      <c r="C85" s="264" t="s">
        <v>239</v>
      </c>
      <c r="D85" s="221" t="s">
        <v>224</v>
      </c>
      <c r="E85" s="228">
        <v>20</v>
      </c>
      <c r="F85" s="231"/>
      <c r="G85" s="232">
        <f>ROUND(E85*F85,2)</f>
        <v>0</v>
      </c>
      <c r="H85" s="231"/>
      <c r="I85" s="232">
        <f>ROUND(E85*H85,2)</f>
        <v>0</v>
      </c>
      <c r="J85" s="231"/>
      <c r="K85" s="232">
        <f>ROUND(E85*J85,2)</f>
        <v>0</v>
      </c>
      <c r="L85" s="232">
        <v>21</v>
      </c>
      <c r="M85" s="232">
        <f>G85*(1+L85/100)</f>
        <v>0</v>
      </c>
      <c r="N85" s="222">
        <v>0.00106</v>
      </c>
      <c r="O85" s="222">
        <f>ROUND(E85*N85,5)</f>
        <v>0.0212</v>
      </c>
      <c r="P85" s="222">
        <v>0</v>
      </c>
      <c r="Q85" s="222">
        <f>ROUND(E85*P85,5)</f>
        <v>0</v>
      </c>
      <c r="R85" s="222"/>
      <c r="S85" s="222"/>
      <c r="T85" s="223">
        <v>0.30718</v>
      </c>
      <c r="U85" s="222">
        <f>ROUND(E85*T85,2)</f>
        <v>6.14</v>
      </c>
      <c r="V85" s="212"/>
      <c r="W85" s="212"/>
      <c r="X85" s="212"/>
      <c r="Y85" s="212"/>
      <c r="Z85" s="212"/>
      <c r="AA85" s="212"/>
      <c r="AB85" s="212"/>
      <c r="AC85" s="212"/>
      <c r="AD85" s="212"/>
      <c r="AE85" s="212" t="s">
        <v>128</v>
      </c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ht="12.75" outlineLevel="1">
      <c r="A86" s="213"/>
      <c r="B86" s="219"/>
      <c r="C86" s="265" t="s">
        <v>240</v>
      </c>
      <c r="D86" s="224"/>
      <c r="E86" s="229">
        <v>20</v>
      </c>
      <c r="F86" s="232"/>
      <c r="G86" s="232"/>
      <c r="H86" s="232"/>
      <c r="I86" s="232"/>
      <c r="J86" s="232"/>
      <c r="K86" s="232"/>
      <c r="L86" s="232"/>
      <c r="M86" s="232"/>
      <c r="N86" s="222"/>
      <c r="O86" s="222"/>
      <c r="P86" s="222"/>
      <c r="Q86" s="222"/>
      <c r="R86" s="222"/>
      <c r="S86" s="222"/>
      <c r="T86" s="223"/>
      <c r="U86" s="222"/>
      <c r="V86" s="212"/>
      <c r="W86" s="212"/>
      <c r="X86" s="212"/>
      <c r="Y86" s="212"/>
      <c r="Z86" s="212"/>
      <c r="AA86" s="212"/>
      <c r="AB86" s="212"/>
      <c r="AC86" s="212"/>
      <c r="AD86" s="212"/>
      <c r="AE86" s="212" t="s">
        <v>130</v>
      </c>
      <c r="AF86" s="212">
        <v>0</v>
      </c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ht="22.5" outlineLevel="1">
      <c r="A87" s="213">
        <v>43</v>
      </c>
      <c r="B87" s="219" t="s">
        <v>241</v>
      </c>
      <c r="C87" s="264" t="s">
        <v>242</v>
      </c>
      <c r="D87" s="221" t="s">
        <v>145</v>
      </c>
      <c r="E87" s="228">
        <v>5.945</v>
      </c>
      <c r="F87" s="231"/>
      <c r="G87" s="232">
        <f>ROUND(E87*F87,2)</f>
        <v>0</v>
      </c>
      <c r="H87" s="231"/>
      <c r="I87" s="232">
        <f>ROUND(E87*H87,2)</f>
        <v>0</v>
      </c>
      <c r="J87" s="231"/>
      <c r="K87" s="232">
        <f>ROUND(E87*J87,2)</f>
        <v>0</v>
      </c>
      <c r="L87" s="232">
        <v>21</v>
      </c>
      <c r="M87" s="232">
        <f>G87*(1+L87/100)</f>
        <v>0</v>
      </c>
      <c r="N87" s="222">
        <v>0.01016</v>
      </c>
      <c r="O87" s="222">
        <f>ROUND(E87*N87,5)</f>
        <v>0.0604</v>
      </c>
      <c r="P87" s="222">
        <v>0</v>
      </c>
      <c r="Q87" s="222">
        <f>ROUND(E87*P87,5)</f>
        <v>0</v>
      </c>
      <c r="R87" s="222"/>
      <c r="S87" s="222"/>
      <c r="T87" s="223">
        <v>1.58974</v>
      </c>
      <c r="U87" s="222">
        <f>ROUND(E87*T87,2)</f>
        <v>9.45</v>
      </c>
      <c r="V87" s="212"/>
      <c r="W87" s="212"/>
      <c r="X87" s="212"/>
      <c r="Y87" s="212"/>
      <c r="Z87" s="212"/>
      <c r="AA87" s="212"/>
      <c r="AB87" s="212"/>
      <c r="AC87" s="212"/>
      <c r="AD87" s="212"/>
      <c r="AE87" s="212" t="s">
        <v>128</v>
      </c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ht="12.75" outlineLevel="1">
      <c r="A88" s="213"/>
      <c r="B88" s="219"/>
      <c r="C88" s="265" t="s">
        <v>243</v>
      </c>
      <c r="D88" s="224"/>
      <c r="E88" s="229">
        <v>5.945</v>
      </c>
      <c r="F88" s="232"/>
      <c r="G88" s="232"/>
      <c r="H88" s="232"/>
      <c r="I88" s="232"/>
      <c r="J88" s="232"/>
      <c r="K88" s="232"/>
      <c r="L88" s="232"/>
      <c r="M88" s="232"/>
      <c r="N88" s="222"/>
      <c r="O88" s="222"/>
      <c r="P88" s="222"/>
      <c r="Q88" s="222"/>
      <c r="R88" s="222"/>
      <c r="S88" s="222"/>
      <c r="T88" s="223"/>
      <c r="U88" s="222"/>
      <c r="V88" s="212"/>
      <c r="W88" s="212"/>
      <c r="X88" s="212"/>
      <c r="Y88" s="212"/>
      <c r="Z88" s="212"/>
      <c r="AA88" s="212"/>
      <c r="AB88" s="212"/>
      <c r="AC88" s="212"/>
      <c r="AD88" s="212"/>
      <c r="AE88" s="212" t="s">
        <v>130</v>
      </c>
      <c r="AF88" s="212">
        <v>0</v>
      </c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ht="12.75" outlineLevel="1">
      <c r="A89" s="213">
        <v>44</v>
      </c>
      <c r="B89" s="219" t="s">
        <v>244</v>
      </c>
      <c r="C89" s="264" t="s">
        <v>245</v>
      </c>
      <c r="D89" s="221" t="s">
        <v>184</v>
      </c>
      <c r="E89" s="228">
        <v>0.53</v>
      </c>
      <c r="F89" s="231"/>
      <c r="G89" s="232">
        <f>ROUND(E89*F89,2)</f>
        <v>0</v>
      </c>
      <c r="H89" s="231"/>
      <c r="I89" s="232">
        <f>ROUND(E89*H89,2)</f>
        <v>0</v>
      </c>
      <c r="J89" s="231"/>
      <c r="K89" s="232">
        <f>ROUND(E89*J89,2)</f>
        <v>0</v>
      </c>
      <c r="L89" s="232">
        <v>21</v>
      </c>
      <c r="M89" s="232">
        <f>G89*(1+L89/100)</f>
        <v>0</v>
      </c>
      <c r="N89" s="222">
        <v>0</v>
      </c>
      <c r="O89" s="222">
        <f>ROUND(E89*N89,5)</f>
        <v>0</v>
      </c>
      <c r="P89" s="222">
        <v>0</v>
      </c>
      <c r="Q89" s="222">
        <f>ROUND(E89*P89,5)</f>
        <v>0</v>
      </c>
      <c r="R89" s="222"/>
      <c r="S89" s="222"/>
      <c r="T89" s="223">
        <v>3.327</v>
      </c>
      <c r="U89" s="222">
        <f>ROUND(E89*T89,2)</f>
        <v>1.76</v>
      </c>
      <c r="V89" s="212"/>
      <c r="W89" s="212"/>
      <c r="X89" s="212"/>
      <c r="Y89" s="212"/>
      <c r="Z89" s="212"/>
      <c r="AA89" s="212"/>
      <c r="AB89" s="212"/>
      <c r="AC89" s="212"/>
      <c r="AD89" s="212"/>
      <c r="AE89" s="212" t="s">
        <v>150</v>
      </c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31" ht="12.75">
      <c r="A90" s="214" t="s">
        <v>123</v>
      </c>
      <c r="B90" s="220" t="s">
        <v>94</v>
      </c>
      <c r="C90" s="266" t="s">
        <v>26</v>
      </c>
      <c r="D90" s="225"/>
      <c r="E90" s="230"/>
      <c r="F90" s="233"/>
      <c r="G90" s="233">
        <f>SUMIF(AE91:AE92,"&lt;&gt;NOR",G91:G92)</f>
        <v>0</v>
      </c>
      <c r="H90" s="233"/>
      <c r="I90" s="233">
        <f>SUM(I91:I92)</f>
        <v>0</v>
      </c>
      <c r="J90" s="233"/>
      <c r="K90" s="233">
        <f>SUM(K91:K92)</f>
        <v>0</v>
      </c>
      <c r="L90" s="233"/>
      <c r="M90" s="233">
        <f>SUM(M91:M92)</f>
        <v>0</v>
      </c>
      <c r="N90" s="226"/>
      <c r="O90" s="226">
        <f>SUM(O91:O92)</f>
        <v>0</v>
      </c>
      <c r="P90" s="226"/>
      <c r="Q90" s="226">
        <f>SUM(Q91:Q92)</f>
        <v>0</v>
      </c>
      <c r="R90" s="226"/>
      <c r="S90" s="226"/>
      <c r="T90" s="227"/>
      <c r="U90" s="226">
        <f>SUM(U91:U92)</f>
        <v>0</v>
      </c>
      <c r="AE90" t="s">
        <v>124</v>
      </c>
    </row>
    <row r="91" spans="1:60" ht="12.75" outlineLevel="1">
      <c r="A91" s="213">
        <v>45</v>
      </c>
      <c r="B91" s="219" t="s">
        <v>246</v>
      </c>
      <c r="C91" s="264" t="s">
        <v>247</v>
      </c>
      <c r="D91" s="221" t="s">
        <v>0</v>
      </c>
      <c r="E91" s="228">
        <v>3029</v>
      </c>
      <c r="F91" s="231"/>
      <c r="G91" s="232">
        <f>ROUND(E91*F91,2)</f>
        <v>0</v>
      </c>
      <c r="H91" s="231"/>
      <c r="I91" s="232">
        <f>ROUND(E91*H91,2)</f>
        <v>0</v>
      </c>
      <c r="J91" s="231"/>
      <c r="K91" s="232">
        <f>ROUND(E91*J91,2)</f>
        <v>0</v>
      </c>
      <c r="L91" s="232">
        <v>21</v>
      </c>
      <c r="M91" s="232">
        <f>G91*(1+L91/100)</f>
        <v>0</v>
      </c>
      <c r="N91" s="222">
        <v>0</v>
      </c>
      <c r="O91" s="222">
        <f>ROUND(E91*N91,5)</f>
        <v>0</v>
      </c>
      <c r="P91" s="222">
        <v>0</v>
      </c>
      <c r="Q91" s="222">
        <f>ROUND(E91*P91,5)</f>
        <v>0</v>
      </c>
      <c r="R91" s="222"/>
      <c r="S91" s="222"/>
      <c r="T91" s="223">
        <v>0</v>
      </c>
      <c r="U91" s="222">
        <f>ROUND(E91*T91,2)</f>
        <v>0</v>
      </c>
      <c r="V91" s="212"/>
      <c r="W91" s="212"/>
      <c r="X91" s="212"/>
      <c r="Y91" s="212"/>
      <c r="Z91" s="212"/>
      <c r="AA91" s="212"/>
      <c r="AB91" s="212"/>
      <c r="AC91" s="212"/>
      <c r="AD91" s="212"/>
      <c r="AE91" s="212" t="s">
        <v>150</v>
      </c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ht="12.75" outlineLevel="1">
      <c r="A92" s="213">
        <v>46</v>
      </c>
      <c r="B92" s="219" t="s">
        <v>248</v>
      </c>
      <c r="C92" s="264" t="s">
        <v>249</v>
      </c>
      <c r="D92" s="221" t="s">
        <v>0</v>
      </c>
      <c r="E92" s="228">
        <v>3029</v>
      </c>
      <c r="F92" s="231"/>
      <c r="G92" s="232">
        <f>ROUND(E92*F92,2)</f>
        <v>0</v>
      </c>
      <c r="H92" s="231"/>
      <c r="I92" s="232">
        <f>ROUND(E92*H92,2)</f>
        <v>0</v>
      </c>
      <c r="J92" s="231"/>
      <c r="K92" s="232">
        <f>ROUND(E92*J92,2)</f>
        <v>0</v>
      </c>
      <c r="L92" s="232">
        <v>21</v>
      </c>
      <c r="M92" s="232">
        <f>G92*(1+L92/100)</f>
        <v>0</v>
      </c>
      <c r="N92" s="222">
        <v>0</v>
      </c>
      <c r="O92" s="222">
        <f>ROUND(E92*N92,5)</f>
        <v>0</v>
      </c>
      <c r="P92" s="222">
        <v>0</v>
      </c>
      <c r="Q92" s="222">
        <f>ROUND(E92*P92,5)</f>
        <v>0</v>
      </c>
      <c r="R92" s="222"/>
      <c r="S92" s="222"/>
      <c r="T92" s="223">
        <v>0</v>
      </c>
      <c r="U92" s="222">
        <f>ROUND(E92*T92,2)</f>
        <v>0</v>
      </c>
      <c r="V92" s="212"/>
      <c r="W92" s="212"/>
      <c r="X92" s="212"/>
      <c r="Y92" s="212"/>
      <c r="Z92" s="212"/>
      <c r="AA92" s="212"/>
      <c r="AB92" s="212"/>
      <c r="AC92" s="212"/>
      <c r="AD92" s="212"/>
      <c r="AE92" s="212" t="s">
        <v>150</v>
      </c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31" ht="12.75">
      <c r="A93" s="214" t="s">
        <v>123</v>
      </c>
      <c r="B93" s="220" t="s">
        <v>95</v>
      </c>
      <c r="C93" s="266" t="s">
        <v>96</v>
      </c>
      <c r="D93" s="225"/>
      <c r="E93" s="230"/>
      <c r="F93" s="233"/>
      <c r="G93" s="233">
        <f>SUMIF(AE94:AE96,"&lt;&gt;NOR",G94:G96)</f>
        <v>0</v>
      </c>
      <c r="H93" s="233"/>
      <c r="I93" s="233">
        <f>SUM(I94:I96)</f>
        <v>0</v>
      </c>
      <c r="J93" s="233"/>
      <c r="K93" s="233">
        <f>SUM(K94:K96)</f>
        <v>0</v>
      </c>
      <c r="L93" s="233"/>
      <c r="M93" s="233">
        <f>SUM(M94:M96)</f>
        <v>0</v>
      </c>
      <c r="N93" s="226"/>
      <c r="O93" s="226">
        <f>SUM(O94:O96)</f>
        <v>0.00742</v>
      </c>
      <c r="P93" s="226"/>
      <c r="Q93" s="226">
        <f>SUM(Q94:Q96)</f>
        <v>0</v>
      </c>
      <c r="R93" s="226"/>
      <c r="S93" s="226"/>
      <c r="T93" s="227"/>
      <c r="U93" s="226">
        <f>SUM(U94:U96)</f>
        <v>1.13</v>
      </c>
      <c r="AE93" t="s">
        <v>124</v>
      </c>
    </row>
    <row r="94" spans="1:60" ht="12.75" outlineLevel="1">
      <c r="A94" s="213">
        <v>47</v>
      </c>
      <c r="B94" s="219" t="s">
        <v>250</v>
      </c>
      <c r="C94" s="264" t="s">
        <v>251</v>
      </c>
      <c r="D94" s="221" t="s">
        <v>157</v>
      </c>
      <c r="E94" s="228">
        <v>2</v>
      </c>
      <c r="F94" s="231"/>
      <c r="G94" s="232">
        <f>ROUND(E94*F94,2)</f>
        <v>0</v>
      </c>
      <c r="H94" s="231"/>
      <c r="I94" s="232">
        <f>ROUND(E94*H94,2)</f>
        <v>0</v>
      </c>
      <c r="J94" s="231"/>
      <c r="K94" s="232">
        <f>ROUND(E94*J94,2)</f>
        <v>0</v>
      </c>
      <c r="L94" s="232">
        <v>21</v>
      </c>
      <c r="M94" s="232">
        <f>G94*(1+L94/100)</f>
        <v>0</v>
      </c>
      <c r="N94" s="222">
        <v>0</v>
      </c>
      <c r="O94" s="222">
        <f>ROUND(E94*N94,5)</f>
        <v>0</v>
      </c>
      <c r="P94" s="222">
        <v>0</v>
      </c>
      <c r="Q94" s="222">
        <f>ROUND(E94*P94,5)</f>
        <v>0</v>
      </c>
      <c r="R94" s="222"/>
      <c r="S94" s="222"/>
      <c r="T94" s="223">
        <v>0.565</v>
      </c>
      <c r="U94" s="222">
        <f>ROUND(E94*T94,2)</f>
        <v>1.13</v>
      </c>
      <c r="V94" s="212"/>
      <c r="W94" s="212"/>
      <c r="X94" s="212"/>
      <c r="Y94" s="212"/>
      <c r="Z94" s="212"/>
      <c r="AA94" s="212"/>
      <c r="AB94" s="212"/>
      <c r="AC94" s="212"/>
      <c r="AD94" s="212"/>
      <c r="AE94" s="212" t="s">
        <v>150</v>
      </c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ht="12.75" outlineLevel="1">
      <c r="A95" s="213">
        <v>48</v>
      </c>
      <c r="B95" s="219" t="s">
        <v>252</v>
      </c>
      <c r="C95" s="264" t="s">
        <v>253</v>
      </c>
      <c r="D95" s="221" t="s">
        <v>157</v>
      </c>
      <c r="E95" s="228">
        <v>2</v>
      </c>
      <c r="F95" s="231"/>
      <c r="G95" s="232">
        <f>ROUND(E95*F95,2)</f>
        <v>0</v>
      </c>
      <c r="H95" s="231"/>
      <c r="I95" s="232">
        <f>ROUND(E95*H95,2)</f>
        <v>0</v>
      </c>
      <c r="J95" s="231"/>
      <c r="K95" s="232">
        <f>ROUND(E95*J95,2)</f>
        <v>0</v>
      </c>
      <c r="L95" s="232">
        <v>21</v>
      </c>
      <c r="M95" s="232">
        <f>G95*(1+L95/100)</f>
        <v>0</v>
      </c>
      <c r="N95" s="222">
        <v>0.0037</v>
      </c>
      <c r="O95" s="222">
        <f>ROUND(E95*N95,5)</f>
        <v>0.0074</v>
      </c>
      <c r="P95" s="222">
        <v>0</v>
      </c>
      <c r="Q95" s="222">
        <f>ROUND(E95*P95,5)</f>
        <v>0</v>
      </c>
      <c r="R95" s="222"/>
      <c r="S95" s="222"/>
      <c r="T95" s="223">
        <v>0</v>
      </c>
      <c r="U95" s="222">
        <f>ROUND(E95*T95,2)</f>
        <v>0</v>
      </c>
      <c r="V95" s="212"/>
      <c r="W95" s="212"/>
      <c r="X95" s="212"/>
      <c r="Y95" s="212"/>
      <c r="Z95" s="212"/>
      <c r="AA95" s="212"/>
      <c r="AB95" s="212"/>
      <c r="AC95" s="212"/>
      <c r="AD95" s="212"/>
      <c r="AE95" s="212" t="s">
        <v>158</v>
      </c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ht="12.75" outlineLevel="1">
      <c r="A96" s="242">
        <v>49</v>
      </c>
      <c r="B96" s="243" t="s">
        <v>254</v>
      </c>
      <c r="C96" s="267" t="s">
        <v>255</v>
      </c>
      <c r="D96" s="244" t="s">
        <v>157</v>
      </c>
      <c r="E96" s="245">
        <v>2</v>
      </c>
      <c r="F96" s="246"/>
      <c r="G96" s="247">
        <f>ROUND(E96*F96,2)</f>
        <v>0</v>
      </c>
      <c r="H96" s="246"/>
      <c r="I96" s="247">
        <f>ROUND(E96*H96,2)</f>
        <v>0</v>
      </c>
      <c r="J96" s="246"/>
      <c r="K96" s="247">
        <f>ROUND(E96*J96,2)</f>
        <v>0</v>
      </c>
      <c r="L96" s="247">
        <v>21</v>
      </c>
      <c r="M96" s="247">
        <f>G96*(1+L96/100)</f>
        <v>0</v>
      </c>
      <c r="N96" s="248">
        <v>1E-05</v>
      </c>
      <c r="O96" s="248">
        <f>ROUND(E96*N96,5)</f>
        <v>2E-05</v>
      </c>
      <c r="P96" s="248">
        <v>0</v>
      </c>
      <c r="Q96" s="248">
        <f>ROUND(E96*P96,5)</f>
        <v>0</v>
      </c>
      <c r="R96" s="248"/>
      <c r="S96" s="248"/>
      <c r="T96" s="249">
        <v>0</v>
      </c>
      <c r="U96" s="248">
        <f>ROUND(E96*T96,2)</f>
        <v>0</v>
      </c>
      <c r="V96" s="212"/>
      <c r="W96" s="212"/>
      <c r="X96" s="212"/>
      <c r="Y96" s="212"/>
      <c r="Z96" s="212"/>
      <c r="AA96" s="212"/>
      <c r="AB96" s="212"/>
      <c r="AC96" s="212"/>
      <c r="AD96" s="212"/>
      <c r="AE96" s="212" t="s">
        <v>158</v>
      </c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30" ht="12.75">
      <c r="A97" s="6"/>
      <c r="B97" s="7" t="s">
        <v>256</v>
      </c>
      <c r="C97" s="268" t="s">
        <v>256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AC97">
        <v>15</v>
      </c>
      <c r="AD97">
        <v>21</v>
      </c>
    </row>
    <row r="98" spans="1:31" ht="12.75">
      <c r="A98" s="250"/>
      <c r="B98" s="251">
        <v>26</v>
      </c>
      <c r="C98" s="269" t="s">
        <v>256</v>
      </c>
      <c r="D98" s="252"/>
      <c r="E98" s="252"/>
      <c r="F98" s="252"/>
      <c r="G98" s="263">
        <f>G8+G14+G19+G28+G33+G36+G38+G41+G47+G50+G52+G57+G60+G69+G74+G90+G93</f>
        <v>0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AC98">
        <f>SUMIF(L7:L96,AC97,G7:G96)</f>
        <v>0</v>
      </c>
      <c r="AD98">
        <f>SUMIF(L7:L96,AD97,G7:G96)</f>
        <v>0</v>
      </c>
      <c r="AE98" t="s">
        <v>257</v>
      </c>
    </row>
    <row r="99" spans="1:21" ht="12.75">
      <c r="A99" s="6"/>
      <c r="B99" s="7" t="s">
        <v>256</v>
      </c>
      <c r="C99" s="268" t="s">
        <v>256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75">
      <c r="A100" s="6"/>
      <c r="B100" s="7" t="s">
        <v>256</v>
      </c>
      <c r="C100" s="268" t="s">
        <v>256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75">
      <c r="A101" s="253">
        <v>33</v>
      </c>
      <c r="B101" s="253"/>
      <c r="C101" s="270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31" ht="12.75">
      <c r="A102" s="254"/>
      <c r="B102" s="255"/>
      <c r="C102" s="271"/>
      <c r="D102" s="255"/>
      <c r="E102" s="255"/>
      <c r="F102" s="255"/>
      <c r="G102" s="25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AE102" t="s">
        <v>258</v>
      </c>
    </row>
    <row r="103" spans="1:21" ht="12.75">
      <c r="A103" s="257"/>
      <c r="B103" s="258"/>
      <c r="C103" s="272"/>
      <c r="D103" s="258"/>
      <c r="E103" s="258"/>
      <c r="F103" s="258"/>
      <c r="G103" s="259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2.75">
      <c r="A104" s="257"/>
      <c r="B104" s="258"/>
      <c r="C104" s="272"/>
      <c r="D104" s="258"/>
      <c r="E104" s="258"/>
      <c r="F104" s="258"/>
      <c r="G104" s="259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2.75">
      <c r="A105" s="257"/>
      <c r="B105" s="258"/>
      <c r="C105" s="272"/>
      <c r="D105" s="258"/>
      <c r="E105" s="258"/>
      <c r="F105" s="258"/>
      <c r="G105" s="259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2.75">
      <c r="A106" s="260"/>
      <c r="B106" s="261"/>
      <c r="C106" s="273"/>
      <c r="D106" s="261"/>
      <c r="E106" s="261"/>
      <c r="F106" s="261"/>
      <c r="G106" s="262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2.75">
      <c r="A107" s="6"/>
      <c r="B107" s="7" t="s">
        <v>256</v>
      </c>
      <c r="C107" s="268" t="s">
        <v>256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3:31" ht="12.75">
      <c r="C108" s="274"/>
      <c r="AE108" t="s">
        <v>259</v>
      </c>
    </row>
  </sheetData>
  <sheetProtection/>
  <mergeCells count="6">
    <mergeCell ref="A1:G1"/>
    <mergeCell ref="C2:G2"/>
    <mergeCell ref="C3:G3"/>
    <mergeCell ref="C4:G4"/>
    <mergeCell ref="A101:C101"/>
    <mergeCell ref="A102:G106"/>
  </mergeCells>
  <printOptions/>
  <pageMargins left="0.590551181102362" right="0.393700787401575" top="0.787401575" bottom="0.7874015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REtiME</dc:creator>
  <cp:keywords/>
  <dc:description/>
  <cp:lastModifiedBy>REtiME</cp:lastModifiedBy>
  <cp:lastPrinted>2014-02-28T09:52:57Z</cp:lastPrinted>
  <dcterms:created xsi:type="dcterms:W3CDTF">2009-04-08T07:15:50Z</dcterms:created>
  <dcterms:modified xsi:type="dcterms:W3CDTF">2021-06-27T16:05:01Z</dcterms:modified>
  <cp:category/>
  <cp:version/>
  <cp:contentType/>
  <cp:contentStatus/>
</cp:coreProperties>
</file>