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600" windowHeight="10425" activeTab="2"/>
  </bookViews>
  <sheets>
    <sheet name="Rekapitulace stavby" sheetId="1" r:id="rId1"/>
    <sheet name="1.1 - SO 01.1 - Oprava ko..." sheetId="2" r:id="rId2"/>
    <sheet name="1.2 - SO 01.2 - Oprava dv..." sheetId="3" r:id="rId3"/>
    <sheet name="VON - Vedlejší a ostatní ..." sheetId="4" r:id="rId4"/>
    <sheet name="Pokyny pro vyplnění" sheetId="5" r:id="rId5"/>
  </sheets>
  <definedNames>
    <definedName name="_xlnm._FilterDatabase" localSheetId="1" hidden="1">'1.1 - SO 01.1 - Oprava ko...'!$C$96:$K$646</definedName>
    <definedName name="_xlnm._FilterDatabase" localSheetId="2" hidden="1">'1.2 - SO 01.2 - Oprava dv...'!$C$96:$K$388</definedName>
    <definedName name="_xlnm._FilterDatabase" localSheetId="3" hidden="1">'VON - Vedlejší a ostatní ...'!$C$82:$K$95</definedName>
    <definedName name="_xlnm.Print_Area" localSheetId="1">'1.1 - SO 01.1 - Oprava ko...'!$C$4:$J$41,'1.1 - SO 01.1 - Oprava ko...'!$C$47:$J$76,'1.1 - SO 01.1 - Oprava ko...'!$C$82:$K$646</definedName>
    <definedName name="_xlnm.Print_Area" localSheetId="2">'1.2 - SO 01.2 - Oprava dv...'!$C$4:$J$41,'1.2 - SO 01.2 - Oprava dv...'!$C$47:$J$76,'1.2 - SO 01.2 - Oprava dv...'!$C$82:$K$388</definedName>
    <definedName name="_xlnm.Print_Area" localSheetId="4">'Pokyny pro vyplnění'!$B$2:$K$71,'Pokyny pro vyplnění'!$B$74:$K$118,'Pokyny pro vyplnění'!$B$121:$K$190,'Pokyny pro vyplnění'!$B$198:$K$218</definedName>
    <definedName name="_xlnm.Print_Area" localSheetId="0">'Rekapitulace stavby'!$D$4:$AO$36,'Rekapitulace stavby'!$C$42:$AQ$59</definedName>
    <definedName name="_xlnm.Print_Area" localSheetId="3">'VON - Vedlejší a ostatní ...'!$C$4:$J$39,'VON - Vedlejší a ostatní ...'!$C$45:$J$64,'VON - Vedlejší a ostatní ...'!$C$70:$K$95</definedName>
    <definedName name="_xlnm.Print_Titles" localSheetId="0">'Rekapitulace stavby'!$52:$52</definedName>
    <definedName name="_xlnm.Print_Titles" localSheetId="1">'1.1 - SO 01.1 - Oprava ko...'!$96:$96</definedName>
    <definedName name="_xlnm.Print_Titles" localSheetId="2">'1.2 - SO 01.2 - Oprava dv...'!$96:$96</definedName>
    <definedName name="_xlnm.Print_Titles" localSheetId="3">'VON - Vedlejší a ostatní ...'!$82:$82</definedName>
  </definedNames>
  <calcPr calcId="152511"/>
</workbook>
</file>

<file path=xl/sharedStrings.xml><?xml version="1.0" encoding="utf-8"?>
<sst xmlns="http://schemas.openxmlformats.org/spreadsheetml/2006/main" count="8880" uniqueCount="1080">
  <si>
    <t>Export Komplet</t>
  </si>
  <si>
    <t>VZ</t>
  </si>
  <si>
    <t>2.0</t>
  </si>
  <si>
    <t>ZAMOK</t>
  </si>
  <si>
    <t>False</t>
  </si>
  <si>
    <t>{62d8a745-7bad-4454-926a-1df623ad8a4f}</t>
  </si>
  <si>
    <t>0,01</t>
  </si>
  <si>
    <t>21</t>
  </si>
  <si>
    <t>15</t>
  </si>
  <si>
    <t>REKAPITULACE STAVBY</t>
  </si>
  <si>
    <t>v ---  níže se nacházejí doplnkové a pomocné údaje k sestavám  --- v</t>
  </si>
  <si>
    <t>Návod na vyplnění</t>
  </si>
  <si>
    <t>0,001</t>
  </si>
  <si>
    <t>Kód:</t>
  </si>
  <si>
    <t>R18-061_R02</t>
  </si>
  <si>
    <t>Měnit lze pouze buňky se žlutým podbarvením!
1) v Rekapitulaci stavby vyplňte údaje o Uchazeči (přenesou se do ostatních sestav i v jiných listech)
2) na vybraných listech vyplňte v sestavě Soupis prací ceny u položek</t>
  </si>
  <si>
    <t>Stavba:</t>
  </si>
  <si>
    <t>Stavební úpravy dvorní fasády a komínových těles v objektu Vltavská 585/14, Praha 5_revize_R02</t>
  </si>
  <si>
    <t>KSO:</t>
  </si>
  <si>
    <t>801 35 13</t>
  </si>
  <si>
    <t>CC-CZ:</t>
  </si>
  <si>
    <t>12631</t>
  </si>
  <si>
    <t>Místo:</t>
  </si>
  <si>
    <t>Praha 5, Vltavská 585/14</t>
  </si>
  <si>
    <t>Datum:</t>
  </si>
  <si>
    <t>1. 4. 2020</t>
  </si>
  <si>
    <t>CZ-CPV:</t>
  </si>
  <si>
    <t>45000000-7</t>
  </si>
  <si>
    <t>CZ-CPA:</t>
  </si>
  <si>
    <t>41.00.28</t>
  </si>
  <si>
    <t>Zadavatel:</t>
  </si>
  <si>
    <t>IČ:</t>
  </si>
  <si>
    <t/>
  </si>
  <si>
    <t>Městská část Praha 5, nám.14 října 1381/4, Praha 5</t>
  </si>
  <si>
    <t>DIČ:</t>
  </si>
  <si>
    <t>Uchazeč:</t>
  </si>
  <si>
    <t>Vyplň údaj</t>
  </si>
  <si>
    <t>Projektant:</t>
  </si>
  <si>
    <t>True</t>
  </si>
  <si>
    <t>SpecialConstructionWork Prague s.r.o.</t>
  </si>
  <si>
    <t>1</t>
  </si>
  <si>
    <t>Zpracovatel:</t>
  </si>
  <si>
    <t>0,1</t>
  </si>
  <si>
    <t>STAPO UL s.r.o.</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</si>
  <si>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</si>
  <si>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</si>
  <si>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</si>
  <si>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</si>
  <si>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</si>
  <si>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</si>
  <si>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</si>
  <si>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</si>
  <si>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</si>
  <si>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</si>
  <si>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</si>
  <si>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</si>
  <si>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</si>
  <si>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</si>
  <si>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</si>
  <si>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</si>
  <si>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</si>
  <si>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</si>
  <si>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</si>
  <si>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</si>
  <si>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</si>
  <si>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</si>
  <si>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</si>
  <si>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</si>
  <si>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</si>
  <si>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</si>
  <si>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</si>
  <si>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</si>
  <si>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</si>
  <si>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</si>
  <si>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</si>
  <si>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</si>
  <si>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</si>
  <si>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</si>
  <si>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</si>
  <si>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</si>
  <si>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</si>
  <si>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</si>
  <si>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</si>
  <si>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</si>
  <si>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01 - Vlastní objekt</t>
  </si>
  <si>
    <t>STA</t>
  </si>
  <si>
    <t>{7b9e0351-e2e6-4085-aa59-b32efb4bcdd4}</t>
  </si>
  <si>
    <t>2</t>
  </si>
  <si>
    <t>/</t>
  </si>
  <si>
    <t>1.1</t>
  </si>
  <si>
    <t>SO 01.1 - Oprava komínových těles</t>
  </si>
  <si>
    <t>Soupis</t>
  </si>
  <si>
    <t>{d9b3fa07-176b-4204-a8aa-3257fda5532d}</t>
  </si>
  <si>
    <t>1.2</t>
  </si>
  <si>
    <t>SO 01.2 - Oprava dvorní fasády</t>
  </si>
  <si>
    <t>{96ab6a7c-e989-4f91-9b01-4e160206a19b}</t>
  </si>
  <si>
    <t>VON</t>
  </si>
  <si>
    <t>Vedlejší a ostatní náklady</t>
  </si>
  <si>
    <t>{eb95a25b-8656-42df-809a-8ca9774444ce}</t>
  </si>
  <si>
    <t>KRYCÍ LIST SOUPISU PRACÍ</t>
  </si>
  <si>
    <t>Objekt:</t>
  </si>
  <si>
    <t>1 - SO 01 - Vlastní objekt</t>
  </si>
  <si>
    <t>Soupis:</t>
  </si>
  <si>
    <t>1.1 - SO 01.1 - Oprava komínových těles</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</si>
  <si>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</si>
  <si>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</si>
  <si>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</si>
  <si>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</si>
  <si>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</si>
  <si>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</si>
  <si>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</si>
  <si>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</si>
  <si>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</si>
  <si>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</si>
  <si>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</si>
  <si>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741 - Elektroinstalace - silnoproud</t>
  </si>
  <si>
    <t xml:space="preserve">    764 - Konstrukce klempířské</t>
  </si>
  <si>
    <t xml:space="preserve">    765 - Krytina skládaná</t>
  </si>
  <si>
    <t xml:space="preserve">    783 - Dokončovací práce - nátěry</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</si>
  <si>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</si>
  <si>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</si>
  <si>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</si>
  <si>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</si>
  <si>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</si>
  <si>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</si>
  <si>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</si>
  <si>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</si>
  <si>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</si>
  <si>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</si>
  <si>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</si>
  <si>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</si>
  <si>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</si>
  <si>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</si>
  <si>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</si>
  <si>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</si>
  <si>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</si>
  <si>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</si>
  <si>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</si>
  <si>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</si>
  <si>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316381116</t>
  </si>
  <si>
    <t>Komínové krycí desky z betonu tř. C 12/15 až C 16/20 s případnou konstrukční obvodovou výztuží včetně bednění, s potěrem nebo s povrchem vyhlazeným ve spádu k okrajům, s přesahem do 70 mm sešikmeným v podhledu proti zatékání, tl. přes 80 do 100 mm</t>
  </si>
  <si>
    <t>m2</t>
  </si>
  <si>
    <t>CS ÚRS 2019 01</t>
  </si>
  <si>
    <t>4</t>
  </si>
  <si>
    <t>327973375</t>
  </si>
  <si>
    <t>P</t>
  </si>
  <si>
    <t>Poznámka k položce:
- přesah 60 mm
- tl. komínové desky 90-100 mm</t>
  </si>
  <si>
    <t>VV</t>
  </si>
  <si>
    <t>"D4_Půdorys_střechy_nový_stav.pdf</t>
  </si>
  <si>
    <t>" ozn. 1" (1,060*0,750)*4</t>
  </si>
  <si>
    <t>" ozn. 2" (1,160*0,730)*1</t>
  </si>
  <si>
    <t>" ozn. 3" (1,800*0,760)*1</t>
  </si>
  <si>
    <t>" ozn. 4" (2,220*0,750)*1</t>
  </si>
  <si>
    <t>" ozn. 5" (2,220*0,730)*1</t>
  </si>
  <si>
    <t>" ozn. 6" (2,200*0,730)*1</t>
  </si>
  <si>
    <t>" ozn. 7" (1,610*0,720)*1</t>
  </si>
  <si>
    <t>" ozn. 8" (2,620*0,730)*1</t>
  </si>
  <si>
    <t>" ozn. 9" (2,620*0,730)*1</t>
  </si>
  <si>
    <t>" ozn. 10" (1,050*0,750)*1</t>
  </si>
  <si>
    <t>" ozn. 11" (3,340*0,730)*1</t>
  </si>
  <si>
    <t>" ozn. 12" (1,810*0,730)*1</t>
  </si>
  <si>
    <t>" ozn. 13" (1,050*0,730)*1</t>
  </si>
  <si>
    <t>" ozn. 14" (1,840*0,750)*1</t>
  </si>
  <si>
    <t>" ozn. 15" (1,770*0,740)*1</t>
  </si>
  <si>
    <t>Součet</t>
  </si>
  <si>
    <t>6</t>
  </si>
  <si>
    <t>Úpravy povrchů, podlahy a osazování výplní</t>
  </si>
  <si>
    <t>621111001</t>
  </si>
  <si>
    <t>Ubroušení výstupků betonu po odbednění neomítaných vnějších ploch ze spár bednicích desek do roviny povrchu podhledů</t>
  </si>
  <si>
    <t>-2093663951</t>
  </si>
  <si>
    <t>PSC</t>
  </si>
  <si>
    <t xml:space="preserve">Poznámka k souboru cen:
1. V cenách nejsou započteny náklady na zahlazení povrchu cementovou maltou; tyto se oceňují cenami souboru cen 62. 11-11.. Vyspravení povrchu neomítaných vnějších ploch.
</t>
  </si>
  <si>
    <t>Poznámka k položce:
- komínová betonová krycí hlava</t>
  </si>
  <si>
    <t>" ozn. 1" (1,060*0,750-(0,940*0,630))*4</t>
  </si>
  <si>
    <t>" ozn. 2" (1,160*0,730-(1,040*0,610))*1</t>
  </si>
  <si>
    <t>" ozn. 3" (1,800*0,760-(1,680*0,640))*1</t>
  </si>
  <si>
    <t>" ozn. 4" (2,220*0,750-(2,100*0,630))*1</t>
  </si>
  <si>
    <t>" ozn. 5" (2,220*0,730-(2,100*0,610))*1</t>
  </si>
  <si>
    <t>" ozn. 6" (2,200*0,730-(2,080*0,610))*1</t>
  </si>
  <si>
    <t>" ozn. 7" (1,610*0,720-(1,490*0,600))*1</t>
  </si>
  <si>
    <t>" ozn. 8" (2,620*0,730-(2,500*0,610))*1</t>
  </si>
  <si>
    <t>" ozn. 9" (2,620*0,730-(2,500*0,610))*1</t>
  </si>
  <si>
    <t>" ozn. 10" (1,050*0,750-(0,930*0,630))*1</t>
  </si>
  <si>
    <t>" ozn. 11" (3,340*0,730-(3,220*0,610))*1</t>
  </si>
  <si>
    <t>" ozn. 12" (1,810*0,730-(1,690*0,610))*1</t>
  </si>
  <si>
    <t>" ozn. 13" (1,050*0,730-(0,930*0,610))*1</t>
  </si>
  <si>
    <t>" ozn. 14" (1,840*0,750-(1,720*0,630))*1</t>
  </si>
  <si>
    <t>" ozn. 15" (1,770*0,740-(1,650*0,620))*1</t>
  </si>
  <si>
    <t>621111121</t>
  </si>
  <si>
    <t>Vyspravení povrchu neomítaných vnějších ploch betonových nebo železobetonových konstrukcí s rozetřením vysprávky do ztracena maltou cementovou lokálně v rozsahu vyspravované plochy do 30 % z celkové plochy podhledů</t>
  </si>
  <si>
    <t>-1840738546</t>
  </si>
  <si>
    <t xml:space="preserve">Poznámka k souboru cen:
1. Ceny -1121 jsou určeny pro lokální vyspravení povrchu do 30% z celkové plochy povrchu (např. zahlazení spár po odbednění), plocha větší než 30% se oceňuje cenami pro celoplošné vyspravení povrchu -1111.
2. Ceny jsou určeny pod úpravu povrchu vyžadující rovinný podklad.
3. Ceny nelze použít, je-li předepsána omítka.
4. Měrná jednotka se určuje v m2 celkové plochy betonového povrchu vnějších ploch.
</t>
  </si>
  <si>
    <t>622111001</t>
  </si>
  <si>
    <t>Ubroušení výstupků betonu po odbednění neomítaných vnějších ploch ze spár bednicích desek do roviny povrchu stěn</t>
  </si>
  <si>
    <t>-853987527</t>
  </si>
  <si>
    <t>" ozn. 1" ((1,060*2+0,750*2)*0,090)*4</t>
  </si>
  <si>
    <t>" ozn. 2" ((1,160*2+0,730*2)*0,090)*1</t>
  </si>
  <si>
    <t>" ozn. 3" ((1,800*2+0,760*2)*0,090)*1</t>
  </si>
  <si>
    <t>" ozn. 4" ((2,220*2+0,750*2)*0,090)*1</t>
  </si>
  <si>
    <t>" ozn. 5" ((2,220*2+0,730*2)*0,090)*1</t>
  </si>
  <si>
    <t>" ozn. 6" ((2,200*2+0,730*2)*0,090)*1</t>
  </si>
  <si>
    <t>" ozn. 7" ((1,610*2+0,720*2)*0,090)*1</t>
  </si>
  <si>
    <t>" ozn. 8" ((2,620*2+0,730*2)*0,090)*1</t>
  </si>
  <si>
    <t>" ozn. 9" ((2,620*2+0,730*2)*0,090)*1</t>
  </si>
  <si>
    <t>" ozn. 10" ((1,050*2+0,750*2)*0,090)*1</t>
  </si>
  <si>
    <t>" ozn. 11" ((3,340*2+0,730*2)*0,090)*1</t>
  </si>
  <si>
    <t>" ozn. 12" ((1,810*2+0,730*2)*0,090)*1</t>
  </si>
  <si>
    <t>" ozn. 13" ((1,050*2+0,730*2)*0,090)*1</t>
  </si>
  <si>
    <t>" ozn. 14" ((1,840*2+0,750*2)*0,090)*1</t>
  </si>
  <si>
    <t>" ozn. 15" ((1,770*2+0,740*2)*0,090)*1</t>
  </si>
  <si>
    <t>5</t>
  </si>
  <si>
    <t>622111121</t>
  </si>
  <si>
    <t>Vyspravení povrchu neomítaných vnějších ploch betonových nebo železobetonových konstrukcí s rozetřením vysprávky do ztracena maltou cementovou lokálně v rozsahu vyspravované plochy do 30 % z celkové plochy stěn</t>
  </si>
  <si>
    <t>-122557567</t>
  </si>
  <si>
    <t>622635091</t>
  </si>
  <si>
    <t>Oprava spárování cihelného zdiva cementovou maltou včetně vysekání a vyčištění spár komínového nad střechou, v rozsahu opravované plochy přes 40 do 50 %</t>
  </si>
  <si>
    <t>275336921</t>
  </si>
  <si>
    <t>" ozn. 1" (((0,730+1,300)*0,940/2)*2+((0,730+1,300)*0,630)+((0,350+0,640+0,350)*0,630))*4</t>
  </si>
  <si>
    <t>" ozn. 2" ((0,730+1,020)*0,610/2)*2+((0,730+1,020)*1,040)+((0,350+0,370+0,350)*0,610)</t>
  </si>
  <si>
    <t>" ozn. 3" ((1,620+1,990)*0,640/2)*2+((1,990+1,620)*1,650)+((0,350+0,610+0,350)*0,640)</t>
  </si>
  <si>
    <t>" ozn. 4" ((1,640+2,050)*0,630/2)*2+((1,640+2,050)*2,100)+((0,350+0,640+0,350)*0,630)</t>
  </si>
  <si>
    <t>" ozn. 5" ((1,670+1,950)*0,610/2)*2+((1,670+1,950)*2,090)+((0,350+0,650+0,350+0,350+0,660+0,350)*0,610)</t>
  </si>
  <si>
    <t>" ozn. 6" ((1,750+2,000)*0,610/2)*2+((1,750+2,000)*2,080)+((0,350+0,620+0,350)*0,610)</t>
  </si>
  <si>
    <t>" ozn. 7" ((0,740+1,130)*0,600/2)*2+((0,740+1,130)*1,500)+((0,370+0,380+0,370+0,370+0,370+0,370)*0,600)</t>
  </si>
  <si>
    <t>" ozn. 8" ((1,350+1,680)*0,610/2)*2+((1,350+1,680)*2,500)+((0,350+0,640+0,350+0,350+0,640+0,350)*0,610)</t>
  </si>
  <si>
    <t>" ozn. 9" ((1,400+1,750)*0,610/2)*2+((1,400+1,750)*2,500)+((0,350+0,640+0,350+0,350+0,640+0,350)*0,610)</t>
  </si>
  <si>
    <t>" ozn. 10" ((1,400+1,750)*0,630/2)*2+((1,400+1,750)*0,930)</t>
  </si>
  <si>
    <t>" ozn. 11" ((1,370+1,720)*0,610/2)*2+((1,370+1,720)*3,220)+((0,350+0,650+0,350+0,350+0,640+0,350+0,350+0,640+0,350)*0,610)</t>
  </si>
  <si>
    <t>" ozn. 12" ((1,370+1,740)*0,610/2)*2+((1,370+1,740)*1,690)+((0,350+0,600+0,350+0,350+0,610+0,350)*0,610)</t>
  </si>
  <si>
    <t>" ozn. 13" ((1,370+1,740)*0,610/2)*2+((1,370+1,740)*0,930)</t>
  </si>
  <si>
    <t>" ozn. 14" ((1,350+1,680)*0,630/2)*2+((1,350+1,680)*1,720)+((0,340+0,630+0,340+0,340+0,630+0,340)*0,630)</t>
  </si>
  <si>
    <t>" ozn. 15" ((1,310+1,640)*0,620/2)*2+((1,310+1,640)*1,650)+((0,340+0,600+0,340)*0,620)</t>
  </si>
  <si>
    <t>7</t>
  </si>
  <si>
    <t>623131101</t>
  </si>
  <si>
    <t>Podkladní a spojovací vrstva vnějších omítaných ploch cementový postřik nanášený ručně celoplošně pilířů nebo sloupů</t>
  </si>
  <si>
    <t>1425673879</t>
  </si>
  <si>
    <t>8</t>
  </si>
  <si>
    <t>623131121</t>
  </si>
  <si>
    <t>Podkladní a spojovací vrstva vnějších omítaných ploch penetrace akrylát-silikonová nanášená ručně pilířů nebo sloupů</t>
  </si>
  <si>
    <t>-2095574471</t>
  </si>
  <si>
    <t>Poznámka k položce:
- pod vrchní štukovou vrstvu</t>
  </si>
  <si>
    <t>9</t>
  </si>
  <si>
    <t>623142001</t>
  </si>
  <si>
    <t>Potažení vnějších ploch pletivem v ploše nebo pruzích, na plném podkladu sklovláknitým vtlačením do tmelu pilířů nebo sloupů</t>
  </si>
  <si>
    <t>1449842881</t>
  </si>
  <si>
    <t xml:space="preserve">Poznámka k souboru cen:
1. V cenách -2001 jsou započteny i náklady na tmel.
</t>
  </si>
  <si>
    <t>10</t>
  </si>
  <si>
    <t>623321111</t>
  </si>
  <si>
    <t>Omítka vápenocementová vnějších ploch nanášená ručně jednovrstvá, tloušťky do 15 mm hrubá zatřená pilířů nebo sloupů</t>
  </si>
  <si>
    <t>-1099227890</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</si>
  <si>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</si>
  <si>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11</t>
  </si>
  <si>
    <t>623321131</t>
  </si>
  <si>
    <t>Potažení vnějších ploch štukem vápenocementovým, tloušťky do 3 mm pilířů nebo sloupů</t>
  </si>
  <si>
    <t>-857389310</t>
  </si>
  <si>
    <t>12</t>
  </si>
  <si>
    <t>629999030</t>
  </si>
  <si>
    <t>Příplatky k cenám úprav vnějších povrchů za zvýšenou pracnost při provádění prací menšího rozsahu omítané plochy do 10 m2</t>
  </si>
  <si>
    <t>-2103212008</t>
  </si>
  <si>
    <t xml:space="preserve">Poznámka k souboru cen:
1. Cena -9001 je určena pro předepsané vícenásobné kropení např. u pórobetonu.
2. Cenu -9011 lze použít pro ocenění provádění:
a) různobarevných ploch omítek,
b) přechodů různých struktur omítek,
c) pracovní spáry v případě, že nelze provést celou plochu najednou,
d) šambrán,
e) přechodů různých materiálů.
3. Cena -9022 je určena pro ocenění omítání:
a) zaoblených rohů stěn s poloměrem větším než 100 mm jako příplatek ke stěnám,
b) kulatých sloupů jako příplatek k pilířům nebo sloupům. Měrná jednotka se určuje v m2 rozvinuté plochy zaoblení.
4. Ceny -9031 až -9032 jsou určeny pro omítání ploch s využitím omítkových profilů, kde úhrnná plocha jednotlivých otvorů v souvisle omítané fasádě je větší než 45 % z celkové plochy průčelí. Nevztahuje se na průčelí se souvislými pásy oken neohraničených omítkou alespoň ze tří stran. Měrná jednotka se určuje v m2 celkové omítané plochy jednotlivých průčelí (uliční, dvorní, štítové).
5. Ceny -9031 až -9032 nelze použít pro vyspravení, zatření, hydrofobizaci a tenkovrstvé omítky.
6. K cenám úprav vnějších povrchů lze případně použít i ceny příplatků souboru cen 619 99- této části katalogu
</t>
  </si>
  <si>
    <t>13</t>
  </si>
  <si>
    <t>629999042</t>
  </si>
  <si>
    <t>Příplatky k cenám úprav vnějších povrchů za ztížené pracovní podmínky práce v nadstřešní části objektu</t>
  </si>
  <si>
    <t>502518335</t>
  </si>
  <si>
    <t>Ostatní konstrukce a práce, bourání</t>
  </si>
  <si>
    <t>14</t>
  </si>
  <si>
    <t>943211111</t>
  </si>
  <si>
    <t>Montáž lešení prostorového rámového lehkého pracovního s podlahami s provozním zatížením tř. 3 do 200 kg/m2, výšky do 10 m</t>
  </si>
  <si>
    <t>m3</t>
  </si>
  <si>
    <t>33919181</t>
  </si>
  <si>
    <t xml:space="preserve">Poznámka k souboru cen:
1. Montáž lešení prostorového rámového lehkého výšky přes 25 m se oceňuje individuálně.
</t>
  </si>
  <si>
    <t>"D2_Půdorys_střechy_bourání.pdf</t>
  </si>
  <si>
    <t>"D4 - Pudorys strechy - novy stav.pdf</t>
  </si>
  <si>
    <t>" ozn. 1" ((2,430*2,740)*0,285)*4</t>
  </si>
  <si>
    <t>" ozn. 2" (2,840*2,410)*0,145</t>
  </si>
  <si>
    <t>" ozn. 3" (3,480*2,440)*0,245</t>
  </si>
  <si>
    <t>" ozn. 4" (3,900*2,430)*0,345</t>
  </si>
  <si>
    <t>" ozn. 5" (3,900*2,410)*0,310</t>
  </si>
  <si>
    <t>" ozn. 6" (3,880*2,410)*0,375</t>
  </si>
  <si>
    <t>" ozn. 7" (3,290*2,400)*0,195</t>
  </si>
  <si>
    <t>" ozn. 8" (4,300*2,410)*0,165</t>
  </si>
  <si>
    <t>" ozn. 9" (4,300*2,410)*0,175</t>
  </si>
  <si>
    <t>" ozn. 10" (2,730*2,430)*0,175</t>
  </si>
  <si>
    <t>" ozn. 11" (5,020*2,410)*0,175</t>
  </si>
  <si>
    <t>" ozn. 12 + 13" (4,920*2,410)*0,185</t>
  </si>
  <si>
    <t>" ozn. 14" (3,520*2,430)*0,165</t>
  </si>
  <si>
    <t>" ozn. 15" (3,450*2,420)*0,165</t>
  </si>
  <si>
    <t>943211119</t>
  </si>
  <si>
    <t>Montáž lešení prostorového rámového lehkého pracovního s podlahami Příplatek k cenám za půdorysnou plochu do 6 m2</t>
  </si>
  <si>
    <t>-2050392307</t>
  </si>
  <si>
    <t>Poznámka k položce:
- v průměru 3 dny/1 komín</t>
  </si>
  <si>
    <t>16</t>
  </si>
  <si>
    <t>943211211</t>
  </si>
  <si>
    <t>Montáž lešení prostorového rámového lehkého pracovního s podlahami Příplatek za první a každý další den použití lešení k ceně -1111</t>
  </si>
  <si>
    <t>-827119038</t>
  </si>
  <si>
    <t>33,678*45 " 45 dnů</t>
  </si>
  <si>
    <t>17</t>
  </si>
  <si>
    <t>943211811</t>
  </si>
  <si>
    <t>Demontáž lešení prostorového rámového lehkého pracovního s podlahami s provozním zatížením tř. 3 do 200 kg/m2, výšky do 10 m</t>
  </si>
  <si>
    <t>-886714935</t>
  </si>
  <si>
    <t xml:space="preserve">Poznámka k souboru cen:
1. Demontáž lešení prostorového rámového lehkého výšky přes 25 m se oceňuje individuálně.
</t>
  </si>
  <si>
    <t>18</t>
  </si>
  <si>
    <t>944211112</t>
  </si>
  <si>
    <t>Montáž ochranného ohrazení trubkového nebo dílcového na vnějších volných stranách objektů upevněného na konzolách, krakorcích apod. těžkého tř. C</t>
  </si>
  <si>
    <t>m</t>
  </si>
  <si>
    <t>1319206338</t>
  </si>
  <si>
    <t xml:space="preserve">Poznámka k souboru cen:
1. Ceny jsou určeny pro ohrazení na objektech jakékoliv výšky.
2. Ceny lze použít pro ochranné ohrazení odkloněné od svislice přes 15 do 60°.
3. Množství měrných jednotek se určuje m délky vnějšího obvodu objektu v úrovni ochranného ohrazení.
4. Třídy (B, C) jsou stanoveny ČSN EN 13 374 – viz příloha č. 4 Všeobecných podmínek – Klasifikace systémů ochrany volného okraje.
</t>
  </si>
  <si>
    <t>Poznámka k položce:
- proti pádu osob a materiálu z volných okrajů střechy</t>
  </si>
  <si>
    <t>" dvůr" (2,880+3,893+7,840+39,947+8,000+3,787+2,773)</t>
  </si>
  <si>
    <t>" ul. Vltavská" (2,187+3,520+8,533+39,707+8,613+3,920+2,160)</t>
  </si>
  <si>
    <t>19</t>
  </si>
  <si>
    <t>944211212</t>
  </si>
  <si>
    <t>Montáž ochranného ohrazení trubkového nebo dílcového Příplatek za první a každý další den použití ohrazení k ceně -1112</t>
  </si>
  <si>
    <t>1284751430</t>
  </si>
  <si>
    <t>137,76*45 " 45 dnů</t>
  </si>
  <si>
    <t>20</t>
  </si>
  <si>
    <t>944211812</t>
  </si>
  <si>
    <t>Demontáž ochranného ohrazení trubkového nebo dílcového na vnějších volných stranách objektů upevněného na konzolách, krakorcích apod. těžkého tř. C</t>
  </si>
  <si>
    <t>120639007</t>
  </si>
  <si>
    <t xml:space="preserve">Poznámka k souboru cen:
1. Ceny jsou určeny pro ohrazení na objektech jakékoliv výšky.
2. Ceny lze použít pro ochranné ohrazení odkloněné od svislice přes 15 do 60°.
</t>
  </si>
  <si>
    <t>944411112</t>
  </si>
  <si>
    <t>Montáž záchytné sítě umístěné max. 6 m pod chráněnou úrovní třída B</t>
  </si>
  <si>
    <t>1906456712</t>
  </si>
  <si>
    <t xml:space="preserve">Poznámka k souboru cen:
1. V cenách nejsou započteny náklady na lešení potřebné pro zavěšení sítí; toto lešení se oceňuje příslušnými cenami lešení.
2. Třídy A, B jsou stanoveny ČSN EN 1263-1 – viz příloha č. 5 Všeobecných podmínek – Třídy záchytných sít.
</t>
  </si>
  <si>
    <t>" dvůr" (2,880+3,893+7,840+39,947+8,000+3,787+2,773)*1,100</t>
  </si>
  <si>
    <t>" ul. Vltavská" (2,187+3,520+8,533+39,707+8,613+3,920+2,160)*1,100</t>
  </si>
  <si>
    <t>22</t>
  </si>
  <si>
    <t>944411212</t>
  </si>
  <si>
    <t>Montáž záchytné sítě Příplatek za první a každý další den použití sítě k ceně -1112</t>
  </si>
  <si>
    <t>234025796</t>
  </si>
  <si>
    <t>151,536*45 " 45 dnů</t>
  </si>
  <si>
    <t>23</t>
  </si>
  <si>
    <t>944411812</t>
  </si>
  <si>
    <t>Demontáž záchytné sítě umístěné max. 6 m pod chráněnou úrovní třída B</t>
  </si>
  <si>
    <t>-2064064532</t>
  </si>
  <si>
    <t>24</t>
  </si>
  <si>
    <t>945411111</t>
  </si>
  <si>
    <t>Výsuvná šplhací plošina se zdvihem motorickým a s veškerým příslušenstvím s jedním podvozkem a s jedním stožárem výšky do 80 m</t>
  </si>
  <si>
    <t>den</t>
  </si>
  <si>
    <t>1233687257</t>
  </si>
  <si>
    <t xml:space="preserve">Poznámka k souboru cen:
1. V ceně jsou započteny i náklady na provoz mechanizmu včetně sestavení, rozebrání, přestavění i kotvení stožáru.
2. Výsuvné plošiny výšky přes 80 m se oceňují individuálně.
</t>
  </si>
  <si>
    <t>Poznámka k položce:
- pro transport materiálu</t>
  </si>
  <si>
    <t>25</t>
  </si>
  <si>
    <t>952902511</t>
  </si>
  <si>
    <t>Čištění budov při provádění oprav a udržovacích prací střešních nebo nadstřešních konstrukcí, střech šikmých</t>
  </si>
  <si>
    <t>-725837676</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</si>
  <si>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</si>
  <si>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Poznámka k položce:
- včetně případného vyčištění okapových žlabů</t>
  </si>
  <si>
    <t>" po provedení oprav komínových těles (sklon střechy cca. 30°)" 818,044/Cos(30)</t>
  </si>
  <si>
    <t>26</t>
  </si>
  <si>
    <t>953941711</t>
  </si>
  <si>
    <t>Osazení drobných kovových výrobků bez jejich dodání s vysekáním kapes pro upevňovací prvky se zazděním, zabetonováním nebo zalitím objímek nebo držáků, ve zdivu cihelném</t>
  </si>
  <si>
    <t>kus</t>
  </si>
  <si>
    <t>1189690093</t>
  </si>
  <si>
    <t xml:space="preserve">Poznámka k souboru cen:
1. V cenách nejsou započteny náklady na dodání poklopů, rohoží, ventilací a drobných kovových výrobků, tyto se oceňují ve specifikaci.
</t>
  </si>
  <si>
    <t>Poznámka k položce:
- pozinkované oko s metrickým závitem M12/180 mm (oko pr. 30 mm) do každého komínového tělesa</t>
  </si>
  <si>
    <t>" ozn. 1" 4,000</t>
  </si>
  <si>
    <t>" ozn. 2" 1,000</t>
  </si>
  <si>
    <t>" ozn. 3" 1,000</t>
  </si>
  <si>
    <t>" ozn. 4" 1,000</t>
  </si>
  <si>
    <t>" ozn. 5" 1,000</t>
  </si>
  <si>
    <t>" ozn. 6" 1,000</t>
  </si>
  <si>
    <t>" ozn. 7" 1,000</t>
  </si>
  <si>
    <t>" ozn. 8" 1,000</t>
  </si>
  <si>
    <t>" ozn. 9" 1,000</t>
  </si>
  <si>
    <t>" ozn. 10" 1,000</t>
  </si>
  <si>
    <t>" ozn. 11" 1,000</t>
  </si>
  <si>
    <t>" ozn. 12" 1,000</t>
  </si>
  <si>
    <t>" ozn. 13" 1,000</t>
  </si>
  <si>
    <t>" ozn. 14" 1,000</t>
  </si>
  <si>
    <t>" ozn. 15" 1,000</t>
  </si>
  <si>
    <t>27</t>
  </si>
  <si>
    <t>M</t>
  </si>
  <si>
    <t>42392883.1</t>
  </si>
  <si>
    <t>pozinkované oko s metrickým závitem M12/180 mm - oko 30 mm</t>
  </si>
  <si>
    <t>-1528006938</t>
  </si>
  <si>
    <t>28</t>
  </si>
  <si>
    <t>953961113</t>
  </si>
  <si>
    <t>Kotvy chemické s vyvrtáním otvoru do betonu, železobetonu nebo tvrdého kamene tmel, velikost M 12, hloubka 110 mm</t>
  </si>
  <si>
    <t>-647092661</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</si>
  <si>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</si>
  <si>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29</t>
  </si>
  <si>
    <t>962042320</t>
  </si>
  <si>
    <t>Bourání zdiva z betonu prostého nadzákladového objemu do 1 m3</t>
  </si>
  <si>
    <t>886371012</t>
  </si>
  <si>
    <t xml:space="preserve">Poznámka k souboru cen:
1. Bourání pilířů o průřezu přes 0,36 m2 se oceňuje cenami -2320 a - 2321 jako bourání zdiva nadzákladového z betonu prostého.
</t>
  </si>
  <si>
    <t>Poznámka k položce:
- betonová komínová hlava tl. 90 mm (přesah 60 mm)</t>
  </si>
  <si>
    <t>" ozn. 1" (1,060*0,750)*0,090*4</t>
  </si>
  <si>
    <t>" ozn. 2" (1,160*0,730)*0,090*1</t>
  </si>
  <si>
    <t>" ozn. 3" (1,800*0,760)*0,090*1</t>
  </si>
  <si>
    <t>" ozn. 4" (2,220*0,750)*0,090*1</t>
  </si>
  <si>
    <t>" ozn. 5" (2,220*0,730)*0,090*1</t>
  </si>
  <si>
    <t>" ozn. 6" (2,200*0,730)*0,090*1</t>
  </si>
  <si>
    <t>" ozn. 7" (1,610*0,720)*0,090*1</t>
  </si>
  <si>
    <t>" ozn. 8" (2,620*0,730)*0,090*1</t>
  </si>
  <si>
    <t>" ozn. 9" (2,620*0,730)*0,090*1</t>
  </si>
  <si>
    <t>" ozn. 10" (1,050*0,750)*0,090*1</t>
  </si>
  <si>
    <t>" ozn. 11" (3,340*0,730)*0,090*1</t>
  </si>
  <si>
    <t>" ozn. 12" (1,810*0,730)*0,090*1</t>
  </si>
  <si>
    <t>" ozn. 13" (1,050*0,730)*0,090*1</t>
  </si>
  <si>
    <t>" ozn. 14" (1,840*0,750)*0,090*1</t>
  </si>
  <si>
    <t>" ozn. 15" (1,770*0,740)*0,090*1</t>
  </si>
  <si>
    <t>30</t>
  </si>
  <si>
    <t>985131111</t>
  </si>
  <si>
    <t>Očištění ploch stěn, rubu kleneb a podlah tlakovou vodou</t>
  </si>
  <si>
    <t>1508656682</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</si>
  <si>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</si>
  <si>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Poznámka k položce:
- před provedením opravy trhlin a novými omítkami</t>
  </si>
  <si>
    <t>31</t>
  </si>
  <si>
    <t>985131311</t>
  </si>
  <si>
    <t>Očištění ploch stěn, rubu kleneb a podlah ruční dočištění ocelovými kartáči</t>
  </si>
  <si>
    <t>638602646</t>
  </si>
  <si>
    <t>32</t>
  </si>
  <si>
    <t>985441112</t>
  </si>
  <si>
    <t>Přídavná šroubovitá nerezová výztuž pro sanaci trhlin v drážce včetně vyfrézování a zalití kotevní maltou v cihelném nebo kamenném zdivu hloubky do 70 mm 1 táhlo průměru 6 mm</t>
  </si>
  <si>
    <t>-1364685862</t>
  </si>
  <si>
    <t xml:space="preserve">Poznámka k souboru cen:
1. V cenách jsou započteny i náklady na vytvoření drážky nebo vrtu, jejich vyčištění, vložení táhla do drážky nebo kotvy do vrtu včetně dodávky materiálu, zalití drážky nebo vrtu zálivkovou maltou včetně dodávky materiálu a úpravy povrchu pod omítku (bez úpravy omítky).
2. V cenách nejsou započteny náklady na zatmelení vertikálních trhlin.
</t>
  </si>
  <si>
    <t>Poznámka k položce:
- sanace trhlin komínového zdiva (vždy po celé délce + zalomení do obou boků v délce 300 mm)
- pro VV počítáno 2 vodorovné spáry na komín pro každý rozměr (přesný rozsah bude určen při přejímce staveniště)</t>
  </si>
  <si>
    <t>" ozn. 1" ((0,300+0,940+0,300)*2+(0,300+0,630+0,300)*2)*4</t>
  </si>
  <si>
    <t>" ozn. 2" (0,300+1,040+0,300)*2+(0,300+0,610+0,300)*2</t>
  </si>
  <si>
    <t>" ozn. 3" (0,300+1,680+0,300)*2+(0,300+0,640+0,300)*2</t>
  </si>
  <si>
    <t>" ozn. 4" (0,300+2,100+0,300)*2+(0,300+0,630+0,300)*2</t>
  </si>
  <si>
    <t>" ozn. 5" (0,300+2,100+0,300)*2+(0,300+0,610+0,300)*2</t>
  </si>
  <si>
    <t>" ozn. 6" (0,300+2,080+0,300)*2+(0,300+0,610+0,300)*2</t>
  </si>
  <si>
    <t>" ozn. 7" (0,300+1,490+0,300)*2+(0,300+0,600+0,300)*2</t>
  </si>
  <si>
    <t>" ozn. 8" (0,300+2,500+0,300)*2+(0,300+0,610+0,300)*2</t>
  </si>
  <si>
    <t>" ozn. 9" (0,300+2,500+0,300)*2+(0,300+0,610+0,300)*2</t>
  </si>
  <si>
    <t>" ozn. 10" (0,300+0,930+0,300)*2+(0,300+0,630+0,300)*2</t>
  </si>
  <si>
    <t>" ozn. 11" (0,300+3,220+0,300)*2+(0,300+0,610+0,300)*2</t>
  </si>
  <si>
    <t>" ozn. 12" (0,300+1,690+0,300)*2+(0,300+0,610+0,300)*2</t>
  </si>
  <si>
    <t>" ozn. 13" (0,300+0,930+0,300)*2+(0,300+0,610+0,300)*2</t>
  </si>
  <si>
    <t>" ozn. 14" (0,300+1,720+0,300)*2+(0,300+0,630+0,300)*2</t>
  </si>
  <si>
    <t>" ozn. 15" (0,300+1,650+0,300)*2+(0,300+0,620+0,300)*2</t>
  </si>
  <si>
    <t>997</t>
  </si>
  <si>
    <t>Přesun sutě</t>
  </si>
  <si>
    <t>33</t>
  </si>
  <si>
    <t>997013211</t>
  </si>
  <si>
    <t>Vnitrostaveništní doprava suti a vybouraných hmot vodorovně do 50 m svisle ručně (nošením po schodech) pro budovy a haly výšky do 6 m</t>
  </si>
  <si>
    <t>t</t>
  </si>
  <si>
    <t>1279414117</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</si>
  <si>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</si>
  <si>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34</t>
  </si>
  <si>
    <t>997013313</t>
  </si>
  <si>
    <t>Doprava suti shozem montáž a demontáž shozu výšky přes 20 do 30 m</t>
  </si>
  <si>
    <t>-1625312586</t>
  </si>
  <si>
    <t xml:space="preserve">Poznámka k souboru cen:
1. Shozy vyšší než 75 m se oceňují individuálně.
2. Výškou se rozumí vzdálenost od vyústění shozu do úrovně plnícího trychtýře.
3. Náklady na vodorovnou dopravu suti se oceňují cenami 977 01-3111, -3151 a -3211 pro budovy a haly výšky do 6 m souboru cen 977 01-3 Vnitrostaveništní doprava suti a vybouraných hmot.
</t>
  </si>
  <si>
    <t>35</t>
  </si>
  <si>
    <t>997013323</t>
  </si>
  <si>
    <t>Doprava suti shozem montáž a demontáž shozu výšky Příplatek za první a každý další den použití shozu k ceně -3313</t>
  </si>
  <si>
    <t>-549874340</t>
  </si>
  <si>
    <t>25,000*7</t>
  </si>
  <si>
    <t>36</t>
  </si>
  <si>
    <t>997013501</t>
  </si>
  <si>
    <t>Odvoz suti a vybouraných hmot na skládku nebo meziskládku se složením, na vzdálenost do 1 km</t>
  </si>
  <si>
    <t>-249735240</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</si>
  <si>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</si>
  <si>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37</t>
  </si>
  <si>
    <t>997013509</t>
  </si>
  <si>
    <t>Odvoz suti a vybouraných hmot na skládku nebo meziskládku se složením, na vzdálenost Příplatek k ceně za každý další i započatý 1 km přes 1 km</t>
  </si>
  <si>
    <t>645634086</t>
  </si>
  <si>
    <t>Poznámka k položce:
- celková odvozová vzdálenost 25 km</t>
  </si>
  <si>
    <t>5,015*24</t>
  </si>
  <si>
    <t>38</t>
  </si>
  <si>
    <t>997013801</t>
  </si>
  <si>
    <t>Poplatek za uložení stavebního odpadu na skládce (skládkovné) z prostého betonu zatříděného do Katalogu odpadů pod kódem 170 101</t>
  </si>
  <si>
    <t>-1307592647</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</si>
  <si>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</si>
  <si>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39</t>
  </si>
  <si>
    <t>997013803</t>
  </si>
  <si>
    <t>Poplatek za uložení stavebního odpadu na skládce (skládkovné) cihelného zatříděného do Katalogu odpadů pod kódem 170 102</t>
  </si>
  <si>
    <t>413092657</t>
  </si>
  <si>
    <t>998</t>
  </si>
  <si>
    <t>Přesun hmot</t>
  </si>
  <si>
    <t>40</t>
  </si>
  <si>
    <t>998018003</t>
  </si>
  <si>
    <t>Přesun hmot pro budovy občanské výstavby, bydlení, výrobu a služby ruční - bez užití mechanizace vodorovná dopravní vzdálenost do 100 m pro budovy s jakoukoliv nosnou konstrukcí výšky přes 12 do 24 m</t>
  </si>
  <si>
    <t>-1233677739</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</si>
  <si>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</si>
  <si>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</si>
  <si>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</si>
  <si>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741</t>
  </si>
  <si>
    <t>Elektroinstalace - silnoproud</t>
  </si>
  <si>
    <t>41</t>
  </si>
  <si>
    <t>741420022</t>
  </si>
  <si>
    <t>Montáž hromosvodného vedení svorek se 3 a více šrouby</t>
  </si>
  <si>
    <t>1996004150</t>
  </si>
  <si>
    <t xml:space="preserve">Poznámka k souboru cen:
1. Svodovými dráty se rozumí i jímací vedení na střeše.
</t>
  </si>
  <si>
    <t>" zpětné propojení původní svorkou" 18,000</t>
  </si>
  <si>
    <t>42</t>
  </si>
  <si>
    <t>741420901</t>
  </si>
  <si>
    <t>Údržba hromosvodů vyrovnání stávajících svodových vodičů</t>
  </si>
  <si>
    <t>781022869</t>
  </si>
  <si>
    <t>Poznámka k položce:
- výška komínového tělesa + 1 m</t>
  </si>
  <si>
    <t>" ozn. 1" 1,820*4</t>
  </si>
  <si>
    <t>" ozn. 2" 1,820</t>
  </si>
  <si>
    <t>" ozn. 3" 2,710</t>
  </si>
  <si>
    <t>" ozn. 4" 2,730</t>
  </si>
  <si>
    <t>" ozn. 5" 2,760</t>
  </si>
  <si>
    <t>" ozn. 6" 2,840</t>
  </si>
  <si>
    <t>" ozn. 7" 1,830</t>
  </si>
  <si>
    <t>" ozn. 8" 2,440</t>
  </si>
  <si>
    <t>" ozn. 9" 2,490</t>
  </si>
  <si>
    <t>" ozn. 10" 2,490</t>
  </si>
  <si>
    <t>" ozn. 11" 2,460</t>
  </si>
  <si>
    <t>" ozn. 12" 2,460</t>
  </si>
  <si>
    <t>" ozn. 13" 2,460</t>
  </si>
  <si>
    <t>" ozn. 14" 2,440</t>
  </si>
  <si>
    <t>" ozn. 15" 2,400</t>
  </si>
  <si>
    <t>43</t>
  </si>
  <si>
    <t>741420911</t>
  </si>
  <si>
    <t>Údržba hromosvodů nátěry částí hromosvodných zařízení (odrezivění, očistění, základní a vrchní nátěr) svodových vodičů včetně podpěr a svorek</t>
  </si>
  <si>
    <t>-1431051619</t>
  </si>
  <si>
    <t>44</t>
  </si>
  <si>
    <t>741420912</t>
  </si>
  <si>
    <t>Údržba hromosvodů nátěry částí hromosvodných zařízení (odrezivění, očistění, základní a vrchní nátěr) jímacích tyčí včetně držáků a ochranné stříšky</t>
  </si>
  <si>
    <t>-1780659439</t>
  </si>
  <si>
    <t>45</t>
  </si>
  <si>
    <t>741421833</t>
  </si>
  <si>
    <t>Demontáž hromosvodného vedení bez zachování funkčnosti svodových drátů nebo lan na šikmé střeše, průměru přes 8 mm</t>
  </si>
  <si>
    <t>440554556</t>
  </si>
  <si>
    <t>46</t>
  </si>
  <si>
    <t>741421845</t>
  </si>
  <si>
    <t>Demontáž hromosvodného vedení bez zachování funkčnosti svorek šroubových se 3 a více šrouby</t>
  </si>
  <si>
    <t>1781537687</t>
  </si>
  <si>
    <t>47</t>
  </si>
  <si>
    <t>998741203</t>
  </si>
  <si>
    <t>Přesun hmot pro silnoproud stanovený procentní sazbou (%) z ceny vodorovná dopravní vzdálenost do 50 m v objektech výšky přes 12 do 24 m</t>
  </si>
  <si>
    <t>%</t>
  </si>
  <si>
    <t>-1623545996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</si>
  <si>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</si>
  <si>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764</t>
  </si>
  <si>
    <t>Konstrukce klempířské</t>
  </si>
  <si>
    <t>48</t>
  </si>
  <si>
    <t>764001841</t>
  </si>
  <si>
    <t>Demontáž klempířských konstrukcí krytiny ze šablon do suti</t>
  </si>
  <si>
    <t>CS ÚRS 2018 02</t>
  </si>
  <si>
    <t>-934872927</t>
  </si>
  <si>
    <t>" předpokládaný rozsah cca. 10%" ((39,600*9,680)*2)*10/100</t>
  </si>
  <si>
    <t>49</t>
  </si>
  <si>
    <t>764003801</t>
  </si>
  <si>
    <t>Demontáž klempířských konstrukcí lemování trub, konzol, držáků, ventilačních nástavců a ostatních kusových prvků do suti</t>
  </si>
  <si>
    <t>895124197</t>
  </si>
  <si>
    <t>" ozn. 1" 1,000</t>
  </si>
  <si>
    <t>50</t>
  </si>
  <si>
    <t>764121443</t>
  </si>
  <si>
    <t>Krytina z hliníkového plechu s úpravou u okapů, prostupů a výčnělků ze šablon, počet kusů do 4 ks/m2 přes 30 do 60°</t>
  </si>
  <si>
    <t>-1241954302</t>
  </si>
  <si>
    <t>51</t>
  </si>
  <si>
    <t>998764203</t>
  </si>
  <si>
    <t>Přesun hmot pro konstrukce klempířské stanovený procentní sazbou (%) z ceny vodorovná dopravní vzdálenost do 50 m v objektech výšky přes 12 do 24 m</t>
  </si>
  <si>
    <t>1810404866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</si>
  <si>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</si>
  <si>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</si>
  <si>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</si>
  <si>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52</t>
  </si>
  <si>
    <t>765192001</t>
  </si>
  <si>
    <t>Nouzové zakrytí střechy plachtou</t>
  </si>
  <si>
    <t>1754014581</t>
  </si>
  <si>
    <t xml:space="preserve">Poznámka k souboru cen:
1. Cenu lze použít pro přechodné zakrytí střechy nebo krovu.
2. V ceně 765 19-2001 jsou započteny náklady i na:
a) montáž a demontáž plachty,
b) opotřebení plachty.
</t>
  </si>
  <si>
    <t>(39,600*9,680)*2</t>
  </si>
  <si>
    <t>783</t>
  </si>
  <si>
    <t>Dokončovací práce - nátěry</t>
  </si>
  <si>
    <t>53</t>
  </si>
  <si>
    <t>783801403</t>
  </si>
  <si>
    <t>Příprava podkladu omítek před provedením nátěru oprášení</t>
  </si>
  <si>
    <t>751973469</t>
  </si>
  <si>
    <t>Mezisoučet " komínové těleso</t>
  </si>
  <si>
    <t>Mezisoučet " komínová hlava (podhled)</t>
  </si>
  <si>
    <t>Mezisoučet " komínová hlava (stěny)</t>
  </si>
  <si>
    <t>Mezisoučet " komínová hlava (horní lícová plocha)</t>
  </si>
  <si>
    <t>54</t>
  </si>
  <si>
    <t>783826605</t>
  </si>
  <si>
    <t>Hydrofobizační nátěr omítek silikonový, transparentní, povrchů hladkých betonových povrchů nebo povrchů z desek na bázi dřeva (dřevovláknitých apod.)</t>
  </si>
  <si>
    <t>-904970485</t>
  </si>
  <si>
    <t>55</t>
  </si>
  <si>
    <t>783826615</t>
  </si>
  <si>
    <t>Hydrofobizační nátěr omítek silikonový, transparentní, povrchů hladkých omítek hladkých, zrnitých tenkovrstvých nebo štukových stupně členitosti 1 a 2</t>
  </si>
  <si>
    <t>1470521625</t>
  </si>
  <si>
    <t>HZS</t>
  </si>
  <si>
    <t>Hodinové zúčtovací sazby</t>
  </si>
  <si>
    <t>56</t>
  </si>
  <si>
    <t>HZS2491</t>
  </si>
  <si>
    <t>Hodinové zúčtovací sazby profesí PSV zednické výpomoci a pomocné práce PSV dělník zednických výpomocí</t>
  </si>
  <si>
    <t>hod</t>
  </si>
  <si>
    <t>512</t>
  </si>
  <si>
    <t>2129238541</t>
  </si>
  <si>
    <t>" nezměřitelné práce (ucpání průduchů při bouracích pracích a jejich opětovné uvolnění)" 16,000</t>
  </si>
  <si>
    <t>57</t>
  </si>
  <si>
    <t>HZS3222</t>
  </si>
  <si>
    <t>Hodinové zúčtovací sazby montáží technologických zařízení na stavebních objektech montér slaboproudých zařízení odborný</t>
  </si>
  <si>
    <t>-223681305</t>
  </si>
  <si>
    <t>" nezměřitelné práce (odpojení a opětovné zapojení antén)" 4,000+4,000</t>
  </si>
  <si>
    <t>58</t>
  </si>
  <si>
    <t>HZS4232</t>
  </si>
  <si>
    <t>Hodinové zúčtovací sazby ostatních profesí revizní a kontrolní činnost technik odborný</t>
  </si>
  <si>
    <t>1484792807</t>
  </si>
  <si>
    <t>" nezměřitelné práce (spoluúčast provozovatele při odpojení a opětovném zapojení antén)" 2,000+2,000</t>
  </si>
  <si>
    <t>1.2 - SO 01.2 - Oprava dvorní fasády</t>
  </si>
  <si>
    <t xml:space="preserve">    1 - Zemní práce</t>
  </si>
  <si>
    <t xml:space="preserve">    751 - Vzduchotechnika</t>
  </si>
  <si>
    <t xml:space="preserve">    766 - Konstrukce truhlářské</t>
  </si>
  <si>
    <t xml:space="preserve">    767 - Konstrukce zámečnické</t>
  </si>
  <si>
    <t>Zemní práce</t>
  </si>
  <si>
    <t>111201101</t>
  </si>
  <si>
    <t>Odstranění křovin a stromů s odstraněním kořenů průměru kmene do 100 mm do sklonu terénu 1 : 5, při celkové ploše do 1 000 m2</t>
  </si>
  <si>
    <t>655967285</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</si>
  <si>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</si>
  <si>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"D3 - Dvorni fasada - bourani.pdf</t>
  </si>
  <si>
    <t>" pohled 3" 4,910*1,660</t>
  </si>
  <si>
    <t>111201401</t>
  </si>
  <si>
    <t>Spálení odstraněných křovin a stromů na hromadách průměru kmene do 100 mm pro jakoukoliv plochu</t>
  </si>
  <si>
    <t>-1349999882</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</si>
  <si>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</si>
  <si>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621131101</t>
  </si>
  <si>
    <t>Podkladní a spojovací vrstva vnějších omítaných ploch cementový postřik nanášený ručně celoplošně podhledů</t>
  </si>
  <si>
    <t>-252863913</t>
  </si>
  <si>
    <t>"D5 - Dvorni fasada - nový_stav.pdf</t>
  </si>
  <si>
    <t>" pohled 2" 4,910*1,660</t>
  </si>
  <si>
    <t>621131121</t>
  </si>
  <si>
    <t>Podkladní a spojovací vrstva vnějších omítaných ploch penetrace akrylát-silikonová nanášená ručně podhledů</t>
  </si>
  <si>
    <t>-165904283</t>
  </si>
  <si>
    <t>621135011</t>
  </si>
  <si>
    <t>Vyrovnání nerovností podkladu vnějších omítaných ploch tmelem, tloušťky do 2 mm podhledů</t>
  </si>
  <si>
    <t>2003155200</t>
  </si>
  <si>
    <t xml:space="preserve">Poznámka k souboru cen:
1. V cenách nejsou započteny náklady na případné vkládání výztuže do vyrovnávací vrstvy; tyto se ocení cenami souboru cen 62.-14-10.. Potažení vnějších ploch pletivem v části A04, katalogu 801-1 Budovy a haly - zděné a monolitické.
2. Ceny -5011 nelze použít, je-li předepsáno vkládání výztužné tkaniny; náklady se ocení cenami 62.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</si>
  <si>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621142001</t>
  </si>
  <si>
    <t>Potažení vnějších ploch pletivem v ploše nebo pruzích, na plném podkladu sklovláknitým vtlačením do tmelu podhledů</t>
  </si>
  <si>
    <t>1547870247</t>
  </si>
  <si>
    <t>621321111</t>
  </si>
  <si>
    <t>Omítka vápenocementová vnějších ploch nanášená ručně jednovrstvá, tloušťky do 15 mm hrubá zatřená podhledů</t>
  </si>
  <si>
    <t>361196809</t>
  </si>
  <si>
    <t>621521031.1</t>
  </si>
  <si>
    <t>Omítka tenkovrstvá silikátová vnějších ploch probarvená, včetně penetrace podkladu zrnitá, tloušťky 3,0 mm podhledů</t>
  </si>
  <si>
    <t>581703720</t>
  </si>
  <si>
    <t>Poznámka k položce:
- s uhlíkovými vlákny a fotokatalýzou
- odstín světle žlutá (přesný odstín vybrán při realizaci)</t>
  </si>
  <si>
    <t>622131101</t>
  </si>
  <si>
    <t>Podkladní a spojovací vrstva vnějších omítaných ploch cementový postřik nanášený ručně celoplošně stěn</t>
  </si>
  <si>
    <t>-2037468694</t>
  </si>
  <si>
    <t>" pohled 1" 128,234</t>
  </si>
  <si>
    <t>" pohled 2" 8,332+((1,560+1,680)*1,660/2)*2</t>
  </si>
  <si>
    <t>622131121</t>
  </si>
  <si>
    <t>Podkladní a spojovací vrstva vnějších omítaných ploch penetrace akrylát-silikonová nanášená ručně stěn</t>
  </si>
  <si>
    <t>-1791583490</t>
  </si>
  <si>
    <t>" oprava z 20% plochy" 166,925</t>
  </si>
  <si>
    <t>" oprava ze 100% plochy" 141,944+17,509</t>
  </si>
  <si>
    <t>622135011</t>
  </si>
  <si>
    <t>Vyrovnání nerovností podkladu vnějších omítaných ploch tmelem, tloušťky do 2 mm stěn</t>
  </si>
  <si>
    <t>2144995022</t>
  </si>
  <si>
    <t>622142001</t>
  </si>
  <si>
    <t>Potažení vnějších ploch pletivem v ploše nebo pruzích, na plném podkladu sklovláknitým vtlačením do tmelu stěn</t>
  </si>
  <si>
    <t>1141873947</t>
  </si>
  <si>
    <t>622143001</t>
  </si>
  <si>
    <t>Montáž omítkových profilů plastových nebo pozinkovaných, upevněných vtlačením do podkladní vrstvy nebo přibitím soklových</t>
  </si>
  <si>
    <t>-1929127709</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</si>
  <si>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</si>
  <si>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 pohled 2" 0,770</t>
  </si>
  <si>
    <t>" pohled 3" 1,000+4,910*3</t>
  </si>
  <si>
    <t>" pohled 4" 0,300</t>
  </si>
  <si>
    <t>59051510</t>
  </si>
  <si>
    <t>profil okenní s nepřiznanou podomítkovou okapnicí PVC 2,0 m</t>
  </si>
  <si>
    <t>-1611243288</t>
  </si>
  <si>
    <t>16,8*1,05 'Přepočtené koeficientem množství</t>
  </si>
  <si>
    <t>622321111</t>
  </si>
  <si>
    <t>Omítka vápenocementová vnějších ploch nanášená ručně jednovrstvá, tloušťky do 15 mm hrubá zatřená stěn</t>
  </si>
  <si>
    <t>-177283843</t>
  </si>
  <si>
    <t>622325102</t>
  </si>
  <si>
    <t>Oprava vápenocementové omítky vnějších ploch stupně členitosti 1 hladké stěn, v rozsahu opravované plochy přes 10 do 30%</t>
  </si>
  <si>
    <t>-1191856693</t>
  </si>
  <si>
    <t>" pohled 2" 62,513</t>
  </si>
  <si>
    <t>" pohled 3" 34,264+4,910*0,200+4,910*0,320+4,910*0,320+4,910*0,300</t>
  </si>
  <si>
    <t>" pohled 4" 65,923</t>
  </si>
  <si>
    <t>" Odpočty otvorů</t>
  </si>
  <si>
    <t>-(0,770*1,720*1)</t>
  </si>
  <si>
    <t>-(1,000*1,250*1)</t>
  </si>
  <si>
    <t>-(0,300*0,400*1)</t>
  </si>
  <si>
    <t>" Přípočet ostění"</t>
  </si>
  <si>
    <t>(0,770+1,720*2)*0,150</t>
  </si>
  <si>
    <t>(1,000+1,250*2)*0,150</t>
  </si>
  <si>
    <t>(0,300+0,400*2)*0,150</t>
  </si>
  <si>
    <t>622521031.1</t>
  </si>
  <si>
    <t>Omítka tenkovrstvá silikátová vnějších ploch probarvená, včetně penetrace podkladu zrnitá, tloušťky 3,0 mm stěn</t>
  </si>
  <si>
    <t>354668893</t>
  </si>
  <si>
    <t>624635201</t>
  </si>
  <si>
    <t>Úpravy vnějších vodorovných a svislých spár obvodového pláště z panelových dílců penetrační nátěr spáry akrylátový, průřezu tmeleného profilu do 200 mm2</t>
  </si>
  <si>
    <t>-328813478</t>
  </si>
  <si>
    <t xml:space="preserve">Poznámka k souboru cen:
1. V cenách penetrace spáry jsou započteny náklady na očištění podkladu a ochranu okolí hrany spáry papírovou páskou.
2. V cenách tmelení spáry jsou započteny i náklady na vložení těsnícího provazce z pěnového polyethylenu.
3. V cenách těsnění spáry jsou započteny náklady na vyplnění spáry PUR pěnou a vložení pásky do silikonového tmelu.
</t>
  </si>
  <si>
    <t>Poznámka k položce:
- styk rámu výplně otvorů a omítky</t>
  </si>
  <si>
    <t>" pohled 2 (okno 770x1720 mm)" 0,770*2+1,720*2</t>
  </si>
  <si>
    <t>" pohled 3 (okno 1000x1250 mm + 4910x3000 mm + 2x 4910x3000 mm)" (1,000*2+1,250*2)+(4,910*2+3,000*2)+((4,910*2+3,000*2)*2)</t>
  </si>
  <si>
    <t>" pohled 4 (okno 300x400 mm)" 0,300*2+0,400*2</t>
  </si>
  <si>
    <t>624635301</t>
  </si>
  <si>
    <t>Úpravy vnějších vodorovných a svislých spár obvodového pláště z panelových dílců tmelení spáry tmelem akrylátovým, průřezu tmeleného profilu do 200 mm2</t>
  </si>
  <si>
    <t>627331610</t>
  </si>
  <si>
    <t>629135101</t>
  </si>
  <si>
    <t>Vyrovnávací vrstva z cementové malty pod klempířskými prvky šířky do 150 mm</t>
  </si>
  <si>
    <t>1969227816</t>
  </si>
  <si>
    <t>Poznámka k položce:
- vnější parapet oken</t>
  </si>
  <si>
    <t>" pohled 2 (okno 770x1720 mm)" 0,770</t>
  </si>
  <si>
    <t>" pohled 3 (okno 1000x1250 mm)" 1,250</t>
  </si>
  <si>
    <t>" pohled 4 (okno 300x400 mm)" 0,300</t>
  </si>
  <si>
    <t>629991011</t>
  </si>
  <si>
    <t>Zakrytí vnějších ploch před znečištěním včetně pozdějšího odkrytí výplní otvorů a svislých ploch fólií přilepenou lepící páskou</t>
  </si>
  <si>
    <t>1525921017</t>
  </si>
  <si>
    <t xml:space="preserve">Poznámka k souboru cen:
1. V ceně -1012 nejsou započteny náklady na dodávku a montáž začišťovací lišty; tyto se oceňují cenou 622 14-3004 této části katalogu a materiálem ve specifikaci.
</t>
  </si>
  <si>
    <t>" pohled 2 (okno 770x1720 mm" 0,770*1,720</t>
  </si>
  <si>
    <t>" pohled 3 (okno 1000x1250 mm + 4910x3000 mm + 2x 4910x3000 mm)" (1,000*1,250)+(4,910*3,000)+((4,910*3,000)*2)</t>
  </si>
  <si>
    <t>" pohled 4 (okno 300x400 mm)" 0,300*0,400</t>
  </si>
  <si>
    <t>629995101</t>
  </si>
  <si>
    <t>Očištění vnějších ploch tlakovou vodou omytím</t>
  </si>
  <si>
    <t>-1625291761</t>
  </si>
  <si>
    <t>" podhled" 8,151</t>
  </si>
  <si>
    <t>941211112</t>
  </si>
  <si>
    <t>Montáž lešení řadového rámového lehkého pracovního s podlahami s provozním zatížením tř. 3 do 200 kg/m2 šířky tř. SW06 přes 0,6 do 0,9 m, výšky přes 10 do 25 m</t>
  </si>
  <si>
    <t>-1941388125</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</si>
  <si>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</si>
  <si>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 pohled 1" ((0,900+7,690+0,900)*15,870)+((7,690*5,670)/2)</t>
  </si>
  <si>
    <t>" pohled 2" ((0,900+2,370)*15,440)+((0,900+4,030)*6,100)</t>
  </si>
  <si>
    <t>" pohled 3" 4,910*23,090</t>
  </si>
  <si>
    <t>" pohled 4" (4,030*6,100)+(2,370*15,440)+(1,660*1,870)</t>
  </si>
  <si>
    <t>941211211</t>
  </si>
  <si>
    <t>Montáž lešení řadového rámového lehkého pracovního s podlahami s provozním zatížením tř. 3 do 200 kg/m2 Příplatek za první a každý další den použití lešení k ceně -1111 nebo -1112</t>
  </si>
  <si>
    <t>-1197960039</t>
  </si>
  <si>
    <t>430,621*60</t>
  </si>
  <si>
    <t>941211812</t>
  </si>
  <si>
    <t>Demontáž lešení řadového rámového lehkého pracovního s provozním zatížením tř. 3 do 200 kg/m2 šířky tř. SW06 přes 0,6 do 0,9 m, výšky přes 10 do 25 m</t>
  </si>
  <si>
    <t>1524641476</t>
  </si>
  <si>
    <t xml:space="preserve">Poznámka k souboru cen:
1. Demontáž lešení řadového rámového lehkého výšky přes 40 m se oceňuje individuálně.
</t>
  </si>
  <si>
    <t>944511111</t>
  </si>
  <si>
    <t>Montáž ochranné sítě zavěšené na konstrukci lešení z textilie z umělých vláken</t>
  </si>
  <si>
    <t>-1686575673</t>
  </si>
  <si>
    <t xml:space="preserve">Poznámka k souboru cen:
1. V cenách nejsou započteny náklady na lešení potřebné pro zavěšení sítí; toto lešení se oceňuje příslušnými cenami lešení.
</t>
  </si>
  <si>
    <t>944511211</t>
  </si>
  <si>
    <t>Montáž ochranné sítě Příplatek za první a každý další den použití sítě k ceně -1111</t>
  </si>
  <si>
    <t>-1114175501</t>
  </si>
  <si>
    <t>944511811</t>
  </si>
  <si>
    <t>Demontáž ochranné sítě zavěšené na konstrukci lešení z textilie z umělých vláken</t>
  </si>
  <si>
    <t>-1650944090</t>
  </si>
  <si>
    <t>968062375</t>
  </si>
  <si>
    <t>Vybourání dřevěných rámů oken s křídly, dveřních zárubní, vrat, stěn, ostění nebo obkladů rámů oken s křídly zdvojených, plochy do 2 m2</t>
  </si>
  <si>
    <t>-550316937</t>
  </si>
  <si>
    <t xml:space="preserve">Poznámka k souboru cen:
1. V cenách -2244 až -2747 jsou započteny i náklady na vyvěšení křídel.
</t>
  </si>
  <si>
    <t>" pohled 3 (okno 1000x1250 mm)" 1,000*1,250*1</t>
  </si>
  <si>
    <t>976074121</t>
  </si>
  <si>
    <t>Vybourání kovových madel, zábradlí, dvířek, zděří, kotevních želez kotevních želez zapuštěných do 300 mm, ve zdivu nebo dlažbě z cihel na maltu vápennou nebo vápenocementovou</t>
  </si>
  <si>
    <t>-1341570434</t>
  </si>
  <si>
    <t>Poznámka k položce:
- elektro konzole</t>
  </si>
  <si>
    <t>" pohled 1" 1,000</t>
  </si>
  <si>
    <t>978015331</t>
  </si>
  <si>
    <t>Otlučení vápenných nebo vápenocementových omítek vnějších ploch s vyškrabáním spar a s očištěním zdiva stupně členitosti 1 a 2, v rozsahu přes 10 do 20 %</t>
  </si>
  <si>
    <t>1777219830</t>
  </si>
  <si>
    <t>978015391</t>
  </si>
  <si>
    <t>Otlučení vápenných nebo vápenocementových omítek vnějších ploch s vyškrabáním spar a s očištěním zdiva stupně členitosti 1 a 2, v rozsahu přes 80 do 100 %</t>
  </si>
  <si>
    <t>662242845</t>
  </si>
  <si>
    <t>" pohled 2" 8,332+((1,560+1,680)*1,660/2)*2+(4,910*1,660)</t>
  </si>
  <si>
    <t>997013001</t>
  </si>
  <si>
    <t>Vyklizení ulehlé suti na vzdálenost do 3 m od okraje vyklízeného prostoru nebo s naložením na dopravní prostředek z prostorů o půdorysné ploše do 15 m2 z výšky (hloubky) do 2 m</t>
  </si>
  <si>
    <t>-1180540754</t>
  </si>
  <si>
    <t xml:space="preserve">Poznámka k souboru cen:
1. Ceny jsou určeny pro ulehlou suť. Za ulehlou suť se považuje suť uložená na místě déle než 6 měsíců o objemové hmotnosti min. 1,500 t/m3.
2. Ceny lze použít i pro vyklízení suti ručně na svahu, při jakémkoliv sklonu suťové vrstvy.
3. V cenách -3002 a -3012 jsou započteny i náklady svislou dopravu s využitím mechanizace (vrátek).
4. Množství měrných jednotek se určuje v m3 objemu ulehlé suti.
</t>
  </si>
  <si>
    <t>Poznámka k položce:
- vyčištění prostoru od spadané omítky a nánosů zeminy výšky 300 mm (přesný rozsah bude upřesněn při realizaci)</t>
  </si>
  <si>
    <t>" pohled 3" (4,910*1,660)*0,300</t>
  </si>
  <si>
    <t>997013151</t>
  </si>
  <si>
    <t>Vnitrostaveništní doprava suti a vybouraných hmot vodorovně do 50 m svisle s omezením mechanizace pro budovy a haly výšky do 6 m</t>
  </si>
  <si>
    <t>-1180957591</t>
  </si>
  <si>
    <t>-2055121654</t>
  </si>
  <si>
    <t>Poznámka k položce:
- jeden centrální shoz pro všechny fasády (1-4)</t>
  </si>
  <si>
    <t>22,675</t>
  </si>
  <si>
    <t>-1809187310</t>
  </si>
  <si>
    <t>22,675*20</t>
  </si>
  <si>
    <t>-459927396</t>
  </si>
  <si>
    <t>1122665966</t>
  </si>
  <si>
    <t>14,745*24 " celková odvozová vzdálenost 25 km</t>
  </si>
  <si>
    <t>996194438</t>
  </si>
  <si>
    <t>-1337615906</t>
  </si>
  <si>
    <t>751</t>
  </si>
  <si>
    <t>Vzduchotechnika</t>
  </si>
  <si>
    <t>751511819</t>
  </si>
  <si>
    <t>Demontáž potrubí plechového skupiny I kruhového s přírubou nebo bez příruby tloušťky plechu 0,8 mm, průměru do 400 mm</t>
  </si>
  <si>
    <t>966748604</t>
  </si>
  <si>
    <t>" pohled 2" 6,844+11,961+16,610</t>
  </si>
  <si>
    <t>751572812</t>
  </si>
  <si>
    <t>Demontáž závěsu kruhového potrubí upevněného pomocí objímky nebo na potrubí, kotveného do betonu</t>
  </si>
  <si>
    <t>-366157340</t>
  </si>
  <si>
    <t>764002851</t>
  </si>
  <si>
    <t>Demontáž klempířských konstrukcí oplechování parapetů do suti</t>
  </si>
  <si>
    <t>99250124</t>
  </si>
  <si>
    <t>764004801</t>
  </si>
  <si>
    <t>Demontáž klempířských konstrukcí žlabu podokapního do suti</t>
  </si>
  <si>
    <t>-767175869</t>
  </si>
  <si>
    <t>" pohled 3" 5,100*3</t>
  </si>
  <si>
    <t>764004861</t>
  </si>
  <si>
    <t>Demontáž klempířských konstrukcí svodu do suti</t>
  </si>
  <si>
    <t>53884116</t>
  </si>
  <si>
    <t>" pohled 2" (0,208+0,164+14,766)+(0,156*3+6,416)</t>
  </si>
  <si>
    <t>764216443</t>
  </si>
  <si>
    <t>Oplechování parapetů z pozinkovaného plechu rovných celoplošně lepené, bez rohů rš 250 mm</t>
  </si>
  <si>
    <t>-31523976</t>
  </si>
  <si>
    <t>764511403</t>
  </si>
  <si>
    <t>Žlab podokapní z pozinkovaného plechu včetně háků a čel půlkruhový rš 250 mm</t>
  </si>
  <si>
    <t>800941184</t>
  </si>
  <si>
    <t>764511443</t>
  </si>
  <si>
    <t>Žlab podokapní z pozinkovaného plechu včetně háků a čel kotlík oválný (trychtýřový), rš žlabu/průměr svodu 250/80 mm</t>
  </si>
  <si>
    <t>-1011190917</t>
  </si>
  <si>
    <t>" pohled 3" 3,000</t>
  </si>
  <si>
    <t>764518421</t>
  </si>
  <si>
    <t>Svod z pozinkovaného plechu včetně objímek, kolen a odskoků kruhový, průměru 80 mm</t>
  </si>
  <si>
    <t>-1122321665</t>
  </si>
  <si>
    <t>" pohled 3" (0,208+0,164+14,766)+(0,156*3+6,416)</t>
  </si>
  <si>
    <t>998764103</t>
  </si>
  <si>
    <t>Přesun hmot pro konstrukce klempířské stanovený z hmotnosti přesunovaného materiálu vodorovná dopravní vzdálenost do 50 m v objektech výšky přes 12 do 24 m</t>
  </si>
  <si>
    <t>-2014800183</t>
  </si>
  <si>
    <t>998764181</t>
  </si>
  <si>
    <t>Přesun hmot pro konstrukce klempířské stanovený z hmotnosti přesunovaného materiálu Příplatek k cenám za přesun prováděný bez použití mechanizace pro jakoukoliv výšku objektu</t>
  </si>
  <si>
    <t>-320009713</t>
  </si>
  <si>
    <t>766</t>
  </si>
  <si>
    <t>Konstrukce truhlářské</t>
  </si>
  <si>
    <t>766622131</t>
  </si>
  <si>
    <t>Montáž oken plastových včetně montáže rámu plochy přes 1 m2 otevíravých do zdiva, výšky do 1,5 m</t>
  </si>
  <si>
    <t>-126241116</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</si>
  <si>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</si>
  <si>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 pohled 3 (okno 1000x1250 mm)" 1,000*1,250</t>
  </si>
  <si>
    <t>61143750</t>
  </si>
  <si>
    <t>okno plastové dvoukřídlové otvíravé a sklápěcí 100x125 cm, Uw=1,1 W/m2K-1</t>
  </si>
  <si>
    <t>283424435</t>
  </si>
  <si>
    <t>Poznámka k položce:
- izolační dvojsklo
- v aktivním křídle síť proti hmyzu
- barva bílá</t>
  </si>
  <si>
    <t>766629214</t>
  </si>
  <si>
    <t>Montáž oken dřevěných Příplatek k cenám za tepelnou izolaci mezi ostěním a rámem okna při rovném ostění, připojovací spára tl. do 15 mm, páska</t>
  </si>
  <si>
    <t>-233526404</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</si>
  <si>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</si>
  <si>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 pohled 3 (okno 1000x1250 mm - interiér + exteriér)" (1,000*2+1,250*2)*2</t>
  </si>
  <si>
    <t>998766103</t>
  </si>
  <si>
    <t>Přesun hmot pro konstrukce truhlářské stanovený z hmotnosti přesunovaného materiálu vodorovná dopravní vzdálenost do 50 m v objektech výšky přes 12 do 24 m</t>
  </si>
  <si>
    <t>1641784052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</si>
  <si>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</si>
  <si>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998766181</t>
  </si>
  <si>
    <t>Přesun hmot pro konstrukce truhlářské stanovený z hmotnosti přesunovaného materiálu Příplatek k ceně za přesun prováděný bez použití mechanizace pro jakoukoliv výšku objektu</t>
  </si>
  <si>
    <t>-305650945</t>
  </si>
  <si>
    <t>767</t>
  </si>
  <si>
    <t>Konstrukce zámečnické</t>
  </si>
  <si>
    <t>767122811</t>
  </si>
  <si>
    <t>Demontáž stěn a příček s výplní z drátěné sítě šroubovaných</t>
  </si>
  <si>
    <t>532061994</t>
  </si>
  <si>
    <t>783301303</t>
  </si>
  <si>
    <t>Příprava podkladu zámečnických konstrukcí před provedením nátěru odrezivění odrezovačem bezoplachovým</t>
  </si>
  <si>
    <t>604001957</t>
  </si>
  <si>
    <t>Poznámka k položce:
- kontrukce prosklené fasády
- dvousložkový nátěr</t>
  </si>
  <si>
    <t>" pohled 3" (4,910*3,000)+((4,910*3,100)*2)+((0,200*4)*1,870)</t>
  </si>
  <si>
    <t>59</t>
  </si>
  <si>
    <t>783301313</t>
  </si>
  <si>
    <t>Příprava podkladu zámečnických konstrukcí před provedením nátěru odmaštění odmašťovačem ředidlovým</t>
  </si>
  <si>
    <t>-1335305946</t>
  </si>
  <si>
    <t>60</t>
  </si>
  <si>
    <t>783301401</t>
  </si>
  <si>
    <t>Příprava podkladu zámečnických konstrukcí před provedením nátěru ometení</t>
  </si>
  <si>
    <t>-1627129024</t>
  </si>
  <si>
    <t>61</t>
  </si>
  <si>
    <t>783306809</t>
  </si>
  <si>
    <t>Odstranění nátěrů ze zámečnických konstrukcí okartáčováním</t>
  </si>
  <si>
    <t>-435394680</t>
  </si>
  <si>
    <t>62</t>
  </si>
  <si>
    <t>783315101</t>
  </si>
  <si>
    <t>Mezinátěr zámečnických konstrukcí jednonásobný syntetický standardní</t>
  </si>
  <si>
    <t>1087991214</t>
  </si>
  <si>
    <t>63</t>
  </si>
  <si>
    <t>783317101</t>
  </si>
  <si>
    <t>Krycí nátěr (email) zámečnických konstrukcí jednonásobný syntetický standardní</t>
  </si>
  <si>
    <t>1651344367</t>
  </si>
  <si>
    <t>VON - Vedlejší a ostatní náklady</t>
  </si>
  <si>
    <t>VRN - Vedlejší rozpočtové náklady</t>
  </si>
  <si>
    <t xml:space="preserve">    VRN1 - Průzkumné, geodetické a projektové práce</t>
  </si>
  <si>
    <t xml:space="preserve">    VRN3 - Zařízení staveniště</t>
  </si>
  <si>
    <t xml:space="preserve">    VRN6 - Územní vlivy</t>
  </si>
  <si>
    <t>VRN</t>
  </si>
  <si>
    <t>Vedlejší rozpočtové náklady</t>
  </si>
  <si>
    <t>VRN1</t>
  </si>
  <si>
    <t>Průzkumné, geodetické a projektové práce</t>
  </si>
  <si>
    <t>013254000</t>
  </si>
  <si>
    <t>Dokumentace skutečného provedení stavby</t>
  </si>
  <si>
    <t>Kč</t>
  </si>
  <si>
    <t>1024</t>
  </si>
  <si>
    <t>-1791566681</t>
  </si>
  <si>
    <t>Poznámka k položce:
- textová a výkresová část
- 1x v elektronické podobě (obvyklé formáty např.: dwg., pdf., jpeg. apod.)
- 4x v tištěné podobě</t>
  </si>
  <si>
    <t>VRN3</t>
  </si>
  <si>
    <t>Zařízení staveniště</t>
  </si>
  <si>
    <t>032103000</t>
  </si>
  <si>
    <t>Náklady na stavební buňky</t>
  </si>
  <si>
    <t>1773691233</t>
  </si>
  <si>
    <t>Poznámka k položce:
- po celou dobu provádění prací
- mobilní chemická toaleta
- skladovací kontejner apod.</t>
  </si>
  <si>
    <t>033203000</t>
  </si>
  <si>
    <t>Energie pro zařízení staveniště</t>
  </si>
  <si>
    <t>1520033552</t>
  </si>
  <si>
    <t>Poznámka k položce:
- osazení podružného měření pro odběr média (měření veškerých spotřebovaných médií)</t>
  </si>
  <si>
    <t>VRN6</t>
  </si>
  <si>
    <t>Územní vlivy</t>
  </si>
  <si>
    <t>063303000</t>
  </si>
  <si>
    <t>Práce ve výškách, v hloubkách</t>
  </si>
  <si>
    <t>-90322697</t>
  </si>
  <si>
    <t>Poznámka k položce:
- ztížené provádění prací z lešení nebo nakloněné střešní roviny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</si>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</sst>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41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167" fontId="23" fillId="2" borderId="22" xfId="0" applyNumberFormat="1" applyFont="1" applyFill="1" applyBorder="1" applyAlignment="1" applyProtection="1">
      <alignment vertical="center"/>
      <protection locked="0"/>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40" fillId="0" borderId="23"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6" xfId="0" applyFont="1" applyBorder="1" applyAlignment="1">
      <alignment vertical="center" wrapText="1"/>
    </xf>
    <xf numFmtId="0" fontId="40"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vertical="center" wrapText="1"/>
    </xf>
    <xf numFmtId="0" fontId="40" fillId="0" borderId="28" xfId="0" applyFont="1" applyBorder="1" applyAlignment="1">
      <alignment vertical="center" wrapText="1"/>
    </xf>
    <xf numFmtId="0" fontId="44" fillId="0" borderId="29" xfId="0" applyFont="1" applyBorder="1" applyAlignment="1">
      <alignment vertical="center" wrapText="1"/>
    </xf>
    <xf numFmtId="0" fontId="40" fillId="0" borderId="30" xfId="0" applyFont="1" applyBorder="1" applyAlignment="1">
      <alignment vertical="center" wrapText="1"/>
    </xf>
    <xf numFmtId="0" fontId="40" fillId="0" borderId="0" xfId="0" applyFont="1" applyBorder="1" applyAlignment="1">
      <alignment vertical="top"/>
    </xf>
    <xf numFmtId="0" fontId="40" fillId="0" borderId="0" xfId="0" applyFont="1" applyAlignment="1">
      <alignment vertical="top"/>
    </xf>
    <xf numFmtId="0" fontId="40" fillId="0" borderId="23"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5" fillId="0" borderId="29"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40" fillId="0" borderId="28" xfId="0" applyFont="1" applyBorder="1" applyAlignment="1">
      <alignment horizontal="left" vertical="center"/>
    </xf>
    <xf numFmtId="0" fontId="44"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9" xfId="0" applyFont="1" applyBorder="1" applyAlignment="1">
      <alignment horizontal="left" vertical="center"/>
    </xf>
    <xf numFmtId="0" fontId="40" fillId="0" borderId="0" xfId="0" applyFont="1" applyBorder="1" applyAlignment="1">
      <alignment horizontal="left" vertical="center" wrapText="1"/>
    </xf>
    <xf numFmtId="0" fontId="43" fillId="0" borderId="0"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8" xfId="0" applyFont="1" applyBorder="1" applyAlignment="1">
      <alignment horizontal="left"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8"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9" xfId="0" applyFont="1" applyBorder="1" applyAlignment="1">
      <alignment vertical="center"/>
    </xf>
    <xf numFmtId="0" fontId="42" fillId="0" borderId="29"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5" fillId="0" borderId="29" xfId="0" applyFont="1" applyBorder="1" applyAlignment="1">
      <alignment/>
    </xf>
    <xf numFmtId="0" fontId="40" fillId="0" borderId="26" xfId="0" applyFont="1" applyBorder="1" applyAlignment="1">
      <alignment vertical="top"/>
    </xf>
    <xf numFmtId="0" fontId="40" fillId="0" borderId="27" xfId="0" applyFont="1" applyBorder="1" applyAlignment="1">
      <alignment vertical="top"/>
    </xf>
    <xf numFmtId="0" fontId="40" fillId="0" borderId="0" xfId="0" applyFont="1" applyBorder="1" applyAlignment="1">
      <alignment horizontal="center" vertical="center"/>
    </xf>
    <xf numFmtId="0" fontId="40" fillId="0" borderId="0" xfId="0" applyFont="1" applyBorder="1" applyAlignment="1">
      <alignment horizontal="left" vertical="top"/>
    </xf>
    <xf numFmtId="0" fontId="40" fillId="0" borderId="28" xfId="0" applyFont="1" applyBorder="1" applyAlignment="1">
      <alignment vertical="top"/>
    </xf>
    <xf numFmtId="0" fontId="40" fillId="0" borderId="29" xfId="0" applyFont="1" applyBorder="1" applyAlignment="1">
      <alignment vertical="top"/>
    </xf>
    <xf numFmtId="0" fontId="40" fillId="0" borderId="30" xfId="0" applyFont="1" applyBorder="1" applyAlignment="1">
      <alignment vertical="top"/>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center" vertical="center"/>
      <protection/>
    </xf>
    <xf numFmtId="4" fontId="28" fillId="0" borderId="0" xfId="0" applyNumberFormat="1" applyFont="1" applyAlignment="1" applyProtection="1">
      <alignment horizontal="right" vertical="center"/>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7"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1" fillId="0" borderId="0" xfId="0" applyFont="1" applyBorder="1" applyAlignment="1">
      <alignment horizontal="center" vertical="center"/>
    </xf>
    <xf numFmtId="0" fontId="41" fillId="0" borderId="0" xfId="0" applyFont="1" applyBorder="1" applyAlignment="1">
      <alignment horizontal="center" vertical="center" wrapText="1"/>
    </xf>
    <xf numFmtId="0" fontId="42" fillId="0" borderId="29" xfId="0" applyFont="1" applyBorder="1" applyAlignment="1">
      <alignment horizontal="left"/>
    </xf>
    <xf numFmtId="0" fontId="43" fillId="0" borderId="0" xfId="0" applyFont="1" applyBorder="1" applyAlignment="1">
      <alignment horizontal="left" vertical="center"/>
    </xf>
    <xf numFmtId="0" fontId="43" fillId="0" borderId="0" xfId="0" applyFont="1" applyBorder="1" applyAlignment="1">
      <alignment horizontal="left" vertical="top"/>
    </xf>
    <xf numFmtId="0" fontId="43" fillId="0" borderId="0" xfId="0" applyFont="1" applyBorder="1" applyAlignment="1">
      <alignment horizontal="left" vertical="center" wrapText="1"/>
    </xf>
    <xf numFmtId="0" fontId="42" fillId="0" borderId="29" xfId="0" applyFont="1" applyBorder="1" applyAlignment="1">
      <alignment horizontal="left" wrapText="1"/>
    </xf>
    <xf numFmtId="49" fontId="43"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0"/>
  <sheetViews>
    <sheetView showGridLines="0" workbookViewId="0" topLeftCell="A19"/>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97"/>
      <c r="AS2" s="397"/>
      <c r="AT2" s="397"/>
      <c r="AU2" s="397"/>
      <c r="AV2" s="397"/>
      <c r="AW2" s="397"/>
      <c r="AX2" s="397"/>
      <c r="AY2" s="397"/>
      <c r="AZ2" s="397"/>
      <c r="BA2" s="397"/>
      <c r="BB2" s="397"/>
      <c r="BC2" s="397"/>
      <c r="BD2" s="397"/>
      <c r="BE2" s="397"/>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81" t="s">
        <v>14</v>
      </c>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24"/>
      <c r="AQ5" s="24"/>
      <c r="AR5" s="22"/>
      <c r="BE5" s="378" t="s">
        <v>15</v>
      </c>
      <c r="BS5" s="19" t="s">
        <v>6</v>
      </c>
    </row>
    <row r="6" spans="2:71" s="1" customFormat="1" ht="36.95" customHeight="1">
      <c r="B6" s="23"/>
      <c r="C6" s="24"/>
      <c r="D6" s="30" t="s">
        <v>16</v>
      </c>
      <c r="E6" s="24"/>
      <c r="F6" s="24"/>
      <c r="G6" s="24"/>
      <c r="H6" s="24"/>
      <c r="I6" s="24"/>
      <c r="J6" s="24"/>
      <c r="K6" s="383" t="s">
        <v>17</v>
      </c>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24"/>
      <c r="AQ6" s="24"/>
      <c r="AR6" s="22"/>
      <c r="BE6" s="379"/>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21</v>
      </c>
      <c r="AO7" s="24"/>
      <c r="AP7" s="24"/>
      <c r="AQ7" s="24"/>
      <c r="AR7" s="22"/>
      <c r="BE7" s="379"/>
      <c r="BS7" s="19" t="s">
        <v>6</v>
      </c>
    </row>
    <row r="8" spans="2:71" s="1" customFormat="1" ht="12" customHeight="1">
      <c r="B8" s="23"/>
      <c r="C8" s="24"/>
      <c r="D8" s="31"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24</v>
      </c>
      <c r="AL8" s="24"/>
      <c r="AM8" s="24"/>
      <c r="AN8" s="32" t="s">
        <v>25</v>
      </c>
      <c r="AO8" s="24"/>
      <c r="AP8" s="24"/>
      <c r="AQ8" s="24"/>
      <c r="AR8" s="22"/>
      <c r="BE8" s="379"/>
      <c r="BS8" s="19" t="s">
        <v>6</v>
      </c>
    </row>
    <row r="9" spans="2:71" s="1" customFormat="1" ht="29.25" customHeight="1">
      <c r="B9" s="23"/>
      <c r="C9" s="24"/>
      <c r="D9" s="28" t="s">
        <v>26</v>
      </c>
      <c r="E9" s="24"/>
      <c r="F9" s="24"/>
      <c r="G9" s="24"/>
      <c r="H9" s="24"/>
      <c r="I9" s="24"/>
      <c r="J9" s="24"/>
      <c r="K9" s="33" t="s">
        <v>27</v>
      </c>
      <c r="L9" s="24"/>
      <c r="M9" s="24"/>
      <c r="N9" s="24"/>
      <c r="O9" s="24"/>
      <c r="P9" s="24"/>
      <c r="Q9" s="24"/>
      <c r="R9" s="24"/>
      <c r="S9" s="24"/>
      <c r="T9" s="24"/>
      <c r="U9" s="24"/>
      <c r="V9" s="24"/>
      <c r="W9" s="24"/>
      <c r="X9" s="24"/>
      <c r="Y9" s="24"/>
      <c r="Z9" s="24"/>
      <c r="AA9" s="24"/>
      <c r="AB9" s="24"/>
      <c r="AC9" s="24"/>
      <c r="AD9" s="24"/>
      <c r="AE9" s="24"/>
      <c r="AF9" s="24"/>
      <c r="AG9" s="24"/>
      <c r="AH9" s="24"/>
      <c r="AI9" s="24"/>
      <c r="AJ9" s="24"/>
      <c r="AK9" s="28" t="s">
        <v>28</v>
      </c>
      <c r="AL9" s="24"/>
      <c r="AM9" s="24"/>
      <c r="AN9" s="33" t="s">
        <v>29</v>
      </c>
      <c r="AO9" s="24"/>
      <c r="AP9" s="24"/>
      <c r="AQ9" s="24"/>
      <c r="AR9" s="22"/>
      <c r="BE9" s="379"/>
      <c r="BS9" s="19" t="s">
        <v>6</v>
      </c>
    </row>
    <row r="10" spans="2:71" s="1" customFormat="1" ht="12" customHeight="1">
      <c r="B10" s="23"/>
      <c r="C10" s="24"/>
      <c r="D10" s="31" t="s">
        <v>30</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31</v>
      </c>
      <c r="AL10" s="24"/>
      <c r="AM10" s="24"/>
      <c r="AN10" s="29" t="s">
        <v>32</v>
      </c>
      <c r="AO10" s="24"/>
      <c r="AP10" s="24"/>
      <c r="AQ10" s="24"/>
      <c r="AR10" s="22"/>
      <c r="BE10" s="379"/>
      <c r="BS10" s="19" t="s">
        <v>6</v>
      </c>
    </row>
    <row r="11" spans="2:71" s="1" customFormat="1" ht="18.4" customHeight="1">
      <c r="B11" s="23"/>
      <c r="C11" s="24"/>
      <c r="D11" s="24"/>
      <c r="E11" s="29" t="s">
        <v>33</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34</v>
      </c>
      <c r="AL11" s="24"/>
      <c r="AM11" s="24"/>
      <c r="AN11" s="29" t="s">
        <v>32</v>
      </c>
      <c r="AO11" s="24"/>
      <c r="AP11" s="24"/>
      <c r="AQ11" s="24"/>
      <c r="AR11" s="22"/>
      <c r="BE11" s="379"/>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79"/>
      <c r="BS12" s="19" t="s">
        <v>6</v>
      </c>
    </row>
    <row r="13" spans="2:71" s="1" customFormat="1" ht="12" customHeight="1">
      <c r="B13" s="23"/>
      <c r="C13" s="24"/>
      <c r="D13" s="31" t="s">
        <v>35</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31</v>
      </c>
      <c r="AL13" s="24"/>
      <c r="AM13" s="24"/>
      <c r="AN13" s="34" t="s">
        <v>36</v>
      </c>
      <c r="AO13" s="24"/>
      <c r="AP13" s="24"/>
      <c r="AQ13" s="24"/>
      <c r="AR13" s="22"/>
      <c r="BE13" s="379"/>
      <c r="BS13" s="19" t="s">
        <v>6</v>
      </c>
    </row>
    <row r="14" spans="2:71" ht="12.75">
      <c r="B14" s="23"/>
      <c r="C14" s="24"/>
      <c r="D14" s="24"/>
      <c r="E14" s="384" t="s">
        <v>36</v>
      </c>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1" t="s">
        <v>34</v>
      </c>
      <c r="AL14" s="24"/>
      <c r="AM14" s="24"/>
      <c r="AN14" s="34" t="s">
        <v>36</v>
      </c>
      <c r="AO14" s="24"/>
      <c r="AP14" s="24"/>
      <c r="AQ14" s="24"/>
      <c r="AR14" s="22"/>
      <c r="BE14" s="379"/>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79"/>
      <c r="BS15" s="19" t="s">
        <v>4</v>
      </c>
    </row>
    <row r="16" spans="2:71" s="1" customFormat="1" ht="12" customHeight="1">
      <c r="B16" s="23"/>
      <c r="C16" s="24"/>
      <c r="D16" s="31" t="s">
        <v>37</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31</v>
      </c>
      <c r="AL16" s="24"/>
      <c r="AM16" s="24"/>
      <c r="AN16" s="29" t="s">
        <v>32</v>
      </c>
      <c r="AO16" s="24"/>
      <c r="AP16" s="24"/>
      <c r="AQ16" s="24"/>
      <c r="AR16" s="22"/>
      <c r="BE16" s="379"/>
      <c r="BS16" s="19" t="s">
        <v>38</v>
      </c>
    </row>
    <row r="17" spans="2:71" s="1" customFormat="1" ht="18.4" customHeight="1">
      <c r="B17" s="23"/>
      <c r="C17" s="24"/>
      <c r="D17" s="24"/>
      <c r="E17" s="29" t="s">
        <v>39</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34</v>
      </c>
      <c r="AL17" s="24"/>
      <c r="AM17" s="24"/>
      <c r="AN17" s="29" t="s">
        <v>32</v>
      </c>
      <c r="AO17" s="24"/>
      <c r="AP17" s="24"/>
      <c r="AQ17" s="24"/>
      <c r="AR17" s="22"/>
      <c r="BE17" s="379"/>
      <c r="BS17" s="19" t="s">
        <v>38</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79"/>
      <c r="BS18" s="19" t="s">
        <v>40</v>
      </c>
    </row>
    <row r="19" spans="2:71" s="1" customFormat="1" ht="12" customHeight="1">
      <c r="B19" s="23"/>
      <c r="C19" s="24"/>
      <c r="D19" s="31" t="s">
        <v>41</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31</v>
      </c>
      <c r="AL19" s="24"/>
      <c r="AM19" s="24"/>
      <c r="AN19" s="29" t="s">
        <v>32</v>
      </c>
      <c r="AO19" s="24"/>
      <c r="AP19" s="24"/>
      <c r="AQ19" s="24"/>
      <c r="AR19" s="22"/>
      <c r="BE19" s="379"/>
      <c r="BS19" s="19" t="s">
        <v>42</v>
      </c>
    </row>
    <row r="20" spans="2:71" s="1" customFormat="1" ht="18.4" customHeight="1">
      <c r="B20" s="23"/>
      <c r="C20" s="24"/>
      <c r="D20" s="24"/>
      <c r="E20" s="29" t="s">
        <v>43</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34</v>
      </c>
      <c r="AL20" s="24"/>
      <c r="AM20" s="24"/>
      <c r="AN20" s="29" t="s">
        <v>32</v>
      </c>
      <c r="AO20" s="24"/>
      <c r="AP20" s="24"/>
      <c r="AQ20" s="24"/>
      <c r="AR20" s="22"/>
      <c r="BE20" s="379"/>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79"/>
    </row>
    <row r="22" spans="2:57" s="1" customFormat="1" ht="12" customHeight="1">
      <c r="B22" s="23"/>
      <c r="C22" s="24"/>
      <c r="D22" s="31" t="s">
        <v>44</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79"/>
    </row>
    <row r="23" spans="2:57" s="1" customFormat="1" ht="47.25" customHeight="1">
      <c r="B23" s="23"/>
      <c r="C23" s="24"/>
      <c r="D23" s="24"/>
      <c r="E23" s="386" t="s">
        <v>45</v>
      </c>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6"/>
      <c r="AL23" s="386"/>
      <c r="AM23" s="386"/>
      <c r="AN23" s="386"/>
      <c r="AO23" s="24"/>
      <c r="AP23" s="24"/>
      <c r="AQ23" s="24"/>
      <c r="AR23" s="22"/>
      <c r="BE23" s="379"/>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79"/>
    </row>
    <row r="25" spans="2:57" s="1" customFormat="1" ht="6.95" customHeight="1">
      <c r="B25" s="23"/>
      <c r="C25" s="24"/>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4"/>
      <c r="AQ25" s="24"/>
      <c r="AR25" s="22"/>
      <c r="BE25" s="379"/>
    </row>
    <row r="26" spans="1:57" s="2" customFormat="1" ht="25.9" customHeight="1">
      <c r="A26" s="37"/>
      <c r="B26" s="38"/>
      <c r="C26" s="39"/>
      <c r="D26" s="40" t="s">
        <v>46</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387">
        <f>ROUND(AG54,0)</f>
        <v>0</v>
      </c>
      <c r="AL26" s="388"/>
      <c r="AM26" s="388"/>
      <c r="AN26" s="388"/>
      <c r="AO26" s="388"/>
      <c r="AP26" s="39"/>
      <c r="AQ26" s="39"/>
      <c r="AR26" s="42"/>
      <c r="BE26" s="379"/>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2"/>
      <c r="BE27" s="379"/>
    </row>
    <row r="28" spans="1:57" s="2" customFormat="1" ht="12.75">
      <c r="A28" s="37"/>
      <c r="B28" s="38"/>
      <c r="C28" s="39"/>
      <c r="D28" s="39"/>
      <c r="E28" s="39"/>
      <c r="F28" s="39"/>
      <c r="G28" s="39"/>
      <c r="H28" s="39"/>
      <c r="I28" s="39"/>
      <c r="J28" s="39"/>
      <c r="K28" s="39"/>
      <c r="L28" s="389" t="s">
        <v>47</v>
      </c>
      <c r="M28" s="389"/>
      <c r="N28" s="389"/>
      <c r="O28" s="389"/>
      <c r="P28" s="389"/>
      <c r="Q28" s="39"/>
      <c r="R28" s="39"/>
      <c r="S28" s="39"/>
      <c r="T28" s="39"/>
      <c r="U28" s="39"/>
      <c r="V28" s="39"/>
      <c r="W28" s="389" t="s">
        <v>48</v>
      </c>
      <c r="X28" s="389"/>
      <c r="Y28" s="389"/>
      <c r="Z28" s="389"/>
      <c r="AA28" s="389"/>
      <c r="AB28" s="389"/>
      <c r="AC28" s="389"/>
      <c r="AD28" s="389"/>
      <c r="AE28" s="389"/>
      <c r="AF28" s="39"/>
      <c r="AG28" s="39"/>
      <c r="AH28" s="39"/>
      <c r="AI28" s="39"/>
      <c r="AJ28" s="39"/>
      <c r="AK28" s="389" t="s">
        <v>49</v>
      </c>
      <c r="AL28" s="389"/>
      <c r="AM28" s="389"/>
      <c r="AN28" s="389"/>
      <c r="AO28" s="389"/>
      <c r="AP28" s="39"/>
      <c r="AQ28" s="39"/>
      <c r="AR28" s="42"/>
      <c r="BE28" s="379"/>
    </row>
    <row r="29" spans="2:57" s="3" customFormat="1" ht="14.45" customHeight="1">
      <c r="B29" s="43"/>
      <c r="C29" s="44"/>
      <c r="D29" s="31" t="s">
        <v>50</v>
      </c>
      <c r="E29" s="44"/>
      <c r="F29" s="31" t="s">
        <v>51</v>
      </c>
      <c r="G29" s="44"/>
      <c r="H29" s="44"/>
      <c r="I29" s="44"/>
      <c r="J29" s="44"/>
      <c r="K29" s="44"/>
      <c r="L29" s="392">
        <v>0.21</v>
      </c>
      <c r="M29" s="391"/>
      <c r="N29" s="391"/>
      <c r="O29" s="391"/>
      <c r="P29" s="391"/>
      <c r="Q29" s="44"/>
      <c r="R29" s="44"/>
      <c r="S29" s="44"/>
      <c r="T29" s="44"/>
      <c r="U29" s="44"/>
      <c r="V29" s="44"/>
      <c r="W29" s="390">
        <f>ROUND(AZ54,0)</f>
        <v>0</v>
      </c>
      <c r="X29" s="391"/>
      <c r="Y29" s="391"/>
      <c r="Z29" s="391"/>
      <c r="AA29" s="391"/>
      <c r="AB29" s="391"/>
      <c r="AC29" s="391"/>
      <c r="AD29" s="391"/>
      <c r="AE29" s="391"/>
      <c r="AF29" s="44"/>
      <c r="AG29" s="44"/>
      <c r="AH29" s="44"/>
      <c r="AI29" s="44"/>
      <c r="AJ29" s="44"/>
      <c r="AK29" s="390">
        <f>ROUND(AV54,0)</f>
        <v>0</v>
      </c>
      <c r="AL29" s="391"/>
      <c r="AM29" s="391"/>
      <c r="AN29" s="391"/>
      <c r="AO29" s="391"/>
      <c r="AP29" s="44"/>
      <c r="AQ29" s="44"/>
      <c r="AR29" s="45"/>
      <c r="BE29" s="380"/>
    </row>
    <row r="30" spans="2:57" s="3" customFormat="1" ht="14.45" customHeight="1">
      <c r="B30" s="43"/>
      <c r="C30" s="44"/>
      <c r="D30" s="44"/>
      <c r="E30" s="44"/>
      <c r="F30" s="31" t="s">
        <v>52</v>
      </c>
      <c r="G30" s="44"/>
      <c r="H30" s="44"/>
      <c r="I30" s="44"/>
      <c r="J30" s="44"/>
      <c r="K30" s="44"/>
      <c r="L30" s="392">
        <v>0.15</v>
      </c>
      <c r="M30" s="391"/>
      <c r="N30" s="391"/>
      <c r="O30" s="391"/>
      <c r="P30" s="391"/>
      <c r="Q30" s="44"/>
      <c r="R30" s="44"/>
      <c r="S30" s="44"/>
      <c r="T30" s="44"/>
      <c r="U30" s="44"/>
      <c r="V30" s="44"/>
      <c r="W30" s="390">
        <f>ROUND(BA54,0)</f>
        <v>0</v>
      </c>
      <c r="X30" s="391"/>
      <c r="Y30" s="391"/>
      <c r="Z30" s="391"/>
      <c r="AA30" s="391"/>
      <c r="AB30" s="391"/>
      <c r="AC30" s="391"/>
      <c r="AD30" s="391"/>
      <c r="AE30" s="391"/>
      <c r="AF30" s="44"/>
      <c r="AG30" s="44"/>
      <c r="AH30" s="44"/>
      <c r="AI30" s="44"/>
      <c r="AJ30" s="44"/>
      <c r="AK30" s="390">
        <f>ROUND(AW54,0)</f>
        <v>0</v>
      </c>
      <c r="AL30" s="391"/>
      <c r="AM30" s="391"/>
      <c r="AN30" s="391"/>
      <c r="AO30" s="391"/>
      <c r="AP30" s="44"/>
      <c r="AQ30" s="44"/>
      <c r="AR30" s="45"/>
      <c r="BE30" s="380"/>
    </row>
    <row r="31" spans="2:57" s="3" customFormat="1" ht="14.45" customHeight="1" hidden="1">
      <c r="B31" s="43"/>
      <c r="C31" s="44"/>
      <c r="D31" s="44"/>
      <c r="E31" s="44"/>
      <c r="F31" s="31" t="s">
        <v>53</v>
      </c>
      <c r="G31" s="44"/>
      <c r="H31" s="44"/>
      <c r="I31" s="44"/>
      <c r="J31" s="44"/>
      <c r="K31" s="44"/>
      <c r="L31" s="392">
        <v>0.21</v>
      </c>
      <c r="M31" s="391"/>
      <c r="N31" s="391"/>
      <c r="O31" s="391"/>
      <c r="P31" s="391"/>
      <c r="Q31" s="44"/>
      <c r="R31" s="44"/>
      <c r="S31" s="44"/>
      <c r="T31" s="44"/>
      <c r="U31" s="44"/>
      <c r="V31" s="44"/>
      <c r="W31" s="390">
        <f>ROUND(BB54,0)</f>
        <v>0</v>
      </c>
      <c r="X31" s="391"/>
      <c r="Y31" s="391"/>
      <c r="Z31" s="391"/>
      <c r="AA31" s="391"/>
      <c r="AB31" s="391"/>
      <c r="AC31" s="391"/>
      <c r="AD31" s="391"/>
      <c r="AE31" s="391"/>
      <c r="AF31" s="44"/>
      <c r="AG31" s="44"/>
      <c r="AH31" s="44"/>
      <c r="AI31" s="44"/>
      <c r="AJ31" s="44"/>
      <c r="AK31" s="390">
        <v>0</v>
      </c>
      <c r="AL31" s="391"/>
      <c r="AM31" s="391"/>
      <c r="AN31" s="391"/>
      <c r="AO31" s="391"/>
      <c r="AP31" s="44"/>
      <c r="AQ31" s="44"/>
      <c r="AR31" s="45"/>
      <c r="BE31" s="380"/>
    </row>
    <row r="32" spans="2:57" s="3" customFormat="1" ht="14.45" customHeight="1" hidden="1">
      <c r="B32" s="43"/>
      <c r="C32" s="44"/>
      <c r="D32" s="44"/>
      <c r="E32" s="44"/>
      <c r="F32" s="31" t="s">
        <v>54</v>
      </c>
      <c r="G32" s="44"/>
      <c r="H32" s="44"/>
      <c r="I32" s="44"/>
      <c r="J32" s="44"/>
      <c r="K32" s="44"/>
      <c r="L32" s="392">
        <v>0.15</v>
      </c>
      <c r="M32" s="391"/>
      <c r="N32" s="391"/>
      <c r="O32" s="391"/>
      <c r="P32" s="391"/>
      <c r="Q32" s="44"/>
      <c r="R32" s="44"/>
      <c r="S32" s="44"/>
      <c r="T32" s="44"/>
      <c r="U32" s="44"/>
      <c r="V32" s="44"/>
      <c r="W32" s="390">
        <f>ROUND(BC54,0)</f>
        <v>0</v>
      </c>
      <c r="X32" s="391"/>
      <c r="Y32" s="391"/>
      <c r="Z32" s="391"/>
      <c r="AA32" s="391"/>
      <c r="AB32" s="391"/>
      <c r="AC32" s="391"/>
      <c r="AD32" s="391"/>
      <c r="AE32" s="391"/>
      <c r="AF32" s="44"/>
      <c r="AG32" s="44"/>
      <c r="AH32" s="44"/>
      <c r="AI32" s="44"/>
      <c r="AJ32" s="44"/>
      <c r="AK32" s="390">
        <v>0</v>
      </c>
      <c r="AL32" s="391"/>
      <c r="AM32" s="391"/>
      <c r="AN32" s="391"/>
      <c r="AO32" s="391"/>
      <c r="AP32" s="44"/>
      <c r="AQ32" s="44"/>
      <c r="AR32" s="45"/>
      <c r="BE32" s="380"/>
    </row>
    <row r="33" spans="2:44" s="3" customFormat="1" ht="14.45" customHeight="1" hidden="1">
      <c r="B33" s="43"/>
      <c r="C33" s="44"/>
      <c r="D33" s="44"/>
      <c r="E33" s="44"/>
      <c r="F33" s="31" t="s">
        <v>55</v>
      </c>
      <c r="G33" s="44"/>
      <c r="H33" s="44"/>
      <c r="I33" s="44"/>
      <c r="J33" s="44"/>
      <c r="K33" s="44"/>
      <c r="L33" s="392">
        <v>0</v>
      </c>
      <c r="M33" s="391"/>
      <c r="N33" s="391"/>
      <c r="O33" s="391"/>
      <c r="P33" s="391"/>
      <c r="Q33" s="44"/>
      <c r="R33" s="44"/>
      <c r="S33" s="44"/>
      <c r="T33" s="44"/>
      <c r="U33" s="44"/>
      <c r="V33" s="44"/>
      <c r="W33" s="390">
        <f>ROUND(BD54,0)</f>
        <v>0</v>
      </c>
      <c r="X33" s="391"/>
      <c r="Y33" s="391"/>
      <c r="Z33" s="391"/>
      <c r="AA33" s="391"/>
      <c r="AB33" s="391"/>
      <c r="AC33" s="391"/>
      <c r="AD33" s="391"/>
      <c r="AE33" s="391"/>
      <c r="AF33" s="44"/>
      <c r="AG33" s="44"/>
      <c r="AH33" s="44"/>
      <c r="AI33" s="44"/>
      <c r="AJ33" s="44"/>
      <c r="AK33" s="390">
        <v>0</v>
      </c>
      <c r="AL33" s="391"/>
      <c r="AM33" s="391"/>
      <c r="AN33" s="391"/>
      <c r="AO33" s="391"/>
      <c r="AP33" s="44"/>
      <c r="AQ33" s="44"/>
      <c r="AR33" s="45"/>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2"/>
      <c r="BE34" s="37"/>
    </row>
    <row r="35" spans="1:57" s="2" customFormat="1" ht="25.9" customHeight="1">
      <c r="A35" s="37"/>
      <c r="B35" s="38"/>
      <c r="C35" s="46"/>
      <c r="D35" s="47" t="s">
        <v>56</v>
      </c>
      <c r="E35" s="48"/>
      <c r="F35" s="48"/>
      <c r="G35" s="48"/>
      <c r="H35" s="48"/>
      <c r="I35" s="48"/>
      <c r="J35" s="48"/>
      <c r="K35" s="48"/>
      <c r="L35" s="48"/>
      <c r="M35" s="48"/>
      <c r="N35" s="48"/>
      <c r="O35" s="48"/>
      <c r="P35" s="48"/>
      <c r="Q35" s="48"/>
      <c r="R35" s="48"/>
      <c r="S35" s="48"/>
      <c r="T35" s="49" t="s">
        <v>57</v>
      </c>
      <c r="U35" s="48"/>
      <c r="V35" s="48"/>
      <c r="W35" s="48"/>
      <c r="X35" s="396" t="s">
        <v>58</v>
      </c>
      <c r="Y35" s="394"/>
      <c r="Z35" s="394"/>
      <c r="AA35" s="394"/>
      <c r="AB35" s="394"/>
      <c r="AC35" s="48"/>
      <c r="AD35" s="48"/>
      <c r="AE35" s="48"/>
      <c r="AF35" s="48"/>
      <c r="AG35" s="48"/>
      <c r="AH35" s="48"/>
      <c r="AI35" s="48"/>
      <c r="AJ35" s="48"/>
      <c r="AK35" s="393">
        <f>SUM(AK26:AK33)</f>
        <v>0</v>
      </c>
      <c r="AL35" s="394"/>
      <c r="AM35" s="394"/>
      <c r="AN35" s="394"/>
      <c r="AO35" s="395"/>
      <c r="AP35" s="46"/>
      <c r="AQ35" s="46"/>
      <c r="AR35" s="42"/>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2"/>
      <c r="BE36" s="37"/>
    </row>
    <row r="37" spans="1:57" s="2" customFormat="1" ht="6.95" customHeight="1">
      <c r="A37" s="37"/>
      <c r="B37" s="50"/>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42"/>
      <c r="BE37" s="37"/>
    </row>
    <row r="41" spans="1:57" s="2" customFormat="1" ht="6.95" customHeight="1">
      <c r="A41" s="37"/>
      <c r="B41" s="52"/>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42"/>
      <c r="BE41" s="37"/>
    </row>
    <row r="42" spans="1:57" s="2" customFormat="1" ht="24.95" customHeight="1">
      <c r="A42" s="37"/>
      <c r="B42" s="38"/>
      <c r="C42" s="25" t="s">
        <v>59</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2"/>
      <c r="BE42" s="37"/>
    </row>
    <row r="43" spans="1:57" s="2" customFormat="1" ht="6.95" customHeigh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2"/>
      <c r="BE43" s="37"/>
    </row>
    <row r="44" spans="2:44" s="4" customFormat="1" ht="12" customHeight="1">
      <c r="B44" s="54"/>
      <c r="C44" s="31" t="s">
        <v>13</v>
      </c>
      <c r="D44" s="55"/>
      <c r="E44" s="55"/>
      <c r="F44" s="55"/>
      <c r="G44" s="55"/>
      <c r="H44" s="55"/>
      <c r="I44" s="55"/>
      <c r="J44" s="55"/>
      <c r="K44" s="55"/>
      <c r="L44" s="55" t="str">
        <f>K5</f>
        <v>R18-061_R02</v>
      </c>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6"/>
    </row>
    <row r="45" spans="2:44" s="5" customFormat="1" ht="36.95" customHeight="1">
      <c r="B45" s="57"/>
      <c r="C45" s="58" t="s">
        <v>16</v>
      </c>
      <c r="D45" s="59"/>
      <c r="E45" s="59"/>
      <c r="F45" s="59"/>
      <c r="G45" s="59"/>
      <c r="H45" s="59"/>
      <c r="I45" s="59"/>
      <c r="J45" s="59"/>
      <c r="K45" s="59"/>
      <c r="L45" s="354" t="str">
        <f>K6</f>
        <v>Stavební úpravy dvorní fasády a komínových těles v objektu Vltavská 585/14, Praha 5_revize_R02</v>
      </c>
      <c r="M45" s="355"/>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355"/>
      <c r="AK45" s="355"/>
      <c r="AL45" s="355"/>
      <c r="AM45" s="355"/>
      <c r="AN45" s="355"/>
      <c r="AO45" s="355"/>
      <c r="AP45" s="59"/>
      <c r="AQ45" s="59"/>
      <c r="AR45" s="60"/>
    </row>
    <row r="46" spans="1:57" s="2" customFormat="1" ht="6.95" customHeight="1">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2"/>
      <c r="BE46" s="37"/>
    </row>
    <row r="47" spans="1:57" s="2" customFormat="1" ht="12" customHeight="1">
      <c r="A47" s="37"/>
      <c r="B47" s="38"/>
      <c r="C47" s="31" t="s">
        <v>22</v>
      </c>
      <c r="D47" s="39"/>
      <c r="E47" s="39"/>
      <c r="F47" s="39"/>
      <c r="G47" s="39"/>
      <c r="H47" s="39"/>
      <c r="I47" s="39"/>
      <c r="J47" s="39"/>
      <c r="K47" s="39"/>
      <c r="L47" s="61" t="str">
        <f>IF(K8="","",K8)</f>
        <v>Praha 5, Vltavská 585/14</v>
      </c>
      <c r="M47" s="39"/>
      <c r="N47" s="39"/>
      <c r="O47" s="39"/>
      <c r="P47" s="39"/>
      <c r="Q47" s="39"/>
      <c r="R47" s="39"/>
      <c r="S47" s="39"/>
      <c r="T47" s="39"/>
      <c r="U47" s="39"/>
      <c r="V47" s="39"/>
      <c r="W47" s="39"/>
      <c r="X47" s="39"/>
      <c r="Y47" s="39"/>
      <c r="Z47" s="39"/>
      <c r="AA47" s="39"/>
      <c r="AB47" s="39"/>
      <c r="AC47" s="39"/>
      <c r="AD47" s="39"/>
      <c r="AE47" s="39"/>
      <c r="AF47" s="39"/>
      <c r="AG47" s="39"/>
      <c r="AH47" s="39"/>
      <c r="AI47" s="31" t="s">
        <v>24</v>
      </c>
      <c r="AJ47" s="39"/>
      <c r="AK47" s="39"/>
      <c r="AL47" s="39"/>
      <c r="AM47" s="356" t="str">
        <f>IF(AN8="","",AN8)</f>
        <v>1. 4. 2020</v>
      </c>
      <c r="AN47" s="356"/>
      <c r="AO47" s="39"/>
      <c r="AP47" s="39"/>
      <c r="AQ47" s="39"/>
      <c r="AR47" s="42"/>
      <c r="BE47" s="37"/>
    </row>
    <row r="48" spans="1:57" s="2" customFormat="1" ht="6.95" customHeight="1">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2"/>
      <c r="BE48" s="37"/>
    </row>
    <row r="49" spans="1:57" s="2" customFormat="1" ht="25.7" customHeight="1">
      <c r="A49" s="37"/>
      <c r="B49" s="38"/>
      <c r="C49" s="31" t="s">
        <v>30</v>
      </c>
      <c r="D49" s="39"/>
      <c r="E49" s="39"/>
      <c r="F49" s="39"/>
      <c r="G49" s="39"/>
      <c r="H49" s="39"/>
      <c r="I49" s="39"/>
      <c r="J49" s="39"/>
      <c r="K49" s="39"/>
      <c r="L49" s="55" t="str">
        <f>IF(E11="","",E11)</f>
        <v>Městská část Praha 5, nám.14 října 1381/4, Praha 5</v>
      </c>
      <c r="M49" s="39"/>
      <c r="N49" s="39"/>
      <c r="O49" s="39"/>
      <c r="P49" s="39"/>
      <c r="Q49" s="39"/>
      <c r="R49" s="39"/>
      <c r="S49" s="39"/>
      <c r="T49" s="39"/>
      <c r="U49" s="39"/>
      <c r="V49" s="39"/>
      <c r="W49" s="39"/>
      <c r="X49" s="39"/>
      <c r="Y49" s="39"/>
      <c r="Z49" s="39"/>
      <c r="AA49" s="39"/>
      <c r="AB49" s="39"/>
      <c r="AC49" s="39"/>
      <c r="AD49" s="39"/>
      <c r="AE49" s="39"/>
      <c r="AF49" s="39"/>
      <c r="AG49" s="39"/>
      <c r="AH49" s="39"/>
      <c r="AI49" s="31" t="s">
        <v>37</v>
      </c>
      <c r="AJ49" s="39"/>
      <c r="AK49" s="39"/>
      <c r="AL49" s="39"/>
      <c r="AM49" s="363" t="str">
        <f>IF(E17="","",E17)</f>
        <v>SpecialConstructionWork Prague s.r.o.</v>
      </c>
      <c r="AN49" s="364"/>
      <c r="AO49" s="364"/>
      <c r="AP49" s="364"/>
      <c r="AQ49" s="39"/>
      <c r="AR49" s="42"/>
      <c r="AS49" s="357" t="s">
        <v>60</v>
      </c>
      <c r="AT49" s="358"/>
      <c r="AU49" s="63"/>
      <c r="AV49" s="63"/>
      <c r="AW49" s="63"/>
      <c r="AX49" s="63"/>
      <c r="AY49" s="63"/>
      <c r="AZ49" s="63"/>
      <c r="BA49" s="63"/>
      <c r="BB49" s="63"/>
      <c r="BC49" s="63"/>
      <c r="BD49" s="64"/>
      <c r="BE49" s="37"/>
    </row>
    <row r="50" spans="1:57" s="2" customFormat="1" ht="15.2" customHeight="1">
      <c r="A50" s="37"/>
      <c r="B50" s="38"/>
      <c r="C50" s="31" t="s">
        <v>35</v>
      </c>
      <c r="D50" s="39"/>
      <c r="E50" s="39"/>
      <c r="F50" s="39"/>
      <c r="G50" s="39"/>
      <c r="H50" s="39"/>
      <c r="I50" s="39"/>
      <c r="J50" s="39"/>
      <c r="K50" s="39"/>
      <c r="L50" s="55"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1" t="s">
        <v>41</v>
      </c>
      <c r="AJ50" s="39"/>
      <c r="AK50" s="39"/>
      <c r="AL50" s="39"/>
      <c r="AM50" s="363" t="str">
        <f>IF(E20="","",E20)</f>
        <v>STAPO UL s.r.o.</v>
      </c>
      <c r="AN50" s="364"/>
      <c r="AO50" s="364"/>
      <c r="AP50" s="364"/>
      <c r="AQ50" s="39"/>
      <c r="AR50" s="42"/>
      <c r="AS50" s="359"/>
      <c r="AT50" s="360"/>
      <c r="AU50" s="65"/>
      <c r="AV50" s="65"/>
      <c r="AW50" s="65"/>
      <c r="AX50" s="65"/>
      <c r="AY50" s="65"/>
      <c r="AZ50" s="65"/>
      <c r="BA50" s="65"/>
      <c r="BB50" s="65"/>
      <c r="BC50" s="65"/>
      <c r="BD50" s="66"/>
      <c r="BE50" s="37"/>
    </row>
    <row r="51" spans="1:57" s="2" customFormat="1" ht="10.9" customHeight="1">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2"/>
      <c r="AS51" s="361"/>
      <c r="AT51" s="362"/>
      <c r="AU51" s="67"/>
      <c r="AV51" s="67"/>
      <c r="AW51" s="67"/>
      <c r="AX51" s="67"/>
      <c r="AY51" s="67"/>
      <c r="AZ51" s="67"/>
      <c r="BA51" s="67"/>
      <c r="BB51" s="67"/>
      <c r="BC51" s="67"/>
      <c r="BD51" s="68"/>
      <c r="BE51" s="37"/>
    </row>
    <row r="52" spans="1:57" s="2" customFormat="1" ht="29.25" customHeight="1">
      <c r="A52" s="37"/>
      <c r="B52" s="38"/>
      <c r="C52" s="365" t="s">
        <v>61</v>
      </c>
      <c r="D52" s="366"/>
      <c r="E52" s="366"/>
      <c r="F52" s="366"/>
      <c r="G52" s="366"/>
      <c r="H52" s="69"/>
      <c r="I52" s="368" t="s">
        <v>62</v>
      </c>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7" t="s">
        <v>63</v>
      </c>
      <c r="AH52" s="366"/>
      <c r="AI52" s="366"/>
      <c r="AJ52" s="366"/>
      <c r="AK52" s="366"/>
      <c r="AL52" s="366"/>
      <c r="AM52" s="366"/>
      <c r="AN52" s="368" t="s">
        <v>64</v>
      </c>
      <c r="AO52" s="366"/>
      <c r="AP52" s="366"/>
      <c r="AQ52" s="70" t="s">
        <v>65</v>
      </c>
      <c r="AR52" s="42"/>
      <c r="AS52" s="71" t="s">
        <v>66</v>
      </c>
      <c r="AT52" s="72" t="s">
        <v>67</v>
      </c>
      <c r="AU52" s="72" t="s">
        <v>68</v>
      </c>
      <c r="AV52" s="72" t="s">
        <v>69</v>
      </c>
      <c r="AW52" s="72" t="s">
        <v>70</v>
      </c>
      <c r="AX52" s="72" t="s">
        <v>71</v>
      </c>
      <c r="AY52" s="72" t="s">
        <v>72</v>
      </c>
      <c r="AZ52" s="72" t="s">
        <v>73</v>
      </c>
      <c r="BA52" s="72" t="s">
        <v>74</v>
      </c>
      <c r="BB52" s="72" t="s">
        <v>75</v>
      </c>
      <c r="BC52" s="72" t="s">
        <v>76</v>
      </c>
      <c r="BD52" s="73" t="s">
        <v>77</v>
      </c>
      <c r="BE52" s="37"/>
    </row>
    <row r="53" spans="1:57" s="2" customFormat="1" ht="10.9" customHeight="1">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2"/>
      <c r="AS53" s="74"/>
      <c r="AT53" s="75"/>
      <c r="AU53" s="75"/>
      <c r="AV53" s="75"/>
      <c r="AW53" s="75"/>
      <c r="AX53" s="75"/>
      <c r="AY53" s="75"/>
      <c r="AZ53" s="75"/>
      <c r="BA53" s="75"/>
      <c r="BB53" s="75"/>
      <c r="BC53" s="75"/>
      <c r="BD53" s="76"/>
      <c r="BE53" s="37"/>
    </row>
    <row r="54" spans="2:90" s="6" customFormat="1" ht="32.45" customHeight="1">
      <c r="B54" s="77"/>
      <c r="C54" s="78" t="s">
        <v>78</v>
      </c>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376">
        <f>ROUND(AG55+AG58,0)</f>
        <v>0</v>
      </c>
      <c r="AH54" s="376"/>
      <c r="AI54" s="376"/>
      <c r="AJ54" s="376"/>
      <c r="AK54" s="376"/>
      <c r="AL54" s="376"/>
      <c r="AM54" s="376"/>
      <c r="AN54" s="377">
        <f>SUM(AG54,AT54)</f>
        <v>0</v>
      </c>
      <c r="AO54" s="377"/>
      <c r="AP54" s="377"/>
      <c r="AQ54" s="81" t="s">
        <v>32</v>
      </c>
      <c r="AR54" s="82"/>
      <c r="AS54" s="83">
        <f>ROUND(AS55+AS58,0)</f>
        <v>0</v>
      </c>
      <c r="AT54" s="84">
        <f>ROUND(SUM(AV54:AW54),1)</f>
        <v>0</v>
      </c>
      <c r="AU54" s="85">
        <f>ROUND(AU55+AU58,5)</f>
        <v>0</v>
      </c>
      <c r="AV54" s="84">
        <f>ROUND(AZ54*L29,1)</f>
        <v>0</v>
      </c>
      <c r="AW54" s="84">
        <f>ROUND(BA54*L30,1)</f>
        <v>0</v>
      </c>
      <c r="AX54" s="84">
        <f>ROUND(BB54*L29,1)</f>
        <v>0</v>
      </c>
      <c r="AY54" s="84">
        <f>ROUND(BC54*L30,1)</f>
        <v>0</v>
      </c>
      <c r="AZ54" s="84">
        <f>ROUND(AZ55+AZ58,0)</f>
        <v>0</v>
      </c>
      <c r="BA54" s="84">
        <f>ROUND(BA55+BA58,0)</f>
        <v>0</v>
      </c>
      <c r="BB54" s="84">
        <f>ROUND(BB55+BB58,0)</f>
        <v>0</v>
      </c>
      <c r="BC54" s="84">
        <f>ROUND(BC55+BC58,0)</f>
        <v>0</v>
      </c>
      <c r="BD54" s="86">
        <f>ROUND(BD55+BD58,0)</f>
        <v>0</v>
      </c>
      <c r="BS54" s="87" t="s">
        <v>79</v>
      </c>
      <c r="BT54" s="87" t="s">
        <v>80</v>
      </c>
      <c r="BU54" s="88" t="s">
        <v>81</v>
      </c>
      <c r="BV54" s="87" t="s">
        <v>82</v>
      </c>
      <c r="BW54" s="87" t="s">
        <v>5</v>
      </c>
      <c r="BX54" s="87" t="s">
        <v>83</v>
      </c>
      <c r="CL54" s="87" t="s">
        <v>19</v>
      </c>
    </row>
    <row r="55" spans="2:91" s="7" customFormat="1" ht="16.5" customHeight="1">
      <c r="B55" s="89"/>
      <c r="C55" s="90"/>
      <c r="D55" s="372" t="s">
        <v>40</v>
      </c>
      <c r="E55" s="372"/>
      <c r="F55" s="372"/>
      <c r="G55" s="372"/>
      <c r="H55" s="372"/>
      <c r="I55" s="91"/>
      <c r="J55" s="372" t="s">
        <v>84</v>
      </c>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69">
        <f>ROUND(SUM(AG56:AG57),0)</f>
        <v>0</v>
      </c>
      <c r="AH55" s="370"/>
      <c r="AI55" s="370"/>
      <c r="AJ55" s="370"/>
      <c r="AK55" s="370"/>
      <c r="AL55" s="370"/>
      <c r="AM55" s="370"/>
      <c r="AN55" s="371">
        <f>SUM(AG55,AT55)</f>
        <v>0</v>
      </c>
      <c r="AO55" s="370"/>
      <c r="AP55" s="370"/>
      <c r="AQ55" s="92" t="s">
        <v>85</v>
      </c>
      <c r="AR55" s="93"/>
      <c r="AS55" s="94">
        <f>ROUND(SUM(AS56:AS57),0)</f>
        <v>0</v>
      </c>
      <c r="AT55" s="95">
        <f>ROUND(SUM(AV55:AW55),1)</f>
        <v>0</v>
      </c>
      <c r="AU55" s="96">
        <f>ROUND(SUM(AU56:AU57),5)</f>
        <v>0</v>
      </c>
      <c r="AV55" s="95">
        <f>ROUND(AZ55*L29,1)</f>
        <v>0</v>
      </c>
      <c r="AW55" s="95">
        <f>ROUND(BA55*L30,1)</f>
        <v>0</v>
      </c>
      <c r="AX55" s="95">
        <f>ROUND(BB55*L29,1)</f>
        <v>0</v>
      </c>
      <c r="AY55" s="95">
        <f>ROUND(BC55*L30,1)</f>
        <v>0</v>
      </c>
      <c r="AZ55" s="95">
        <f>ROUND(SUM(AZ56:AZ57),0)</f>
        <v>0</v>
      </c>
      <c r="BA55" s="95">
        <f>ROUND(SUM(BA56:BA57),0)</f>
        <v>0</v>
      </c>
      <c r="BB55" s="95">
        <f>ROUND(SUM(BB56:BB57),0)</f>
        <v>0</v>
      </c>
      <c r="BC55" s="95">
        <f>ROUND(SUM(BC56:BC57),0)</f>
        <v>0</v>
      </c>
      <c r="BD55" s="97">
        <f>ROUND(SUM(BD56:BD57),0)</f>
        <v>0</v>
      </c>
      <c r="BS55" s="98" t="s">
        <v>79</v>
      </c>
      <c r="BT55" s="98" t="s">
        <v>40</v>
      </c>
      <c r="BU55" s="98" t="s">
        <v>81</v>
      </c>
      <c r="BV55" s="98" t="s">
        <v>82</v>
      </c>
      <c r="BW55" s="98" t="s">
        <v>86</v>
      </c>
      <c r="BX55" s="98" t="s">
        <v>5</v>
      </c>
      <c r="CL55" s="98" t="s">
        <v>19</v>
      </c>
      <c r="CM55" s="98" t="s">
        <v>87</v>
      </c>
    </row>
    <row r="56" spans="1:90" s="4" customFormat="1" ht="16.5" customHeight="1">
      <c r="A56" s="99" t="s">
        <v>88</v>
      </c>
      <c r="B56" s="54"/>
      <c r="C56" s="100"/>
      <c r="D56" s="100"/>
      <c r="E56" s="375" t="s">
        <v>89</v>
      </c>
      <c r="F56" s="375"/>
      <c r="G56" s="375"/>
      <c r="H56" s="375"/>
      <c r="I56" s="375"/>
      <c r="J56" s="100"/>
      <c r="K56" s="375" t="s">
        <v>90</v>
      </c>
      <c r="L56" s="375"/>
      <c r="M56" s="375"/>
      <c r="N56" s="375"/>
      <c r="O56" s="375"/>
      <c r="P56" s="375"/>
      <c r="Q56" s="375"/>
      <c r="R56" s="375"/>
      <c r="S56" s="375"/>
      <c r="T56" s="375"/>
      <c r="U56" s="375"/>
      <c r="V56" s="375"/>
      <c r="W56" s="375"/>
      <c r="X56" s="375"/>
      <c r="Y56" s="375"/>
      <c r="Z56" s="375"/>
      <c r="AA56" s="375"/>
      <c r="AB56" s="375"/>
      <c r="AC56" s="375"/>
      <c r="AD56" s="375"/>
      <c r="AE56" s="375"/>
      <c r="AF56" s="375"/>
      <c r="AG56" s="373">
        <f>'1.1 - SO 01.1 - Oprava ko...'!J32</f>
        <v>0</v>
      </c>
      <c r="AH56" s="374"/>
      <c r="AI56" s="374"/>
      <c r="AJ56" s="374"/>
      <c r="AK56" s="374"/>
      <c r="AL56" s="374"/>
      <c r="AM56" s="374"/>
      <c r="AN56" s="373">
        <f>SUM(AG56,AT56)</f>
        <v>0</v>
      </c>
      <c r="AO56" s="374"/>
      <c r="AP56" s="374"/>
      <c r="AQ56" s="101" t="s">
        <v>91</v>
      </c>
      <c r="AR56" s="56"/>
      <c r="AS56" s="102">
        <v>0</v>
      </c>
      <c r="AT56" s="103">
        <f>ROUND(SUM(AV56:AW56),1)</f>
        <v>0</v>
      </c>
      <c r="AU56" s="104">
        <f>'1.1 - SO 01.1 - Oprava ko...'!P97</f>
        <v>0</v>
      </c>
      <c r="AV56" s="103">
        <f>'1.1 - SO 01.1 - Oprava ko...'!J35</f>
        <v>0</v>
      </c>
      <c r="AW56" s="103">
        <f>'1.1 - SO 01.1 - Oprava ko...'!J36</f>
        <v>0</v>
      </c>
      <c r="AX56" s="103">
        <f>'1.1 - SO 01.1 - Oprava ko...'!J37</f>
        <v>0</v>
      </c>
      <c r="AY56" s="103">
        <f>'1.1 - SO 01.1 - Oprava ko...'!J38</f>
        <v>0</v>
      </c>
      <c r="AZ56" s="103">
        <f>'1.1 - SO 01.1 - Oprava ko...'!F35</f>
        <v>0</v>
      </c>
      <c r="BA56" s="103">
        <f>'1.1 - SO 01.1 - Oprava ko...'!F36</f>
        <v>0</v>
      </c>
      <c r="BB56" s="103">
        <f>'1.1 - SO 01.1 - Oprava ko...'!F37</f>
        <v>0</v>
      </c>
      <c r="BC56" s="103">
        <f>'1.1 - SO 01.1 - Oprava ko...'!F38</f>
        <v>0</v>
      </c>
      <c r="BD56" s="105">
        <f>'1.1 - SO 01.1 - Oprava ko...'!F39</f>
        <v>0</v>
      </c>
      <c r="BT56" s="106" t="s">
        <v>87</v>
      </c>
      <c r="BV56" s="106" t="s">
        <v>82</v>
      </c>
      <c r="BW56" s="106" t="s">
        <v>92</v>
      </c>
      <c r="BX56" s="106" t="s">
        <v>86</v>
      </c>
      <c r="CL56" s="106" t="s">
        <v>19</v>
      </c>
    </row>
    <row r="57" spans="1:90" s="4" customFormat="1" ht="16.5" customHeight="1">
      <c r="A57" s="99" t="s">
        <v>88</v>
      </c>
      <c r="B57" s="54"/>
      <c r="C57" s="100"/>
      <c r="D57" s="100"/>
      <c r="E57" s="375" t="s">
        <v>93</v>
      </c>
      <c r="F57" s="375"/>
      <c r="G57" s="375"/>
      <c r="H57" s="375"/>
      <c r="I57" s="375"/>
      <c r="J57" s="100"/>
      <c r="K57" s="375" t="s">
        <v>94</v>
      </c>
      <c r="L57" s="375"/>
      <c r="M57" s="375"/>
      <c r="N57" s="375"/>
      <c r="O57" s="375"/>
      <c r="P57" s="375"/>
      <c r="Q57" s="375"/>
      <c r="R57" s="375"/>
      <c r="S57" s="375"/>
      <c r="T57" s="375"/>
      <c r="U57" s="375"/>
      <c r="V57" s="375"/>
      <c r="W57" s="375"/>
      <c r="X57" s="375"/>
      <c r="Y57" s="375"/>
      <c r="Z57" s="375"/>
      <c r="AA57" s="375"/>
      <c r="AB57" s="375"/>
      <c r="AC57" s="375"/>
      <c r="AD57" s="375"/>
      <c r="AE57" s="375"/>
      <c r="AF57" s="375"/>
      <c r="AG57" s="373">
        <f>'1.2 - SO 01.2 - Oprava dv...'!J32</f>
        <v>0</v>
      </c>
      <c r="AH57" s="374"/>
      <c r="AI57" s="374"/>
      <c r="AJ57" s="374"/>
      <c r="AK57" s="374"/>
      <c r="AL57" s="374"/>
      <c r="AM57" s="374"/>
      <c r="AN57" s="373">
        <f>SUM(AG57,AT57)</f>
        <v>0</v>
      </c>
      <c r="AO57" s="374"/>
      <c r="AP57" s="374"/>
      <c r="AQ57" s="101" t="s">
        <v>91</v>
      </c>
      <c r="AR57" s="56"/>
      <c r="AS57" s="102">
        <v>0</v>
      </c>
      <c r="AT57" s="103">
        <f>ROUND(SUM(AV57:AW57),1)</f>
        <v>0</v>
      </c>
      <c r="AU57" s="104">
        <f>'1.2 - SO 01.2 - Oprava dv...'!P97</f>
        <v>0</v>
      </c>
      <c r="AV57" s="103">
        <f>'1.2 - SO 01.2 - Oprava dv...'!J35</f>
        <v>0</v>
      </c>
      <c r="AW57" s="103">
        <f>'1.2 - SO 01.2 - Oprava dv...'!J36</f>
        <v>0</v>
      </c>
      <c r="AX57" s="103">
        <f>'1.2 - SO 01.2 - Oprava dv...'!J37</f>
        <v>0</v>
      </c>
      <c r="AY57" s="103">
        <f>'1.2 - SO 01.2 - Oprava dv...'!J38</f>
        <v>0</v>
      </c>
      <c r="AZ57" s="103">
        <f>'1.2 - SO 01.2 - Oprava dv...'!F35</f>
        <v>0</v>
      </c>
      <c r="BA57" s="103">
        <f>'1.2 - SO 01.2 - Oprava dv...'!F36</f>
        <v>0</v>
      </c>
      <c r="BB57" s="103">
        <f>'1.2 - SO 01.2 - Oprava dv...'!F37</f>
        <v>0</v>
      </c>
      <c r="BC57" s="103">
        <f>'1.2 - SO 01.2 - Oprava dv...'!F38</f>
        <v>0</v>
      </c>
      <c r="BD57" s="105">
        <f>'1.2 - SO 01.2 - Oprava dv...'!F39</f>
        <v>0</v>
      </c>
      <c r="BT57" s="106" t="s">
        <v>87</v>
      </c>
      <c r="BV57" s="106" t="s">
        <v>82</v>
      </c>
      <c r="BW57" s="106" t="s">
        <v>95</v>
      </c>
      <c r="BX57" s="106" t="s">
        <v>86</v>
      </c>
      <c r="CL57" s="106" t="s">
        <v>19</v>
      </c>
    </row>
    <row r="58" spans="1:91" s="7" customFormat="1" ht="16.5" customHeight="1">
      <c r="A58" s="99" t="s">
        <v>88</v>
      </c>
      <c r="B58" s="89"/>
      <c r="C58" s="90"/>
      <c r="D58" s="372" t="s">
        <v>96</v>
      </c>
      <c r="E58" s="372"/>
      <c r="F58" s="372"/>
      <c r="G58" s="372"/>
      <c r="H58" s="372"/>
      <c r="I58" s="91"/>
      <c r="J58" s="372" t="s">
        <v>97</v>
      </c>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1">
        <f>'VON - Vedlejší a ostatní ...'!J30</f>
        <v>0</v>
      </c>
      <c r="AH58" s="370"/>
      <c r="AI58" s="370"/>
      <c r="AJ58" s="370"/>
      <c r="AK58" s="370"/>
      <c r="AL58" s="370"/>
      <c r="AM58" s="370"/>
      <c r="AN58" s="371">
        <f>SUM(AG58,AT58)</f>
        <v>0</v>
      </c>
      <c r="AO58" s="370"/>
      <c r="AP58" s="370"/>
      <c r="AQ58" s="92" t="s">
        <v>96</v>
      </c>
      <c r="AR58" s="93"/>
      <c r="AS58" s="107">
        <v>0</v>
      </c>
      <c r="AT58" s="108">
        <f>ROUND(SUM(AV58:AW58),1)</f>
        <v>0</v>
      </c>
      <c r="AU58" s="109">
        <f>'VON - Vedlejší a ostatní ...'!P83</f>
        <v>0</v>
      </c>
      <c r="AV58" s="108">
        <f>'VON - Vedlejší a ostatní ...'!J33</f>
        <v>0</v>
      </c>
      <c r="AW58" s="108">
        <f>'VON - Vedlejší a ostatní ...'!J34</f>
        <v>0</v>
      </c>
      <c r="AX58" s="108">
        <f>'VON - Vedlejší a ostatní ...'!J35</f>
        <v>0</v>
      </c>
      <c r="AY58" s="108">
        <f>'VON - Vedlejší a ostatní ...'!J36</f>
        <v>0</v>
      </c>
      <c r="AZ58" s="108">
        <f>'VON - Vedlejší a ostatní ...'!F33</f>
        <v>0</v>
      </c>
      <c r="BA58" s="108">
        <f>'VON - Vedlejší a ostatní ...'!F34</f>
        <v>0</v>
      </c>
      <c r="BB58" s="108">
        <f>'VON - Vedlejší a ostatní ...'!F35</f>
        <v>0</v>
      </c>
      <c r="BC58" s="108">
        <f>'VON - Vedlejší a ostatní ...'!F36</f>
        <v>0</v>
      </c>
      <c r="BD58" s="110">
        <f>'VON - Vedlejší a ostatní ...'!F37</f>
        <v>0</v>
      </c>
      <c r="BT58" s="98" t="s">
        <v>40</v>
      </c>
      <c r="BV58" s="98" t="s">
        <v>82</v>
      </c>
      <c r="BW58" s="98" t="s">
        <v>98</v>
      </c>
      <c r="BX58" s="98" t="s">
        <v>5</v>
      </c>
      <c r="CL58" s="98" t="s">
        <v>19</v>
      </c>
      <c r="CM58" s="98" t="s">
        <v>87</v>
      </c>
    </row>
    <row r="59" spans="1:57" s="2" customFormat="1" ht="30" customHeight="1">
      <c r="A59" s="37"/>
      <c r="B59" s="38"/>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42"/>
      <c r="AS59" s="37"/>
      <c r="AT59" s="37"/>
      <c r="AU59" s="37"/>
      <c r="AV59" s="37"/>
      <c r="AW59" s="37"/>
      <c r="AX59" s="37"/>
      <c r="AY59" s="37"/>
      <c r="AZ59" s="37"/>
      <c r="BA59" s="37"/>
      <c r="BB59" s="37"/>
      <c r="BC59" s="37"/>
      <c r="BD59" s="37"/>
      <c r="BE59" s="37"/>
    </row>
    <row r="60" spans="1:57" s="2" customFormat="1" ht="6.95" customHeight="1">
      <c r="A60" s="37"/>
      <c r="B60" s="50"/>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42"/>
      <c r="AS60" s="37"/>
      <c r="AT60" s="37"/>
      <c r="AU60" s="37"/>
      <c r="AV60" s="37"/>
      <c r="AW60" s="37"/>
      <c r="AX60" s="37"/>
      <c r="AY60" s="37"/>
      <c r="AZ60" s="37"/>
      <c r="BA60" s="37"/>
      <c r="BB60" s="37"/>
      <c r="BC60" s="37"/>
      <c r="BD60" s="37"/>
      <c r="BE60" s="37"/>
    </row>
  </sheetData>
  <sheetProtection algorithmName="SHA-512" hashValue="p0RArDmJkhAfL1DgGtlRM55lyUbfzFtV3CNkBEJfhHgKcvzY+6r8Ej4DRY6LqOQ2gS5n8OOqbcfI/aTWn5JIVQ==" saltValue="ieZXjba9EnYXNnfxcSLNJibcHv0gk1oaKvqtKxRIafOZm2YPRCYwi++wG1m00RcjO/BD8eZuNFUkMqCBVqs7/g==" spinCount="100000" sheet="1" objects="1" scenarios="1" formatColumns="0" formatRows="0"/>
  <mergeCells count="54">
    <mergeCell ref="AR2:BE2"/>
    <mergeCell ref="L33:P33"/>
    <mergeCell ref="AK33:AO33"/>
    <mergeCell ref="W33:AE33"/>
    <mergeCell ref="AK35:AO35"/>
    <mergeCell ref="X35:AB35"/>
    <mergeCell ref="W31:AE31"/>
    <mergeCell ref="L31:P31"/>
    <mergeCell ref="L32:P32"/>
    <mergeCell ref="W32:AE32"/>
    <mergeCell ref="AK32:AO32"/>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AG58:AM58"/>
    <mergeCell ref="AN58:AP58"/>
    <mergeCell ref="D58:H58"/>
    <mergeCell ref="J58:AF58"/>
    <mergeCell ref="AG54:AM54"/>
    <mergeCell ref="AN54:AP54"/>
    <mergeCell ref="AN56:AP56"/>
    <mergeCell ref="E56:I56"/>
    <mergeCell ref="K56:AF56"/>
    <mergeCell ref="AG56:AM56"/>
    <mergeCell ref="K57:AF57"/>
    <mergeCell ref="AN57:AP57"/>
    <mergeCell ref="E57:I57"/>
    <mergeCell ref="AG57:AM57"/>
    <mergeCell ref="C52:G52"/>
    <mergeCell ref="AG52:AM52"/>
    <mergeCell ref="AN52:AP52"/>
    <mergeCell ref="I52:AF52"/>
    <mergeCell ref="AG55:AM55"/>
    <mergeCell ref="AN55:AP55"/>
    <mergeCell ref="J55:AF55"/>
    <mergeCell ref="D55:H55"/>
    <mergeCell ref="L45:AO45"/>
    <mergeCell ref="AM47:AN47"/>
    <mergeCell ref="AS49:AT51"/>
    <mergeCell ref="AM49:AP49"/>
    <mergeCell ref="AM50:AP50"/>
  </mergeCells>
  <hyperlinks>
    <hyperlink ref="A56" location="'1.1 - SO 01.1 - Oprava ko...'!C2" display="/"/>
    <hyperlink ref="A57" location="'1.2 - SO 01.2 - Oprava dv...'!C2" display="/"/>
    <hyperlink ref="A58"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647"/>
  <sheetViews>
    <sheetView showGridLines="0" workbookViewId="0" topLeftCell="A6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1"/>
      <c r="L2" s="397"/>
      <c r="M2" s="397"/>
      <c r="N2" s="397"/>
      <c r="O2" s="397"/>
      <c r="P2" s="397"/>
      <c r="Q2" s="397"/>
      <c r="R2" s="397"/>
      <c r="S2" s="397"/>
      <c r="T2" s="397"/>
      <c r="U2" s="397"/>
      <c r="V2" s="397"/>
      <c r="AT2" s="19" t="s">
        <v>92</v>
      </c>
    </row>
    <row r="3" spans="2:46" s="1" customFormat="1" ht="6.95" customHeight="1">
      <c r="B3" s="112"/>
      <c r="C3" s="113"/>
      <c r="D3" s="113"/>
      <c r="E3" s="113"/>
      <c r="F3" s="113"/>
      <c r="G3" s="113"/>
      <c r="H3" s="113"/>
      <c r="I3" s="114"/>
      <c r="J3" s="113"/>
      <c r="K3" s="113"/>
      <c r="L3" s="22"/>
      <c r="AT3" s="19" t="s">
        <v>87</v>
      </c>
    </row>
    <row r="4" spans="2:46" s="1" customFormat="1" ht="24.95" customHeight="1">
      <c r="B4" s="22"/>
      <c r="D4" s="115" t="s">
        <v>99</v>
      </c>
      <c r="I4" s="111"/>
      <c r="L4" s="22"/>
      <c r="M4" s="116" t="s">
        <v>10</v>
      </c>
      <c r="AT4" s="19" t="s">
        <v>4</v>
      </c>
    </row>
    <row r="5" spans="2:12" s="1" customFormat="1" ht="6.95" customHeight="1">
      <c r="B5" s="22"/>
      <c r="I5" s="111"/>
      <c r="L5" s="22"/>
    </row>
    <row r="6" spans="2:12" s="1" customFormat="1" ht="12" customHeight="1">
      <c r="B6" s="22"/>
      <c r="D6" s="117" t="s">
        <v>16</v>
      </c>
      <c r="I6" s="111"/>
      <c r="L6" s="22"/>
    </row>
    <row r="7" spans="2:12" s="1" customFormat="1" ht="16.5" customHeight="1">
      <c r="B7" s="22"/>
      <c r="E7" s="398" t="str">
        <f>'Rekapitulace stavby'!K6</f>
        <v>Stavební úpravy dvorní fasády a komínových těles v objektu Vltavská 585/14, Praha 5_revize_R02</v>
      </c>
      <c r="F7" s="399"/>
      <c r="G7" s="399"/>
      <c r="H7" s="399"/>
      <c r="I7" s="111"/>
      <c r="L7" s="22"/>
    </row>
    <row r="8" spans="2:12" s="1" customFormat="1" ht="12" customHeight="1">
      <c r="B8" s="22"/>
      <c r="D8" s="117" t="s">
        <v>100</v>
      </c>
      <c r="I8" s="111"/>
      <c r="L8" s="22"/>
    </row>
    <row r="9" spans="1:31" s="2" customFormat="1" ht="16.5" customHeight="1">
      <c r="A9" s="37"/>
      <c r="B9" s="42"/>
      <c r="C9" s="37"/>
      <c r="D9" s="37"/>
      <c r="E9" s="398" t="s">
        <v>101</v>
      </c>
      <c r="F9" s="400"/>
      <c r="G9" s="400"/>
      <c r="H9" s="400"/>
      <c r="I9" s="118"/>
      <c r="J9" s="37"/>
      <c r="K9" s="37"/>
      <c r="L9" s="119"/>
      <c r="S9" s="37"/>
      <c r="T9" s="37"/>
      <c r="U9" s="37"/>
      <c r="V9" s="37"/>
      <c r="W9" s="37"/>
      <c r="X9" s="37"/>
      <c r="Y9" s="37"/>
      <c r="Z9" s="37"/>
      <c r="AA9" s="37"/>
      <c r="AB9" s="37"/>
      <c r="AC9" s="37"/>
      <c r="AD9" s="37"/>
      <c r="AE9" s="37"/>
    </row>
    <row r="10" spans="1:31" s="2" customFormat="1" ht="12" customHeight="1">
      <c r="A10" s="37"/>
      <c r="B10" s="42"/>
      <c r="C10" s="37"/>
      <c r="D10" s="117" t="s">
        <v>102</v>
      </c>
      <c r="E10" s="37"/>
      <c r="F10" s="37"/>
      <c r="G10" s="37"/>
      <c r="H10" s="37"/>
      <c r="I10" s="118"/>
      <c r="J10" s="37"/>
      <c r="K10" s="37"/>
      <c r="L10" s="119"/>
      <c r="S10" s="37"/>
      <c r="T10" s="37"/>
      <c r="U10" s="37"/>
      <c r="V10" s="37"/>
      <c r="W10" s="37"/>
      <c r="X10" s="37"/>
      <c r="Y10" s="37"/>
      <c r="Z10" s="37"/>
      <c r="AA10" s="37"/>
      <c r="AB10" s="37"/>
      <c r="AC10" s="37"/>
      <c r="AD10" s="37"/>
      <c r="AE10" s="37"/>
    </row>
    <row r="11" spans="1:31" s="2" customFormat="1" ht="16.5" customHeight="1">
      <c r="A11" s="37"/>
      <c r="B11" s="42"/>
      <c r="C11" s="37"/>
      <c r="D11" s="37"/>
      <c r="E11" s="401" t="s">
        <v>103</v>
      </c>
      <c r="F11" s="400"/>
      <c r="G11" s="400"/>
      <c r="H11" s="400"/>
      <c r="I11" s="118"/>
      <c r="J11" s="37"/>
      <c r="K11" s="37"/>
      <c r="L11" s="119"/>
      <c r="S11" s="37"/>
      <c r="T11" s="37"/>
      <c r="U11" s="37"/>
      <c r="V11" s="37"/>
      <c r="W11" s="37"/>
      <c r="X11" s="37"/>
      <c r="Y11" s="37"/>
      <c r="Z11" s="37"/>
      <c r="AA11" s="37"/>
      <c r="AB11" s="37"/>
      <c r="AC11" s="37"/>
      <c r="AD11" s="37"/>
      <c r="AE11" s="37"/>
    </row>
    <row r="12" spans="1:31" s="2" customFormat="1" ht="11.25">
      <c r="A12" s="37"/>
      <c r="B12" s="42"/>
      <c r="C12" s="37"/>
      <c r="D12" s="37"/>
      <c r="E12" s="37"/>
      <c r="F12" s="37"/>
      <c r="G12" s="37"/>
      <c r="H12" s="37"/>
      <c r="I12" s="118"/>
      <c r="J12" s="37"/>
      <c r="K12" s="37"/>
      <c r="L12" s="119"/>
      <c r="S12" s="37"/>
      <c r="T12" s="37"/>
      <c r="U12" s="37"/>
      <c r="V12" s="37"/>
      <c r="W12" s="37"/>
      <c r="X12" s="37"/>
      <c r="Y12" s="37"/>
      <c r="Z12" s="37"/>
      <c r="AA12" s="37"/>
      <c r="AB12" s="37"/>
      <c r="AC12" s="37"/>
      <c r="AD12" s="37"/>
      <c r="AE12" s="37"/>
    </row>
    <row r="13" spans="1:31" s="2" customFormat="1" ht="12" customHeight="1">
      <c r="A13" s="37"/>
      <c r="B13" s="42"/>
      <c r="C13" s="37"/>
      <c r="D13" s="117" t="s">
        <v>18</v>
      </c>
      <c r="E13" s="37"/>
      <c r="F13" s="106" t="s">
        <v>19</v>
      </c>
      <c r="G13" s="37"/>
      <c r="H13" s="37"/>
      <c r="I13" s="120" t="s">
        <v>20</v>
      </c>
      <c r="J13" s="106" t="s">
        <v>32</v>
      </c>
      <c r="K13" s="37"/>
      <c r="L13" s="119"/>
      <c r="S13" s="37"/>
      <c r="T13" s="37"/>
      <c r="U13" s="37"/>
      <c r="V13" s="37"/>
      <c r="W13" s="37"/>
      <c r="X13" s="37"/>
      <c r="Y13" s="37"/>
      <c r="Z13" s="37"/>
      <c r="AA13" s="37"/>
      <c r="AB13" s="37"/>
      <c r="AC13" s="37"/>
      <c r="AD13" s="37"/>
      <c r="AE13" s="37"/>
    </row>
    <row r="14" spans="1:31" s="2" customFormat="1" ht="12" customHeight="1">
      <c r="A14" s="37"/>
      <c r="B14" s="42"/>
      <c r="C14" s="37"/>
      <c r="D14" s="117" t="s">
        <v>22</v>
      </c>
      <c r="E14" s="37"/>
      <c r="F14" s="106" t="s">
        <v>23</v>
      </c>
      <c r="G14" s="37"/>
      <c r="H14" s="37"/>
      <c r="I14" s="120" t="s">
        <v>24</v>
      </c>
      <c r="J14" s="121" t="str">
        <f>'Rekapitulace stavby'!AN8</f>
        <v>1. 4. 2020</v>
      </c>
      <c r="K14" s="37"/>
      <c r="L14" s="119"/>
      <c r="S14" s="37"/>
      <c r="T14" s="37"/>
      <c r="U14" s="37"/>
      <c r="V14" s="37"/>
      <c r="W14" s="37"/>
      <c r="X14" s="37"/>
      <c r="Y14" s="37"/>
      <c r="Z14" s="37"/>
      <c r="AA14" s="37"/>
      <c r="AB14" s="37"/>
      <c r="AC14" s="37"/>
      <c r="AD14" s="37"/>
      <c r="AE14" s="37"/>
    </row>
    <row r="15" spans="1:31" s="2" customFormat="1" ht="10.9" customHeight="1">
      <c r="A15" s="37"/>
      <c r="B15" s="42"/>
      <c r="C15" s="37"/>
      <c r="D15" s="37"/>
      <c r="E15" s="37"/>
      <c r="F15" s="37"/>
      <c r="G15" s="37"/>
      <c r="H15" s="37"/>
      <c r="I15" s="118"/>
      <c r="J15" s="37"/>
      <c r="K15" s="37"/>
      <c r="L15" s="119"/>
      <c r="S15" s="37"/>
      <c r="T15" s="37"/>
      <c r="U15" s="37"/>
      <c r="V15" s="37"/>
      <c r="W15" s="37"/>
      <c r="X15" s="37"/>
      <c r="Y15" s="37"/>
      <c r="Z15" s="37"/>
      <c r="AA15" s="37"/>
      <c r="AB15" s="37"/>
      <c r="AC15" s="37"/>
      <c r="AD15" s="37"/>
      <c r="AE15" s="37"/>
    </row>
    <row r="16" spans="1:31" s="2" customFormat="1" ht="12" customHeight="1">
      <c r="A16" s="37"/>
      <c r="B16" s="42"/>
      <c r="C16" s="37"/>
      <c r="D16" s="117" t="s">
        <v>30</v>
      </c>
      <c r="E16" s="37"/>
      <c r="F16" s="37"/>
      <c r="G16" s="37"/>
      <c r="H16" s="37"/>
      <c r="I16" s="120" t="s">
        <v>31</v>
      </c>
      <c r="J16" s="106" t="s">
        <v>32</v>
      </c>
      <c r="K16" s="37"/>
      <c r="L16" s="119"/>
      <c r="S16" s="37"/>
      <c r="T16" s="37"/>
      <c r="U16" s="37"/>
      <c r="V16" s="37"/>
      <c r="W16" s="37"/>
      <c r="X16" s="37"/>
      <c r="Y16" s="37"/>
      <c r="Z16" s="37"/>
      <c r="AA16" s="37"/>
      <c r="AB16" s="37"/>
      <c r="AC16" s="37"/>
      <c r="AD16" s="37"/>
      <c r="AE16" s="37"/>
    </row>
    <row r="17" spans="1:31" s="2" customFormat="1" ht="18" customHeight="1">
      <c r="A17" s="37"/>
      <c r="B17" s="42"/>
      <c r="C17" s="37"/>
      <c r="D17" s="37"/>
      <c r="E17" s="106" t="s">
        <v>33</v>
      </c>
      <c r="F17" s="37"/>
      <c r="G17" s="37"/>
      <c r="H17" s="37"/>
      <c r="I17" s="120" t="s">
        <v>34</v>
      </c>
      <c r="J17" s="106" t="s">
        <v>32</v>
      </c>
      <c r="K17" s="37"/>
      <c r="L17" s="119"/>
      <c r="S17" s="37"/>
      <c r="T17" s="37"/>
      <c r="U17" s="37"/>
      <c r="V17" s="37"/>
      <c r="W17" s="37"/>
      <c r="X17" s="37"/>
      <c r="Y17" s="37"/>
      <c r="Z17" s="37"/>
      <c r="AA17" s="37"/>
      <c r="AB17" s="37"/>
      <c r="AC17" s="37"/>
      <c r="AD17" s="37"/>
      <c r="AE17" s="37"/>
    </row>
    <row r="18" spans="1:31" s="2" customFormat="1" ht="6.95" customHeight="1">
      <c r="A18" s="37"/>
      <c r="B18" s="42"/>
      <c r="C18" s="37"/>
      <c r="D18" s="37"/>
      <c r="E18" s="37"/>
      <c r="F18" s="37"/>
      <c r="G18" s="37"/>
      <c r="H18" s="37"/>
      <c r="I18" s="118"/>
      <c r="J18" s="37"/>
      <c r="K18" s="37"/>
      <c r="L18" s="119"/>
      <c r="S18" s="37"/>
      <c r="T18" s="37"/>
      <c r="U18" s="37"/>
      <c r="V18" s="37"/>
      <c r="W18" s="37"/>
      <c r="X18" s="37"/>
      <c r="Y18" s="37"/>
      <c r="Z18" s="37"/>
      <c r="AA18" s="37"/>
      <c r="AB18" s="37"/>
      <c r="AC18" s="37"/>
      <c r="AD18" s="37"/>
      <c r="AE18" s="37"/>
    </row>
    <row r="19" spans="1:31" s="2" customFormat="1" ht="12" customHeight="1">
      <c r="A19" s="37"/>
      <c r="B19" s="42"/>
      <c r="C19" s="37"/>
      <c r="D19" s="117" t="s">
        <v>35</v>
      </c>
      <c r="E19" s="37"/>
      <c r="F19" s="37"/>
      <c r="G19" s="37"/>
      <c r="H19" s="37"/>
      <c r="I19" s="120" t="s">
        <v>31</v>
      </c>
      <c r="J19" s="32" t="str">
        <f>'Rekapitulace stavby'!AN13</f>
        <v>Vyplň údaj</v>
      </c>
      <c r="K19" s="37"/>
      <c r="L19" s="119"/>
      <c r="S19" s="37"/>
      <c r="T19" s="37"/>
      <c r="U19" s="37"/>
      <c r="V19" s="37"/>
      <c r="W19" s="37"/>
      <c r="X19" s="37"/>
      <c r="Y19" s="37"/>
      <c r="Z19" s="37"/>
      <c r="AA19" s="37"/>
      <c r="AB19" s="37"/>
      <c r="AC19" s="37"/>
      <c r="AD19" s="37"/>
      <c r="AE19" s="37"/>
    </row>
    <row r="20" spans="1:31" s="2" customFormat="1" ht="18" customHeight="1">
      <c r="A20" s="37"/>
      <c r="B20" s="42"/>
      <c r="C20" s="37"/>
      <c r="D20" s="37"/>
      <c r="E20" s="402" t="str">
        <f>'Rekapitulace stavby'!E14</f>
        <v>Vyplň údaj</v>
      </c>
      <c r="F20" s="403"/>
      <c r="G20" s="403"/>
      <c r="H20" s="403"/>
      <c r="I20" s="120" t="s">
        <v>34</v>
      </c>
      <c r="J20" s="32" t="str">
        <f>'Rekapitulace stavby'!AN14</f>
        <v>Vyplň údaj</v>
      </c>
      <c r="K20" s="37"/>
      <c r="L20" s="119"/>
      <c r="S20" s="37"/>
      <c r="T20" s="37"/>
      <c r="U20" s="37"/>
      <c r="V20" s="37"/>
      <c r="W20" s="37"/>
      <c r="X20" s="37"/>
      <c r="Y20" s="37"/>
      <c r="Z20" s="37"/>
      <c r="AA20" s="37"/>
      <c r="AB20" s="37"/>
      <c r="AC20" s="37"/>
      <c r="AD20" s="37"/>
      <c r="AE20" s="37"/>
    </row>
    <row r="21" spans="1:31" s="2" customFormat="1" ht="6.95" customHeight="1">
      <c r="A21" s="37"/>
      <c r="B21" s="42"/>
      <c r="C21" s="37"/>
      <c r="D21" s="37"/>
      <c r="E21" s="37"/>
      <c r="F21" s="37"/>
      <c r="G21" s="37"/>
      <c r="H21" s="37"/>
      <c r="I21" s="118"/>
      <c r="J21" s="37"/>
      <c r="K21" s="37"/>
      <c r="L21" s="119"/>
      <c r="S21" s="37"/>
      <c r="T21" s="37"/>
      <c r="U21" s="37"/>
      <c r="V21" s="37"/>
      <c r="W21" s="37"/>
      <c r="X21" s="37"/>
      <c r="Y21" s="37"/>
      <c r="Z21" s="37"/>
      <c r="AA21" s="37"/>
      <c r="AB21" s="37"/>
      <c r="AC21" s="37"/>
      <c r="AD21" s="37"/>
      <c r="AE21" s="37"/>
    </row>
    <row r="22" spans="1:31" s="2" customFormat="1" ht="12" customHeight="1">
      <c r="A22" s="37"/>
      <c r="B22" s="42"/>
      <c r="C22" s="37"/>
      <c r="D22" s="117" t="s">
        <v>37</v>
      </c>
      <c r="E22" s="37"/>
      <c r="F22" s="37"/>
      <c r="G22" s="37"/>
      <c r="H22" s="37"/>
      <c r="I22" s="120" t="s">
        <v>31</v>
      </c>
      <c r="J22" s="106" t="s">
        <v>32</v>
      </c>
      <c r="K22" s="37"/>
      <c r="L22" s="119"/>
      <c r="S22" s="37"/>
      <c r="T22" s="37"/>
      <c r="U22" s="37"/>
      <c r="V22" s="37"/>
      <c r="W22" s="37"/>
      <c r="X22" s="37"/>
      <c r="Y22" s="37"/>
      <c r="Z22" s="37"/>
      <c r="AA22" s="37"/>
      <c r="AB22" s="37"/>
      <c r="AC22" s="37"/>
      <c r="AD22" s="37"/>
      <c r="AE22" s="37"/>
    </row>
    <row r="23" spans="1:31" s="2" customFormat="1" ht="18" customHeight="1">
      <c r="A23" s="37"/>
      <c r="B23" s="42"/>
      <c r="C23" s="37"/>
      <c r="D23" s="37"/>
      <c r="E23" s="106" t="s">
        <v>39</v>
      </c>
      <c r="F23" s="37"/>
      <c r="G23" s="37"/>
      <c r="H23" s="37"/>
      <c r="I23" s="120" t="s">
        <v>34</v>
      </c>
      <c r="J23" s="106" t="s">
        <v>32</v>
      </c>
      <c r="K23" s="37"/>
      <c r="L23" s="119"/>
      <c r="S23" s="37"/>
      <c r="T23" s="37"/>
      <c r="U23" s="37"/>
      <c r="V23" s="37"/>
      <c r="W23" s="37"/>
      <c r="X23" s="37"/>
      <c r="Y23" s="37"/>
      <c r="Z23" s="37"/>
      <c r="AA23" s="37"/>
      <c r="AB23" s="37"/>
      <c r="AC23" s="37"/>
      <c r="AD23" s="37"/>
      <c r="AE23" s="37"/>
    </row>
    <row r="24" spans="1:31" s="2" customFormat="1" ht="6.95" customHeight="1">
      <c r="A24" s="37"/>
      <c r="B24" s="42"/>
      <c r="C24" s="37"/>
      <c r="D24" s="37"/>
      <c r="E24" s="37"/>
      <c r="F24" s="37"/>
      <c r="G24" s="37"/>
      <c r="H24" s="37"/>
      <c r="I24" s="118"/>
      <c r="J24" s="37"/>
      <c r="K24" s="37"/>
      <c r="L24" s="119"/>
      <c r="S24" s="37"/>
      <c r="T24" s="37"/>
      <c r="U24" s="37"/>
      <c r="V24" s="37"/>
      <c r="W24" s="37"/>
      <c r="X24" s="37"/>
      <c r="Y24" s="37"/>
      <c r="Z24" s="37"/>
      <c r="AA24" s="37"/>
      <c r="AB24" s="37"/>
      <c r="AC24" s="37"/>
      <c r="AD24" s="37"/>
      <c r="AE24" s="37"/>
    </row>
    <row r="25" spans="1:31" s="2" customFormat="1" ht="12" customHeight="1">
      <c r="A25" s="37"/>
      <c r="B25" s="42"/>
      <c r="C25" s="37"/>
      <c r="D25" s="117" t="s">
        <v>41</v>
      </c>
      <c r="E25" s="37"/>
      <c r="F25" s="37"/>
      <c r="G25" s="37"/>
      <c r="H25" s="37"/>
      <c r="I25" s="120" t="s">
        <v>31</v>
      </c>
      <c r="J25" s="106" t="s">
        <v>32</v>
      </c>
      <c r="K25" s="37"/>
      <c r="L25" s="119"/>
      <c r="S25" s="37"/>
      <c r="T25" s="37"/>
      <c r="U25" s="37"/>
      <c r="V25" s="37"/>
      <c r="W25" s="37"/>
      <c r="X25" s="37"/>
      <c r="Y25" s="37"/>
      <c r="Z25" s="37"/>
      <c r="AA25" s="37"/>
      <c r="AB25" s="37"/>
      <c r="AC25" s="37"/>
      <c r="AD25" s="37"/>
      <c r="AE25" s="37"/>
    </row>
    <row r="26" spans="1:31" s="2" customFormat="1" ht="18" customHeight="1">
      <c r="A26" s="37"/>
      <c r="B26" s="42"/>
      <c r="C26" s="37"/>
      <c r="D26" s="37"/>
      <c r="E26" s="106" t="s">
        <v>43</v>
      </c>
      <c r="F26" s="37"/>
      <c r="G26" s="37"/>
      <c r="H26" s="37"/>
      <c r="I26" s="120" t="s">
        <v>34</v>
      </c>
      <c r="J26" s="106" t="s">
        <v>32</v>
      </c>
      <c r="K26" s="37"/>
      <c r="L26" s="119"/>
      <c r="S26" s="37"/>
      <c r="T26" s="37"/>
      <c r="U26" s="37"/>
      <c r="V26" s="37"/>
      <c r="W26" s="37"/>
      <c r="X26" s="37"/>
      <c r="Y26" s="37"/>
      <c r="Z26" s="37"/>
      <c r="AA26" s="37"/>
      <c r="AB26" s="37"/>
      <c r="AC26" s="37"/>
      <c r="AD26" s="37"/>
      <c r="AE26" s="37"/>
    </row>
    <row r="27" spans="1:31" s="2" customFormat="1" ht="6.95" customHeight="1">
      <c r="A27" s="37"/>
      <c r="B27" s="42"/>
      <c r="C27" s="37"/>
      <c r="D27" s="37"/>
      <c r="E27" s="37"/>
      <c r="F27" s="37"/>
      <c r="G27" s="37"/>
      <c r="H27" s="37"/>
      <c r="I27" s="118"/>
      <c r="J27" s="37"/>
      <c r="K27" s="37"/>
      <c r="L27" s="119"/>
      <c r="S27" s="37"/>
      <c r="T27" s="37"/>
      <c r="U27" s="37"/>
      <c r="V27" s="37"/>
      <c r="W27" s="37"/>
      <c r="X27" s="37"/>
      <c r="Y27" s="37"/>
      <c r="Z27" s="37"/>
      <c r="AA27" s="37"/>
      <c r="AB27" s="37"/>
      <c r="AC27" s="37"/>
      <c r="AD27" s="37"/>
      <c r="AE27" s="37"/>
    </row>
    <row r="28" spans="1:31" s="2" customFormat="1" ht="12" customHeight="1">
      <c r="A28" s="37"/>
      <c r="B28" s="42"/>
      <c r="C28" s="37"/>
      <c r="D28" s="117" t="s">
        <v>44</v>
      </c>
      <c r="E28" s="37"/>
      <c r="F28" s="37"/>
      <c r="G28" s="37"/>
      <c r="H28" s="37"/>
      <c r="I28" s="118"/>
      <c r="J28" s="37"/>
      <c r="K28" s="37"/>
      <c r="L28" s="119"/>
      <c r="S28" s="37"/>
      <c r="T28" s="37"/>
      <c r="U28" s="37"/>
      <c r="V28" s="37"/>
      <c r="W28" s="37"/>
      <c r="X28" s="37"/>
      <c r="Y28" s="37"/>
      <c r="Z28" s="37"/>
      <c r="AA28" s="37"/>
      <c r="AB28" s="37"/>
      <c r="AC28" s="37"/>
      <c r="AD28" s="37"/>
      <c r="AE28" s="37"/>
    </row>
    <row r="29" spans="1:31" s="8" customFormat="1" ht="47.25" customHeight="1">
      <c r="A29" s="122"/>
      <c r="B29" s="123"/>
      <c r="C29" s="122"/>
      <c r="D29" s="122"/>
      <c r="E29" s="404" t="s">
        <v>45</v>
      </c>
      <c r="F29" s="404"/>
      <c r="G29" s="404"/>
      <c r="H29" s="404"/>
      <c r="I29" s="124"/>
      <c r="J29" s="122"/>
      <c r="K29" s="122"/>
      <c r="L29" s="125"/>
      <c r="S29" s="122"/>
      <c r="T29" s="122"/>
      <c r="U29" s="122"/>
      <c r="V29" s="122"/>
      <c r="W29" s="122"/>
      <c r="X29" s="122"/>
      <c r="Y29" s="122"/>
      <c r="Z29" s="122"/>
      <c r="AA29" s="122"/>
      <c r="AB29" s="122"/>
      <c r="AC29" s="122"/>
      <c r="AD29" s="122"/>
      <c r="AE29" s="122"/>
    </row>
    <row r="30" spans="1:31" s="2" customFormat="1" ht="6.95" customHeight="1">
      <c r="A30" s="37"/>
      <c r="B30" s="42"/>
      <c r="C30" s="37"/>
      <c r="D30" s="37"/>
      <c r="E30" s="37"/>
      <c r="F30" s="37"/>
      <c r="G30" s="37"/>
      <c r="H30" s="37"/>
      <c r="I30" s="118"/>
      <c r="J30" s="37"/>
      <c r="K30" s="37"/>
      <c r="L30" s="119"/>
      <c r="S30" s="37"/>
      <c r="T30" s="37"/>
      <c r="U30" s="37"/>
      <c r="V30" s="37"/>
      <c r="W30" s="37"/>
      <c r="X30" s="37"/>
      <c r="Y30" s="37"/>
      <c r="Z30" s="37"/>
      <c r="AA30" s="37"/>
      <c r="AB30" s="37"/>
      <c r="AC30" s="37"/>
      <c r="AD30" s="37"/>
      <c r="AE30" s="37"/>
    </row>
    <row r="31" spans="1:31" s="2" customFormat="1" ht="6.95" customHeight="1">
      <c r="A31" s="37"/>
      <c r="B31" s="42"/>
      <c r="C31" s="37"/>
      <c r="D31" s="126"/>
      <c r="E31" s="126"/>
      <c r="F31" s="126"/>
      <c r="G31" s="126"/>
      <c r="H31" s="126"/>
      <c r="I31" s="127"/>
      <c r="J31" s="126"/>
      <c r="K31" s="126"/>
      <c r="L31" s="119"/>
      <c r="S31" s="37"/>
      <c r="T31" s="37"/>
      <c r="U31" s="37"/>
      <c r="V31" s="37"/>
      <c r="W31" s="37"/>
      <c r="X31" s="37"/>
      <c r="Y31" s="37"/>
      <c r="Z31" s="37"/>
      <c r="AA31" s="37"/>
      <c r="AB31" s="37"/>
      <c r="AC31" s="37"/>
      <c r="AD31" s="37"/>
      <c r="AE31" s="37"/>
    </row>
    <row r="32" spans="1:31" s="2" customFormat="1" ht="25.35" customHeight="1">
      <c r="A32" s="37"/>
      <c r="B32" s="42"/>
      <c r="C32" s="37"/>
      <c r="D32" s="128" t="s">
        <v>46</v>
      </c>
      <c r="E32" s="37"/>
      <c r="F32" s="37"/>
      <c r="G32" s="37"/>
      <c r="H32" s="37"/>
      <c r="I32" s="118"/>
      <c r="J32" s="129">
        <f>ROUND(J97,0)</f>
        <v>0</v>
      </c>
      <c r="K32" s="37"/>
      <c r="L32" s="119"/>
      <c r="S32" s="37"/>
      <c r="T32" s="37"/>
      <c r="U32" s="37"/>
      <c r="V32" s="37"/>
      <c r="W32" s="37"/>
      <c r="X32" s="37"/>
      <c r="Y32" s="37"/>
      <c r="Z32" s="37"/>
      <c r="AA32" s="37"/>
      <c r="AB32" s="37"/>
      <c r="AC32" s="37"/>
      <c r="AD32" s="37"/>
      <c r="AE32" s="37"/>
    </row>
    <row r="33" spans="1:31" s="2" customFormat="1" ht="6.95" customHeight="1">
      <c r="A33" s="37"/>
      <c r="B33" s="42"/>
      <c r="C33" s="37"/>
      <c r="D33" s="126"/>
      <c r="E33" s="126"/>
      <c r="F33" s="126"/>
      <c r="G33" s="126"/>
      <c r="H33" s="126"/>
      <c r="I33" s="127"/>
      <c r="J33" s="126"/>
      <c r="K33" s="126"/>
      <c r="L33" s="119"/>
      <c r="S33" s="37"/>
      <c r="T33" s="37"/>
      <c r="U33" s="37"/>
      <c r="V33" s="37"/>
      <c r="W33" s="37"/>
      <c r="X33" s="37"/>
      <c r="Y33" s="37"/>
      <c r="Z33" s="37"/>
      <c r="AA33" s="37"/>
      <c r="AB33" s="37"/>
      <c r="AC33" s="37"/>
      <c r="AD33" s="37"/>
      <c r="AE33" s="37"/>
    </row>
    <row r="34" spans="1:31" s="2" customFormat="1" ht="14.45" customHeight="1">
      <c r="A34" s="37"/>
      <c r="B34" s="42"/>
      <c r="C34" s="37"/>
      <c r="D34" s="37"/>
      <c r="E34" s="37"/>
      <c r="F34" s="130" t="s">
        <v>48</v>
      </c>
      <c r="G34" s="37"/>
      <c r="H34" s="37"/>
      <c r="I34" s="131" t="s">
        <v>47</v>
      </c>
      <c r="J34" s="130" t="s">
        <v>49</v>
      </c>
      <c r="K34" s="37"/>
      <c r="L34" s="119"/>
      <c r="S34" s="37"/>
      <c r="T34" s="37"/>
      <c r="U34" s="37"/>
      <c r="V34" s="37"/>
      <c r="W34" s="37"/>
      <c r="X34" s="37"/>
      <c r="Y34" s="37"/>
      <c r="Z34" s="37"/>
      <c r="AA34" s="37"/>
      <c r="AB34" s="37"/>
      <c r="AC34" s="37"/>
      <c r="AD34" s="37"/>
      <c r="AE34" s="37"/>
    </row>
    <row r="35" spans="1:31" s="2" customFormat="1" ht="14.45" customHeight="1">
      <c r="A35" s="37"/>
      <c r="B35" s="42"/>
      <c r="C35" s="37"/>
      <c r="D35" s="132" t="s">
        <v>50</v>
      </c>
      <c r="E35" s="117" t="s">
        <v>51</v>
      </c>
      <c r="F35" s="133">
        <f>ROUND((SUM(BE97:BE646)),0)</f>
        <v>0</v>
      </c>
      <c r="G35" s="37"/>
      <c r="H35" s="37"/>
      <c r="I35" s="134">
        <v>0.21</v>
      </c>
      <c r="J35" s="133">
        <f>ROUND(((SUM(BE97:BE646))*I35),0)</f>
        <v>0</v>
      </c>
      <c r="K35" s="37"/>
      <c r="L35" s="119"/>
      <c r="S35" s="37"/>
      <c r="T35" s="37"/>
      <c r="U35" s="37"/>
      <c r="V35" s="37"/>
      <c r="W35" s="37"/>
      <c r="X35" s="37"/>
      <c r="Y35" s="37"/>
      <c r="Z35" s="37"/>
      <c r="AA35" s="37"/>
      <c r="AB35" s="37"/>
      <c r="AC35" s="37"/>
      <c r="AD35" s="37"/>
      <c r="AE35" s="37"/>
    </row>
    <row r="36" spans="1:31" s="2" customFormat="1" ht="14.45" customHeight="1">
      <c r="A36" s="37"/>
      <c r="B36" s="42"/>
      <c r="C36" s="37"/>
      <c r="D36" s="37"/>
      <c r="E36" s="117" t="s">
        <v>52</v>
      </c>
      <c r="F36" s="133">
        <f>ROUND((SUM(BF97:BF646)),0)</f>
        <v>0</v>
      </c>
      <c r="G36" s="37"/>
      <c r="H36" s="37"/>
      <c r="I36" s="134">
        <v>0.15</v>
      </c>
      <c r="J36" s="133">
        <f>ROUND(((SUM(BF97:BF646))*I36),0)</f>
        <v>0</v>
      </c>
      <c r="K36" s="37"/>
      <c r="L36" s="119"/>
      <c r="S36" s="37"/>
      <c r="T36" s="37"/>
      <c r="U36" s="37"/>
      <c r="V36" s="37"/>
      <c r="W36" s="37"/>
      <c r="X36" s="37"/>
      <c r="Y36" s="37"/>
      <c r="Z36" s="37"/>
      <c r="AA36" s="37"/>
      <c r="AB36" s="37"/>
      <c r="AC36" s="37"/>
      <c r="AD36" s="37"/>
      <c r="AE36" s="37"/>
    </row>
    <row r="37" spans="1:31" s="2" customFormat="1" ht="14.45" customHeight="1" hidden="1">
      <c r="A37" s="37"/>
      <c r="B37" s="42"/>
      <c r="C37" s="37"/>
      <c r="D37" s="37"/>
      <c r="E37" s="117" t="s">
        <v>53</v>
      </c>
      <c r="F37" s="133">
        <f>ROUND((SUM(BG97:BG646)),0)</f>
        <v>0</v>
      </c>
      <c r="G37" s="37"/>
      <c r="H37" s="37"/>
      <c r="I37" s="134">
        <v>0.21</v>
      </c>
      <c r="J37" s="133">
        <f>0</f>
        <v>0</v>
      </c>
      <c r="K37" s="37"/>
      <c r="L37" s="119"/>
      <c r="S37" s="37"/>
      <c r="T37" s="37"/>
      <c r="U37" s="37"/>
      <c r="V37" s="37"/>
      <c r="W37" s="37"/>
      <c r="X37" s="37"/>
      <c r="Y37" s="37"/>
      <c r="Z37" s="37"/>
      <c r="AA37" s="37"/>
      <c r="AB37" s="37"/>
      <c r="AC37" s="37"/>
      <c r="AD37" s="37"/>
      <c r="AE37" s="37"/>
    </row>
    <row r="38" spans="1:31" s="2" customFormat="1" ht="14.45" customHeight="1" hidden="1">
      <c r="A38" s="37"/>
      <c r="B38" s="42"/>
      <c r="C38" s="37"/>
      <c r="D38" s="37"/>
      <c r="E38" s="117" t="s">
        <v>54</v>
      </c>
      <c r="F38" s="133">
        <f>ROUND((SUM(BH97:BH646)),0)</f>
        <v>0</v>
      </c>
      <c r="G38" s="37"/>
      <c r="H38" s="37"/>
      <c r="I38" s="134">
        <v>0.15</v>
      </c>
      <c r="J38" s="133">
        <f>0</f>
        <v>0</v>
      </c>
      <c r="K38" s="37"/>
      <c r="L38" s="119"/>
      <c r="S38" s="37"/>
      <c r="T38" s="37"/>
      <c r="U38" s="37"/>
      <c r="V38" s="37"/>
      <c r="W38" s="37"/>
      <c r="X38" s="37"/>
      <c r="Y38" s="37"/>
      <c r="Z38" s="37"/>
      <c r="AA38" s="37"/>
      <c r="AB38" s="37"/>
      <c r="AC38" s="37"/>
      <c r="AD38" s="37"/>
      <c r="AE38" s="37"/>
    </row>
    <row r="39" spans="1:31" s="2" customFormat="1" ht="14.45" customHeight="1" hidden="1">
      <c r="A39" s="37"/>
      <c r="B39" s="42"/>
      <c r="C39" s="37"/>
      <c r="D39" s="37"/>
      <c r="E39" s="117" t="s">
        <v>55</v>
      </c>
      <c r="F39" s="133">
        <f>ROUND((SUM(BI97:BI646)),0)</f>
        <v>0</v>
      </c>
      <c r="G39" s="37"/>
      <c r="H39" s="37"/>
      <c r="I39" s="134">
        <v>0</v>
      </c>
      <c r="J39" s="133">
        <f>0</f>
        <v>0</v>
      </c>
      <c r="K39" s="37"/>
      <c r="L39" s="119"/>
      <c r="S39" s="37"/>
      <c r="T39" s="37"/>
      <c r="U39" s="37"/>
      <c r="V39" s="37"/>
      <c r="W39" s="37"/>
      <c r="X39" s="37"/>
      <c r="Y39" s="37"/>
      <c r="Z39" s="37"/>
      <c r="AA39" s="37"/>
      <c r="AB39" s="37"/>
      <c r="AC39" s="37"/>
      <c r="AD39" s="37"/>
      <c r="AE39" s="37"/>
    </row>
    <row r="40" spans="1:31" s="2" customFormat="1" ht="6.95" customHeight="1">
      <c r="A40" s="37"/>
      <c r="B40" s="42"/>
      <c r="C40" s="37"/>
      <c r="D40" s="37"/>
      <c r="E40" s="37"/>
      <c r="F40" s="37"/>
      <c r="G40" s="37"/>
      <c r="H40" s="37"/>
      <c r="I40" s="118"/>
      <c r="J40" s="37"/>
      <c r="K40" s="37"/>
      <c r="L40" s="119"/>
      <c r="S40" s="37"/>
      <c r="T40" s="37"/>
      <c r="U40" s="37"/>
      <c r="V40" s="37"/>
      <c r="W40" s="37"/>
      <c r="X40" s="37"/>
      <c r="Y40" s="37"/>
      <c r="Z40" s="37"/>
      <c r="AA40" s="37"/>
      <c r="AB40" s="37"/>
      <c r="AC40" s="37"/>
      <c r="AD40" s="37"/>
      <c r="AE40" s="37"/>
    </row>
    <row r="41" spans="1:31" s="2" customFormat="1" ht="25.35" customHeight="1">
      <c r="A41" s="37"/>
      <c r="B41" s="42"/>
      <c r="C41" s="135"/>
      <c r="D41" s="136" t="s">
        <v>56</v>
      </c>
      <c r="E41" s="137"/>
      <c r="F41" s="137"/>
      <c r="G41" s="138" t="s">
        <v>57</v>
      </c>
      <c r="H41" s="139" t="s">
        <v>58</v>
      </c>
      <c r="I41" s="140"/>
      <c r="J41" s="141">
        <f>SUM(J32:J39)</f>
        <v>0</v>
      </c>
      <c r="K41" s="142"/>
      <c r="L41" s="119"/>
      <c r="S41" s="37"/>
      <c r="T41" s="37"/>
      <c r="U41" s="37"/>
      <c r="V41" s="37"/>
      <c r="W41" s="37"/>
      <c r="X41" s="37"/>
      <c r="Y41" s="37"/>
      <c r="Z41" s="37"/>
      <c r="AA41" s="37"/>
      <c r="AB41" s="37"/>
      <c r="AC41" s="37"/>
      <c r="AD41" s="37"/>
      <c r="AE41" s="37"/>
    </row>
    <row r="42" spans="1:31" s="2" customFormat="1" ht="14.45" customHeight="1">
      <c r="A42" s="37"/>
      <c r="B42" s="143"/>
      <c r="C42" s="144"/>
      <c r="D42" s="144"/>
      <c r="E42" s="144"/>
      <c r="F42" s="144"/>
      <c r="G42" s="144"/>
      <c r="H42" s="144"/>
      <c r="I42" s="145"/>
      <c r="J42" s="144"/>
      <c r="K42" s="144"/>
      <c r="L42" s="119"/>
      <c r="S42" s="37"/>
      <c r="T42" s="37"/>
      <c r="U42" s="37"/>
      <c r="V42" s="37"/>
      <c r="W42" s="37"/>
      <c r="X42" s="37"/>
      <c r="Y42" s="37"/>
      <c r="Z42" s="37"/>
      <c r="AA42" s="37"/>
      <c r="AB42" s="37"/>
      <c r="AC42" s="37"/>
      <c r="AD42" s="37"/>
      <c r="AE42" s="37"/>
    </row>
    <row r="46" spans="1:31" s="2" customFormat="1" ht="6.95" customHeight="1">
      <c r="A46" s="37"/>
      <c r="B46" s="146"/>
      <c r="C46" s="147"/>
      <c r="D46" s="147"/>
      <c r="E46" s="147"/>
      <c r="F46" s="147"/>
      <c r="G46" s="147"/>
      <c r="H46" s="147"/>
      <c r="I46" s="148"/>
      <c r="J46" s="147"/>
      <c r="K46" s="147"/>
      <c r="L46" s="119"/>
      <c r="S46" s="37"/>
      <c r="T46" s="37"/>
      <c r="U46" s="37"/>
      <c r="V46" s="37"/>
      <c r="W46" s="37"/>
      <c r="X46" s="37"/>
      <c r="Y46" s="37"/>
      <c r="Z46" s="37"/>
      <c r="AA46" s="37"/>
      <c r="AB46" s="37"/>
      <c r="AC46" s="37"/>
      <c r="AD46" s="37"/>
      <c r="AE46" s="37"/>
    </row>
    <row r="47" spans="1:31" s="2" customFormat="1" ht="24.95" customHeight="1">
      <c r="A47" s="37"/>
      <c r="B47" s="38"/>
      <c r="C47" s="25" t="s">
        <v>104</v>
      </c>
      <c r="D47" s="39"/>
      <c r="E47" s="39"/>
      <c r="F47" s="39"/>
      <c r="G47" s="39"/>
      <c r="H47" s="39"/>
      <c r="I47" s="118"/>
      <c r="J47" s="39"/>
      <c r="K47" s="39"/>
      <c r="L47" s="119"/>
      <c r="S47" s="37"/>
      <c r="T47" s="37"/>
      <c r="U47" s="37"/>
      <c r="V47" s="37"/>
      <c r="W47" s="37"/>
      <c r="X47" s="37"/>
      <c r="Y47" s="37"/>
      <c r="Z47" s="37"/>
      <c r="AA47" s="37"/>
      <c r="AB47" s="37"/>
      <c r="AC47" s="37"/>
      <c r="AD47" s="37"/>
      <c r="AE47" s="37"/>
    </row>
    <row r="48" spans="1:31" s="2" customFormat="1" ht="6.95" customHeight="1">
      <c r="A48" s="37"/>
      <c r="B48" s="38"/>
      <c r="C48" s="39"/>
      <c r="D48" s="39"/>
      <c r="E48" s="39"/>
      <c r="F48" s="39"/>
      <c r="G48" s="39"/>
      <c r="H48" s="39"/>
      <c r="I48" s="118"/>
      <c r="J48" s="39"/>
      <c r="K48" s="39"/>
      <c r="L48" s="119"/>
      <c r="S48" s="37"/>
      <c r="T48" s="37"/>
      <c r="U48" s="37"/>
      <c r="V48" s="37"/>
      <c r="W48" s="37"/>
      <c r="X48" s="37"/>
      <c r="Y48" s="37"/>
      <c r="Z48" s="37"/>
      <c r="AA48" s="37"/>
      <c r="AB48" s="37"/>
      <c r="AC48" s="37"/>
      <c r="AD48" s="37"/>
      <c r="AE48" s="37"/>
    </row>
    <row r="49" spans="1:31" s="2" customFormat="1" ht="12" customHeight="1">
      <c r="A49" s="37"/>
      <c r="B49" s="38"/>
      <c r="C49" s="31" t="s">
        <v>16</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16.5" customHeight="1">
      <c r="A50" s="37"/>
      <c r="B50" s="38"/>
      <c r="C50" s="39"/>
      <c r="D50" s="39"/>
      <c r="E50" s="405" t="str">
        <f>E7</f>
        <v>Stavební úpravy dvorní fasády a komínových těles v objektu Vltavská 585/14, Praha 5_revize_R02</v>
      </c>
      <c r="F50" s="406"/>
      <c r="G50" s="406"/>
      <c r="H50" s="406"/>
      <c r="I50" s="118"/>
      <c r="J50" s="39"/>
      <c r="K50" s="39"/>
      <c r="L50" s="119"/>
      <c r="S50" s="37"/>
      <c r="T50" s="37"/>
      <c r="U50" s="37"/>
      <c r="V50" s="37"/>
      <c r="W50" s="37"/>
      <c r="X50" s="37"/>
      <c r="Y50" s="37"/>
      <c r="Z50" s="37"/>
      <c r="AA50" s="37"/>
      <c r="AB50" s="37"/>
      <c r="AC50" s="37"/>
      <c r="AD50" s="37"/>
      <c r="AE50" s="37"/>
    </row>
    <row r="51" spans="2:12" s="1" customFormat="1" ht="12" customHeight="1">
      <c r="B51" s="23"/>
      <c r="C51" s="31" t="s">
        <v>100</v>
      </c>
      <c r="D51" s="24"/>
      <c r="E51" s="24"/>
      <c r="F51" s="24"/>
      <c r="G51" s="24"/>
      <c r="H51" s="24"/>
      <c r="I51" s="111"/>
      <c r="J51" s="24"/>
      <c r="K51" s="24"/>
      <c r="L51" s="22"/>
    </row>
    <row r="52" spans="1:31" s="2" customFormat="1" ht="16.5" customHeight="1">
      <c r="A52" s="37"/>
      <c r="B52" s="38"/>
      <c r="C52" s="39"/>
      <c r="D52" s="39"/>
      <c r="E52" s="405" t="s">
        <v>101</v>
      </c>
      <c r="F52" s="407"/>
      <c r="G52" s="407"/>
      <c r="H52" s="407"/>
      <c r="I52" s="118"/>
      <c r="J52" s="39"/>
      <c r="K52" s="39"/>
      <c r="L52" s="119"/>
      <c r="S52" s="37"/>
      <c r="T52" s="37"/>
      <c r="U52" s="37"/>
      <c r="V52" s="37"/>
      <c r="W52" s="37"/>
      <c r="X52" s="37"/>
      <c r="Y52" s="37"/>
      <c r="Z52" s="37"/>
      <c r="AA52" s="37"/>
      <c r="AB52" s="37"/>
      <c r="AC52" s="37"/>
      <c r="AD52" s="37"/>
      <c r="AE52" s="37"/>
    </row>
    <row r="53" spans="1:31" s="2" customFormat="1" ht="12" customHeight="1">
      <c r="A53" s="37"/>
      <c r="B53" s="38"/>
      <c r="C53" s="31" t="s">
        <v>102</v>
      </c>
      <c r="D53" s="39"/>
      <c r="E53" s="39"/>
      <c r="F53" s="39"/>
      <c r="G53" s="39"/>
      <c r="H53" s="39"/>
      <c r="I53" s="118"/>
      <c r="J53" s="39"/>
      <c r="K53" s="39"/>
      <c r="L53" s="119"/>
      <c r="S53" s="37"/>
      <c r="T53" s="37"/>
      <c r="U53" s="37"/>
      <c r="V53" s="37"/>
      <c r="W53" s="37"/>
      <c r="X53" s="37"/>
      <c r="Y53" s="37"/>
      <c r="Z53" s="37"/>
      <c r="AA53" s="37"/>
      <c r="AB53" s="37"/>
      <c r="AC53" s="37"/>
      <c r="AD53" s="37"/>
      <c r="AE53" s="37"/>
    </row>
    <row r="54" spans="1:31" s="2" customFormat="1" ht="16.5" customHeight="1">
      <c r="A54" s="37"/>
      <c r="B54" s="38"/>
      <c r="C54" s="39"/>
      <c r="D54" s="39"/>
      <c r="E54" s="354" t="str">
        <f>E11</f>
        <v>1.1 - SO 01.1 - Oprava komínových těles</v>
      </c>
      <c r="F54" s="407"/>
      <c r="G54" s="407"/>
      <c r="H54" s="407"/>
      <c r="I54" s="118"/>
      <c r="J54" s="39"/>
      <c r="K54" s="39"/>
      <c r="L54" s="119"/>
      <c r="S54" s="37"/>
      <c r="T54" s="37"/>
      <c r="U54" s="37"/>
      <c r="V54" s="37"/>
      <c r="W54" s="37"/>
      <c r="X54" s="37"/>
      <c r="Y54" s="37"/>
      <c r="Z54" s="37"/>
      <c r="AA54" s="37"/>
      <c r="AB54" s="37"/>
      <c r="AC54" s="37"/>
      <c r="AD54" s="37"/>
      <c r="AE54" s="37"/>
    </row>
    <row r="55" spans="1:31" s="2" customFormat="1" ht="6.95" customHeight="1">
      <c r="A55" s="37"/>
      <c r="B55" s="38"/>
      <c r="C55" s="39"/>
      <c r="D55" s="39"/>
      <c r="E55" s="39"/>
      <c r="F55" s="39"/>
      <c r="G55" s="39"/>
      <c r="H55" s="39"/>
      <c r="I55" s="118"/>
      <c r="J55" s="39"/>
      <c r="K55" s="39"/>
      <c r="L55" s="119"/>
      <c r="S55" s="37"/>
      <c r="T55" s="37"/>
      <c r="U55" s="37"/>
      <c r="V55" s="37"/>
      <c r="W55" s="37"/>
      <c r="X55" s="37"/>
      <c r="Y55" s="37"/>
      <c r="Z55" s="37"/>
      <c r="AA55" s="37"/>
      <c r="AB55" s="37"/>
      <c r="AC55" s="37"/>
      <c r="AD55" s="37"/>
      <c r="AE55" s="37"/>
    </row>
    <row r="56" spans="1:31" s="2" customFormat="1" ht="12" customHeight="1">
      <c r="A56" s="37"/>
      <c r="B56" s="38"/>
      <c r="C56" s="31" t="s">
        <v>22</v>
      </c>
      <c r="D56" s="39"/>
      <c r="E56" s="39"/>
      <c r="F56" s="29" t="str">
        <f>F14</f>
        <v>Praha 5, Vltavská 585/14</v>
      </c>
      <c r="G56" s="39"/>
      <c r="H56" s="39"/>
      <c r="I56" s="120" t="s">
        <v>24</v>
      </c>
      <c r="J56" s="62" t="str">
        <f>IF(J14="","",J14)</f>
        <v>1. 4. 2020</v>
      </c>
      <c r="K56" s="39"/>
      <c r="L56" s="119"/>
      <c r="S56" s="37"/>
      <c r="T56" s="37"/>
      <c r="U56" s="37"/>
      <c r="V56" s="37"/>
      <c r="W56" s="37"/>
      <c r="X56" s="37"/>
      <c r="Y56" s="37"/>
      <c r="Z56" s="37"/>
      <c r="AA56" s="37"/>
      <c r="AB56" s="37"/>
      <c r="AC56" s="37"/>
      <c r="AD56" s="37"/>
      <c r="AE56" s="37"/>
    </row>
    <row r="57" spans="1:31" s="2" customFormat="1" ht="6.95" customHeight="1">
      <c r="A57" s="37"/>
      <c r="B57" s="38"/>
      <c r="C57" s="39"/>
      <c r="D57" s="39"/>
      <c r="E57" s="39"/>
      <c r="F57" s="39"/>
      <c r="G57" s="39"/>
      <c r="H57" s="39"/>
      <c r="I57" s="118"/>
      <c r="J57" s="39"/>
      <c r="K57" s="39"/>
      <c r="L57" s="119"/>
      <c r="S57" s="37"/>
      <c r="T57" s="37"/>
      <c r="U57" s="37"/>
      <c r="V57" s="37"/>
      <c r="W57" s="37"/>
      <c r="X57" s="37"/>
      <c r="Y57" s="37"/>
      <c r="Z57" s="37"/>
      <c r="AA57" s="37"/>
      <c r="AB57" s="37"/>
      <c r="AC57" s="37"/>
      <c r="AD57" s="37"/>
      <c r="AE57" s="37"/>
    </row>
    <row r="58" spans="1:31" s="2" customFormat="1" ht="40.15" customHeight="1">
      <c r="A58" s="37"/>
      <c r="B58" s="38"/>
      <c r="C58" s="31" t="s">
        <v>30</v>
      </c>
      <c r="D58" s="39"/>
      <c r="E58" s="39"/>
      <c r="F58" s="29" t="str">
        <f>E17</f>
        <v>Městská část Praha 5, nám.14 října 1381/4, Praha 5</v>
      </c>
      <c r="G58" s="39"/>
      <c r="H58" s="39"/>
      <c r="I58" s="120" t="s">
        <v>37</v>
      </c>
      <c r="J58" s="35" t="str">
        <f>E23</f>
        <v>SpecialConstructionWork Prague s.r.o.</v>
      </c>
      <c r="K58" s="39"/>
      <c r="L58" s="119"/>
      <c r="S58" s="37"/>
      <c r="T58" s="37"/>
      <c r="U58" s="37"/>
      <c r="V58" s="37"/>
      <c r="W58" s="37"/>
      <c r="X58" s="37"/>
      <c r="Y58" s="37"/>
      <c r="Z58" s="37"/>
      <c r="AA58" s="37"/>
      <c r="AB58" s="37"/>
      <c r="AC58" s="37"/>
      <c r="AD58" s="37"/>
      <c r="AE58" s="37"/>
    </row>
    <row r="59" spans="1:31" s="2" customFormat="1" ht="15.2" customHeight="1">
      <c r="A59" s="37"/>
      <c r="B59" s="38"/>
      <c r="C59" s="31" t="s">
        <v>35</v>
      </c>
      <c r="D59" s="39"/>
      <c r="E59" s="39"/>
      <c r="F59" s="29" t="str">
        <f>IF(E20="","",E20)</f>
        <v>Vyplň údaj</v>
      </c>
      <c r="G59" s="39"/>
      <c r="H59" s="39"/>
      <c r="I59" s="120" t="s">
        <v>41</v>
      </c>
      <c r="J59" s="35" t="str">
        <f>E26</f>
        <v>STAPO UL s.r.o.</v>
      </c>
      <c r="K59" s="39"/>
      <c r="L59" s="119"/>
      <c r="S59" s="37"/>
      <c r="T59" s="37"/>
      <c r="U59" s="37"/>
      <c r="V59" s="37"/>
      <c r="W59" s="37"/>
      <c r="X59" s="37"/>
      <c r="Y59" s="37"/>
      <c r="Z59" s="37"/>
      <c r="AA59" s="37"/>
      <c r="AB59" s="37"/>
      <c r="AC59" s="37"/>
      <c r="AD59" s="37"/>
      <c r="AE59" s="37"/>
    </row>
    <row r="60" spans="1:31" s="2" customFormat="1" ht="10.35" customHeight="1">
      <c r="A60" s="37"/>
      <c r="B60" s="38"/>
      <c r="C60" s="39"/>
      <c r="D60" s="39"/>
      <c r="E60" s="39"/>
      <c r="F60" s="39"/>
      <c r="G60" s="39"/>
      <c r="H60" s="39"/>
      <c r="I60" s="118"/>
      <c r="J60" s="39"/>
      <c r="K60" s="39"/>
      <c r="L60" s="119"/>
      <c r="S60" s="37"/>
      <c r="T60" s="37"/>
      <c r="U60" s="37"/>
      <c r="V60" s="37"/>
      <c r="W60" s="37"/>
      <c r="X60" s="37"/>
      <c r="Y60" s="37"/>
      <c r="Z60" s="37"/>
      <c r="AA60" s="37"/>
      <c r="AB60" s="37"/>
      <c r="AC60" s="37"/>
      <c r="AD60" s="37"/>
      <c r="AE60" s="37"/>
    </row>
    <row r="61" spans="1:31" s="2" customFormat="1" ht="29.25" customHeight="1">
      <c r="A61" s="37"/>
      <c r="B61" s="38"/>
      <c r="C61" s="149" t="s">
        <v>105</v>
      </c>
      <c r="D61" s="150"/>
      <c r="E61" s="150"/>
      <c r="F61" s="150"/>
      <c r="G61" s="150"/>
      <c r="H61" s="150"/>
      <c r="I61" s="151"/>
      <c r="J61" s="152" t="s">
        <v>106</v>
      </c>
      <c r="K61" s="150"/>
      <c r="L61" s="119"/>
      <c r="S61" s="37"/>
      <c r="T61" s="37"/>
      <c r="U61" s="37"/>
      <c r="V61" s="37"/>
      <c r="W61" s="37"/>
      <c r="X61" s="37"/>
      <c r="Y61" s="37"/>
      <c r="Z61" s="37"/>
      <c r="AA61" s="37"/>
      <c r="AB61" s="37"/>
      <c r="AC61" s="37"/>
      <c r="AD61" s="37"/>
      <c r="AE61" s="37"/>
    </row>
    <row r="62" spans="1:31" s="2" customFormat="1" ht="10.35" customHeight="1">
      <c r="A62" s="37"/>
      <c r="B62" s="38"/>
      <c r="C62" s="39"/>
      <c r="D62" s="39"/>
      <c r="E62" s="39"/>
      <c r="F62" s="39"/>
      <c r="G62" s="39"/>
      <c r="H62" s="39"/>
      <c r="I62" s="118"/>
      <c r="J62" s="39"/>
      <c r="K62" s="39"/>
      <c r="L62" s="119"/>
      <c r="S62" s="37"/>
      <c r="T62" s="37"/>
      <c r="U62" s="37"/>
      <c r="V62" s="37"/>
      <c r="W62" s="37"/>
      <c r="X62" s="37"/>
      <c r="Y62" s="37"/>
      <c r="Z62" s="37"/>
      <c r="AA62" s="37"/>
      <c r="AB62" s="37"/>
      <c r="AC62" s="37"/>
      <c r="AD62" s="37"/>
      <c r="AE62" s="37"/>
    </row>
    <row r="63" spans="1:47" s="2" customFormat="1" ht="22.9" customHeight="1">
      <c r="A63" s="37"/>
      <c r="B63" s="38"/>
      <c r="C63" s="153" t="s">
        <v>78</v>
      </c>
      <c r="D63" s="39"/>
      <c r="E63" s="39"/>
      <c r="F63" s="39"/>
      <c r="G63" s="39"/>
      <c r="H63" s="39"/>
      <c r="I63" s="118"/>
      <c r="J63" s="80">
        <f>J97</f>
        <v>0</v>
      </c>
      <c r="K63" s="39"/>
      <c r="L63" s="119"/>
      <c r="S63" s="37"/>
      <c r="T63" s="37"/>
      <c r="U63" s="37"/>
      <c r="V63" s="37"/>
      <c r="W63" s="37"/>
      <c r="X63" s="37"/>
      <c r="Y63" s="37"/>
      <c r="Z63" s="37"/>
      <c r="AA63" s="37"/>
      <c r="AB63" s="37"/>
      <c r="AC63" s="37"/>
      <c r="AD63" s="37"/>
      <c r="AE63" s="37"/>
      <c r="AU63" s="19" t="s">
        <v>107</v>
      </c>
    </row>
    <row r="64" spans="2:12" s="9" customFormat="1" ht="24.95" customHeight="1">
      <c r="B64" s="154"/>
      <c r="C64" s="155"/>
      <c r="D64" s="156" t="s">
        <v>108</v>
      </c>
      <c r="E64" s="157"/>
      <c r="F64" s="157"/>
      <c r="G64" s="157"/>
      <c r="H64" s="157"/>
      <c r="I64" s="158"/>
      <c r="J64" s="159">
        <f>J98</f>
        <v>0</v>
      </c>
      <c r="K64" s="155"/>
      <c r="L64" s="160"/>
    </row>
    <row r="65" spans="2:12" s="10" customFormat="1" ht="19.9" customHeight="1">
      <c r="B65" s="161"/>
      <c r="C65" s="100"/>
      <c r="D65" s="162" t="s">
        <v>109</v>
      </c>
      <c r="E65" s="163"/>
      <c r="F65" s="163"/>
      <c r="G65" s="163"/>
      <c r="H65" s="163"/>
      <c r="I65" s="164"/>
      <c r="J65" s="165">
        <f>J99</f>
        <v>0</v>
      </c>
      <c r="K65" s="100"/>
      <c r="L65" s="166"/>
    </row>
    <row r="66" spans="2:12" s="10" customFormat="1" ht="19.9" customHeight="1">
      <c r="B66" s="161"/>
      <c r="C66" s="100"/>
      <c r="D66" s="162" t="s">
        <v>110</v>
      </c>
      <c r="E66" s="163"/>
      <c r="F66" s="163"/>
      <c r="G66" s="163"/>
      <c r="H66" s="163"/>
      <c r="I66" s="164"/>
      <c r="J66" s="165">
        <f>J119</f>
        <v>0</v>
      </c>
      <c r="K66" s="100"/>
      <c r="L66" s="166"/>
    </row>
    <row r="67" spans="2:12" s="10" customFormat="1" ht="19.9" customHeight="1">
      <c r="B67" s="161"/>
      <c r="C67" s="100"/>
      <c r="D67" s="162" t="s">
        <v>111</v>
      </c>
      <c r="E67" s="163"/>
      <c r="F67" s="163"/>
      <c r="G67" s="163"/>
      <c r="H67" s="163"/>
      <c r="I67" s="164"/>
      <c r="J67" s="165">
        <f>J258</f>
        <v>0</v>
      </c>
      <c r="K67" s="100"/>
      <c r="L67" s="166"/>
    </row>
    <row r="68" spans="2:12" s="10" customFormat="1" ht="19.9" customHeight="1">
      <c r="B68" s="161"/>
      <c r="C68" s="100"/>
      <c r="D68" s="162" t="s">
        <v>112</v>
      </c>
      <c r="E68" s="163"/>
      <c r="F68" s="163"/>
      <c r="G68" s="163"/>
      <c r="H68" s="163"/>
      <c r="I68" s="164"/>
      <c r="J68" s="165">
        <f>J405</f>
        <v>0</v>
      </c>
      <c r="K68" s="100"/>
      <c r="L68" s="166"/>
    </row>
    <row r="69" spans="2:12" s="10" customFormat="1" ht="19.9" customHeight="1">
      <c r="B69" s="161"/>
      <c r="C69" s="100"/>
      <c r="D69" s="162" t="s">
        <v>113</v>
      </c>
      <c r="E69" s="163"/>
      <c r="F69" s="163"/>
      <c r="G69" s="163"/>
      <c r="H69" s="163"/>
      <c r="I69" s="164"/>
      <c r="J69" s="165">
        <f>J423</f>
        <v>0</v>
      </c>
      <c r="K69" s="100"/>
      <c r="L69" s="166"/>
    </row>
    <row r="70" spans="2:12" s="9" customFormat="1" ht="24.95" customHeight="1">
      <c r="B70" s="154"/>
      <c r="C70" s="155"/>
      <c r="D70" s="156" t="s">
        <v>114</v>
      </c>
      <c r="E70" s="157"/>
      <c r="F70" s="157"/>
      <c r="G70" s="157"/>
      <c r="H70" s="157"/>
      <c r="I70" s="158"/>
      <c r="J70" s="159">
        <f>J426</f>
        <v>0</v>
      </c>
      <c r="K70" s="155"/>
      <c r="L70" s="160"/>
    </row>
    <row r="71" spans="2:12" s="10" customFormat="1" ht="19.9" customHeight="1">
      <c r="B71" s="161"/>
      <c r="C71" s="100"/>
      <c r="D71" s="162" t="s">
        <v>115</v>
      </c>
      <c r="E71" s="163"/>
      <c r="F71" s="163"/>
      <c r="G71" s="163"/>
      <c r="H71" s="163"/>
      <c r="I71" s="164"/>
      <c r="J71" s="165">
        <f>J427</f>
        <v>0</v>
      </c>
      <c r="K71" s="100"/>
      <c r="L71" s="166"/>
    </row>
    <row r="72" spans="2:12" s="10" customFormat="1" ht="19.9" customHeight="1">
      <c r="B72" s="161"/>
      <c r="C72" s="100"/>
      <c r="D72" s="162" t="s">
        <v>116</v>
      </c>
      <c r="E72" s="163"/>
      <c r="F72" s="163"/>
      <c r="G72" s="163"/>
      <c r="H72" s="163"/>
      <c r="I72" s="164"/>
      <c r="J72" s="165">
        <f>J476</f>
        <v>0</v>
      </c>
      <c r="K72" s="100"/>
      <c r="L72" s="166"/>
    </row>
    <row r="73" spans="2:12" s="10" customFormat="1" ht="19.9" customHeight="1">
      <c r="B73" s="161"/>
      <c r="C73" s="100"/>
      <c r="D73" s="162" t="s">
        <v>117</v>
      </c>
      <c r="E73" s="163"/>
      <c r="F73" s="163"/>
      <c r="G73" s="163"/>
      <c r="H73" s="163"/>
      <c r="I73" s="164"/>
      <c r="J73" s="165">
        <f>J492</f>
        <v>0</v>
      </c>
      <c r="K73" s="100"/>
      <c r="L73" s="166"/>
    </row>
    <row r="74" spans="2:12" s="10" customFormat="1" ht="19.9" customHeight="1">
      <c r="B74" s="161"/>
      <c r="C74" s="100"/>
      <c r="D74" s="162" t="s">
        <v>118</v>
      </c>
      <c r="E74" s="163"/>
      <c r="F74" s="163"/>
      <c r="G74" s="163"/>
      <c r="H74" s="163"/>
      <c r="I74" s="164"/>
      <c r="J74" s="165">
        <f>J496</f>
        <v>0</v>
      </c>
      <c r="K74" s="100"/>
      <c r="L74" s="166"/>
    </row>
    <row r="75" spans="2:12" s="9" customFormat="1" ht="24.95" customHeight="1">
      <c r="B75" s="154"/>
      <c r="C75" s="155"/>
      <c r="D75" s="156" t="s">
        <v>119</v>
      </c>
      <c r="E75" s="157"/>
      <c r="F75" s="157"/>
      <c r="G75" s="157"/>
      <c r="H75" s="157"/>
      <c r="I75" s="158"/>
      <c r="J75" s="159">
        <f>J640</f>
        <v>0</v>
      </c>
      <c r="K75" s="155"/>
      <c r="L75" s="160"/>
    </row>
    <row r="76" spans="1:31" s="2" customFormat="1" ht="21.75" customHeight="1">
      <c r="A76" s="37"/>
      <c r="B76" s="38"/>
      <c r="C76" s="39"/>
      <c r="D76" s="39"/>
      <c r="E76" s="39"/>
      <c r="F76" s="39"/>
      <c r="G76" s="39"/>
      <c r="H76" s="39"/>
      <c r="I76" s="118"/>
      <c r="J76" s="39"/>
      <c r="K76" s="39"/>
      <c r="L76" s="119"/>
      <c r="S76" s="37"/>
      <c r="T76" s="37"/>
      <c r="U76" s="37"/>
      <c r="V76" s="37"/>
      <c r="W76" s="37"/>
      <c r="X76" s="37"/>
      <c r="Y76" s="37"/>
      <c r="Z76" s="37"/>
      <c r="AA76" s="37"/>
      <c r="AB76" s="37"/>
      <c r="AC76" s="37"/>
      <c r="AD76" s="37"/>
      <c r="AE76" s="37"/>
    </row>
    <row r="77" spans="1:31" s="2" customFormat="1" ht="6.95" customHeight="1">
      <c r="A77" s="37"/>
      <c r="B77" s="50"/>
      <c r="C77" s="51"/>
      <c r="D77" s="51"/>
      <c r="E77" s="51"/>
      <c r="F77" s="51"/>
      <c r="G77" s="51"/>
      <c r="H77" s="51"/>
      <c r="I77" s="145"/>
      <c r="J77" s="51"/>
      <c r="K77" s="51"/>
      <c r="L77" s="119"/>
      <c r="S77" s="37"/>
      <c r="T77" s="37"/>
      <c r="U77" s="37"/>
      <c r="V77" s="37"/>
      <c r="W77" s="37"/>
      <c r="X77" s="37"/>
      <c r="Y77" s="37"/>
      <c r="Z77" s="37"/>
      <c r="AA77" s="37"/>
      <c r="AB77" s="37"/>
      <c r="AC77" s="37"/>
      <c r="AD77" s="37"/>
      <c r="AE77" s="37"/>
    </row>
    <row r="81" spans="1:31" s="2" customFormat="1" ht="6.95" customHeight="1">
      <c r="A81" s="37"/>
      <c r="B81" s="52"/>
      <c r="C81" s="53"/>
      <c r="D81" s="53"/>
      <c r="E81" s="53"/>
      <c r="F81" s="53"/>
      <c r="G81" s="53"/>
      <c r="H81" s="53"/>
      <c r="I81" s="148"/>
      <c r="J81" s="53"/>
      <c r="K81" s="53"/>
      <c r="L81" s="119"/>
      <c r="S81" s="37"/>
      <c r="T81" s="37"/>
      <c r="U81" s="37"/>
      <c r="V81" s="37"/>
      <c r="W81" s="37"/>
      <c r="X81" s="37"/>
      <c r="Y81" s="37"/>
      <c r="Z81" s="37"/>
      <c r="AA81" s="37"/>
      <c r="AB81" s="37"/>
      <c r="AC81" s="37"/>
      <c r="AD81" s="37"/>
      <c r="AE81" s="37"/>
    </row>
    <row r="82" spans="1:31" s="2" customFormat="1" ht="24.95" customHeight="1">
      <c r="A82" s="37"/>
      <c r="B82" s="38"/>
      <c r="C82" s="25" t="s">
        <v>120</v>
      </c>
      <c r="D82" s="39"/>
      <c r="E82" s="39"/>
      <c r="F82" s="39"/>
      <c r="G82" s="39"/>
      <c r="H82" s="39"/>
      <c r="I82" s="118"/>
      <c r="J82" s="39"/>
      <c r="K82" s="39"/>
      <c r="L82" s="119"/>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118"/>
      <c r="J83" s="39"/>
      <c r="K83" s="39"/>
      <c r="L83" s="119"/>
      <c r="S83" s="37"/>
      <c r="T83" s="37"/>
      <c r="U83" s="37"/>
      <c r="V83" s="37"/>
      <c r="W83" s="37"/>
      <c r="X83" s="37"/>
      <c r="Y83" s="37"/>
      <c r="Z83" s="37"/>
      <c r="AA83" s="37"/>
      <c r="AB83" s="37"/>
      <c r="AC83" s="37"/>
      <c r="AD83" s="37"/>
      <c r="AE83" s="37"/>
    </row>
    <row r="84" spans="1:31" s="2" customFormat="1" ht="12" customHeight="1">
      <c r="A84" s="37"/>
      <c r="B84" s="38"/>
      <c r="C84" s="31" t="s">
        <v>16</v>
      </c>
      <c r="D84" s="39"/>
      <c r="E84" s="39"/>
      <c r="F84" s="39"/>
      <c r="G84" s="39"/>
      <c r="H84" s="39"/>
      <c r="I84" s="118"/>
      <c r="J84" s="39"/>
      <c r="K84" s="39"/>
      <c r="L84" s="119"/>
      <c r="S84" s="37"/>
      <c r="T84" s="37"/>
      <c r="U84" s="37"/>
      <c r="V84" s="37"/>
      <c r="W84" s="37"/>
      <c r="X84" s="37"/>
      <c r="Y84" s="37"/>
      <c r="Z84" s="37"/>
      <c r="AA84" s="37"/>
      <c r="AB84" s="37"/>
      <c r="AC84" s="37"/>
      <c r="AD84" s="37"/>
      <c r="AE84" s="37"/>
    </row>
    <row r="85" spans="1:31" s="2" customFormat="1" ht="16.5" customHeight="1">
      <c r="A85" s="37"/>
      <c r="B85" s="38"/>
      <c r="C85" s="39"/>
      <c r="D85" s="39"/>
      <c r="E85" s="405" t="str">
        <f>E7</f>
        <v>Stavební úpravy dvorní fasády a komínových těles v objektu Vltavská 585/14, Praha 5_revize_R02</v>
      </c>
      <c r="F85" s="406"/>
      <c r="G85" s="406"/>
      <c r="H85" s="406"/>
      <c r="I85" s="118"/>
      <c r="J85" s="39"/>
      <c r="K85" s="39"/>
      <c r="L85" s="119"/>
      <c r="S85" s="37"/>
      <c r="T85" s="37"/>
      <c r="U85" s="37"/>
      <c r="V85" s="37"/>
      <c r="W85" s="37"/>
      <c r="X85" s="37"/>
      <c r="Y85" s="37"/>
      <c r="Z85" s="37"/>
      <c r="AA85" s="37"/>
      <c r="AB85" s="37"/>
      <c r="AC85" s="37"/>
      <c r="AD85" s="37"/>
      <c r="AE85" s="37"/>
    </row>
    <row r="86" spans="2:12" s="1" customFormat="1" ht="12" customHeight="1">
      <c r="B86" s="23"/>
      <c r="C86" s="31" t="s">
        <v>100</v>
      </c>
      <c r="D86" s="24"/>
      <c r="E86" s="24"/>
      <c r="F86" s="24"/>
      <c r="G86" s="24"/>
      <c r="H86" s="24"/>
      <c r="I86" s="111"/>
      <c r="J86" s="24"/>
      <c r="K86" s="24"/>
      <c r="L86" s="22"/>
    </row>
    <row r="87" spans="1:31" s="2" customFormat="1" ht="16.5" customHeight="1">
      <c r="A87" s="37"/>
      <c r="B87" s="38"/>
      <c r="C87" s="39"/>
      <c r="D87" s="39"/>
      <c r="E87" s="405" t="s">
        <v>101</v>
      </c>
      <c r="F87" s="407"/>
      <c r="G87" s="407"/>
      <c r="H87" s="407"/>
      <c r="I87" s="118"/>
      <c r="J87" s="39"/>
      <c r="K87" s="39"/>
      <c r="L87" s="119"/>
      <c r="S87" s="37"/>
      <c r="T87" s="37"/>
      <c r="U87" s="37"/>
      <c r="V87" s="37"/>
      <c r="W87" s="37"/>
      <c r="X87" s="37"/>
      <c r="Y87" s="37"/>
      <c r="Z87" s="37"/>
      <c r="AA87" s="37"/>
      <c r="AB87" s="37"/>
      <c r="AC87" s="37"/>
      <c r="AD87" s="37"/>
      <c r="AE87" s="37"/>
    </row>
    <row r="88" spans="1:31" s="2" customFormat="1" ht="12" customHeight="1">
      <c r="A88" s="37"/>
      <c r="B88" s="38"/>
      <c r="C88" s="31" t="s">
        <v>102</v>
      </c>
      <c r="D88" s="39"/>
      <c r="E88" s="39"/>
      <c r="F88" s="39"/>
      <c r="G88" s="39"/>
      <c r="H88" s="39"/>
      <c r="I88" s="118"/>
      <c r="J88" s="39"/>
      <c r="K88" s="39"/>
      <c r="L88" s="119"/>
      <c r="S88" s="37"/>
      <c r="T88" s="37"/>
      <c r="U88" s="37"/>
      <c r="V88" s="37"/>
      <c r="W88" s="37"/>
      <c r="X88" s="37"/>
      <c r="Y88" s="37"/>
      <c r="Z88" s="37"/>
      <c r="AA88" s="37"/>
      <c r="AB88" s="37"/>
      <c r="AC88" s="37"/>
      <c r="AD88" s="37"/>
      <c r="AE88" s="37"/>
    </row>
    <row r="89" spans="1:31" s="2" customFormat="1" ht="16.5" customHeight="1">
      <c r="A89" s="37"/>
      <c r="B89" s="38"/>
      <c r="C89" s="39"/>
      <c r="D89" s="39"/>
      <c r="E89" s="354" t="str">
        <f>E11</f>
        <v>1.1 - SO 01.1 - Oprava komínových těles</v>
      </c>
      <c r="F89" s="407"/>
      <c r="G89" s="407"/>
      <c r="H89" s="407"/>
      <c r="I89" s="118"/>
      <c r="J89" s="39"/>
      <c r="K89" s="39"/>
      <c r="L89" s="119"/>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118"/>
      <c r="J90" s="39"/>
      <c r="K90" s="39"/>
      <c r="L90" s="119"/>
      <c r="S90" s="37"/>
      <c r="T90" s="37"/>
      <c r="U90" s="37"/>
      <c r="V90" s="37"/>
      <c r="W90" s="37"/>
      <c r="X90" s="37"/>
      <c r="Y90" s="37"/>
      <c r="Z90" s="37"/>
      <c r="AA90" s="37"/>
      <c r="AB90" s="37"/>
      <c r="AC90" s="37"/>
      <c r="AD90" s="37"/>
      <c r="AE90" s="37"/>
    </row>
    <row r="91" spans="1:31" s="2" customFormat="1" ht="12" customHeight="1">
      <c r="A91" s="37"/>
      <c r="B91" s="38"/>
      <c r="C91" s="31" t="s">
        <v>22</v>
      </c>
      <c r="D91" s="39"/>
      <c r="E91" s="39"/>
      <c r="F91" s="29" t="str">
        <f>F14</f>
        <v>Praha 5, Vltavská 585/14</v>
      </c>
      <c r="G91" s="39"/>
      <c r="H91" s="39"/>
      <c r="I91" s="120" t="s">
        <v>24</v>
      </c>
      <c r="J91" s="62" t="str">
        <f>IF(J14="","",J14)</f>
        <v>1. 4. 2020</v>
      </c>
      <c r="K91" s="39"/>
      <c r="L91" s="119"/>
      <c r="S91" s="37"/>
      <c r="T91" s="37"/>
      <c r="U91" s="37"/>
      <c r="V91" s="37"/>
      <c r="W91" s="37"/>
      <c r="X91" s="37"/>
      <c r="Y91" s="37"/>
      <c r="Z91" s="37"/>
      <c r="AA91" s="37"/>
      <c r="AB91" s="37"/>
      <c r="AC91" s="37"/>
      <c r="AD91" s="37"/>
      <c r="AE91" s="37"/>
    </row>
    <row r="92" spans="1:31" s="2" customFormat="1" ht="6.95" customHeight="1">
      <c r="A92" s="37"/>
      <c r="B92" s="38"/>
      <c r="C92" s="39"/>
      <c r="D92" s="39"/>
      <c r="E92" s="39"/>
      <c r="F92" s="39"/>
      <c r="G92" s="39"/>
      <c r="H92" s="39"/>
      <c r="I92" s="118"/>
      <c r="J92" s="39"/>
      <c r="K92" s="39"/>
      <c r="L92" s="119"/>
      <c r="S92" s="37"/>
      <c r="T92" s="37"/>
      <c r="U92" s="37"/>
      <c r="V92" s="37"/>
      <c r="W92" s="37"/>
      <c r="X92" s="37"/>
      <c r="Y92" s="37"/>
      <c r="Z92" s="37"/>
      <c r="AA92" s="37"/>
      <c r="AB92" s="37"/>
      <c r="AC92" s="37"/>
      <c r="AD92" s="37"/>
      <c r="AE92" s="37"/>
    </row>
    <row r="93" spans="1:31" s="2" customFormat="1" ht="40.15" customHeight="1">
      <c r="A93" s="37"/>
      <c r="B93" s="38"/>
      <c r="C93" s="31" t="s">
        <v>30</v>
      </c>
      <c r="D93" s="39"/>
      <c r="E93" s="39"/>
      <c r="F93" s="29" t="str">
        <f>E17</f>
        <v>Městská část Praha 5, nám.14 října 1381/4, Praha 5</v>
      </c>
      <c r="G93" s="39"/>
      <c r="H93" s="39"/>
      <c r="I93" s="120" t="s">
        <v>37</v>
      </c>
      <c r="J93" s="35" t="str">
        <f>E23</f>
        <v>SpecialConstructionWork Prague s.r.o.</v>
      </c>
      <c r="K93" s="39"/>
      <c r="L93" s="119"/>
      <c r="S93" s="37"/>
      <c r="T93" s="37"/>
      <c r="U93" s="37"/>
      <c r="V93" s="37"/>
      <c r="W93" s="37"/>
      <c r="X93" s="37"/>
      <c r="Y93" s="37"/>
      <c r="Z93" s="37"/>
      <c r="AA93" s="37"/>
      <c r="AB93" s="37"/>
      <c r="AC93" s="37"/>
      <c r="AD93" s="37"/>
      <c r="AE93" s="37"/>
    </row>
    <row r="94" spans="1:31" s="2" customFormat="1" ht="15.2" customHeight="1">
      <c r="A94" s="37"/>
      <c r="B94" s="38"/>
      <c r="C94" s="31" t="s">
        <v>35</v>
      </c>
      <c r="D94" s="39"/>
      <c r="E94" s="39"/>
      <c r="F94" s="29" t="str">
        <f>IF(E20="","",E20)</f>
        <v>Vyplň údaj</v>
      </c>
      <c r="G94" s="39"/>
      <c r="H94" s="39"/>
      <c r="I94" s="120" t="s">
        <v>41</v>
      </c>
      <c r="J94" s="35" t="str">
        <f>E26</f>
        <v>STAPO UL s.r.o.</v>
      </c>
      <c r="K94" s="39"/>
      <c r="L94" s="119"/>
      <c r="S94" s="37"/>
      <c r="T94" s="37"/>
      <c r="U94" s="37"/>
      <c r="V94" s="37"/>
      <c r="W94" s="37"/>
      <c r="X94" s="37"/>
      <c r="Y94" s="37"/>
      <c r="Z94" s="37"/>
      <c r="AA94" s="37"/>
      <c r="AB94" s="37"/>
      <c r="AC94" s="37"/>
      <c r="AD94" s="37"/>
      <c r="AE94" s="37"/>
    </row>
    <row r="95" spans="1:31" s="2" customFormat="1" ht="10.35" customHeight="1">
      <c r="A95" s="37"/>
      <c r="B95" s="38"/>
      <c r="C95" s="39"/>
      <c r="D95" s="39"/>
      <c r="E95" s="39"/>
      <c r="F95" s="39"/>
      <c r="G95" s="39"/>
      <c r="H95" s="39"/>
      <c r="I95" s="118"/>
      <c r="J95" s="39"/>
      <c r="K95" s="39"/>
      <c r="L95" s="119"/>
      <c r="S95" s="37"/>
      <c r="T95" s="37"/>
      <c r="U95" s="37"/>
      <c r="V95" s="37"/>
      <c r="W95" s="37"/>
      <c r="X95" s="37"/>
      <c r="Y95" s="37"/>
      <c r="Z95" s="37"/>
      <c r="AA95" s="37"/>
      <c r="AB95" s="37"/>
      <c r="AC95" s="37"/>
      <c r="AD95" s="37"/>
      <c r="AE95" s="37"/>
    </row>
    <row r="96" spans="1:31" s="11" customFormat="1" ht="29.25" customHeight="1">
      <c r="A96" s="167"/>
      <c r="B96" s="168"/>
      <c r="C96" s="169" t="s">
        <v>121</v>
      </c>
      <c r="D96" s="170" t="s">
        <v>65</v>
      </c>
      <c r="E96" s="170" t="s">
        <v>61</v>
      </c>
      <c r="F96" s="170" t="s">
        <v>62</v>
      </c>
      <c r="G96" s="170" t="s">
        <v>122</v>
      </c>
      <c r="H96" s="170" t="s">
        <v>123</v>
      </c>
      <c r="I96" s="171" t="s">
        <v>124</v>
      </c>
      <c r="J96" s="170" t="s">
        <v>106</v>
      </c>
      <c r="K96" s="172" t="s">
        <v>125</v>
      </c>
      <c r="L96" s="173"/>
      <c r="M96" s="71" t="s">
        <v>32</v>
      </c>
      <c r="N96" s="72" t="s">
        <v>50</v>
      </c>
      <c r="O96" s="72" t="s">
        <v>126</v>
      </c>
      <c r="P96" s="72" t="s">
        <v>127</v>
      </c>
      <c r="Q96" s="72" t="s">
        <v>128</v>
      </c>
      <c r="R96" s="72" t="s">
        <v>129</v>
      </c>
      <c r="S96" s="72" t="s">
        <v>130</v>
      </c>
      <c r="T96" s="73" t="s">
        <v>131</v>
      </c>
      <c r="U96" s="167"/>
      <c r="V96" s="167"/>
      <c r="W96" s="167"/>
      <c r="X96" s="167"/>
      <c r="Y96" s="167"/>
      <c r="Z96" s="167"/>
      <c r="AA96" s="167"/>
      <c r="AB96" s="167"/>
      <c r="AC96" s="167"/>
      <c r="AD96" s="167"/>
      <c r="AE96" s="167"/>
    </row>
    <row r="97" spans="1:63" s="2" customFormat="1" ht="22.9" customHeight="1">
      <c r="A97" s="37"/>
      <c r="B97" s="38"/>
      <c r="C97" s="78" t="s">
        <v>132</v>
      </c>
      <c r="D97" s="39"/>
      <c r="E97" s="39"/>
      <c r="F97" s="39"/>
      <c r="G97" s="39"/>
      <c r="H97" s="39"/>
      <c r="I97" s="118"/>
      <c r="J97" s="174">
        <f>BK97</f>
        <v>0</v>
      </c>
      <c r="K97" s="39"/>
      <c r="L97" s="42"/>
      <c r="M97" s="74"/>
      <c r="N97" s="175"/>
      <c r="O97" s="75"/>
      <c r="P97" s="176">
        <f>P98+P426+P640</f>
        <v>0</v>
      </c>
      <c r="Q97" s="75"/>
      <c r="R97" s="176">
        <f>R98+R426+R640</f>
        <v>12.56082796</v>
      </c>
      <c r="S97" s="75"/>
      <c r="T97" s="177">
        <f>T98+T426+T640</f>
        <v>5.01545612</v>
      </c>
      <c r="U97" s="37"/>
      <c r="V97" s="37"/>
      <c r="W97" s="37"/>
      <c r="X97" s="37"/>
      <c r="Y97" s="37"/>
      <c r="Z97" s="37"/>
      <c r="AA97" s="37"/>
      <c r="AB97" s="37"/>
      <c r="AC97" s="37"/>
      <c r="AD97" s="37"/>
      <c r="AE97" s="37"/>
      <c r="AT97" s="19" t="s">
        <v>79</v>
      </c>
      <c r="AU97" s="19" t="s">
        <v>107</v>
      </c>
      <c r="BK97" s="178">
        <f>BK98+BK426+BK640</f>
        <v>0</v>
      </c>
    </row>
    <row r="98" spans="2:63" s="12" customFormat="1" ht="25.9" customHeight="1">
      <c r="B98" s="179"/>
      <c r="C98" s="180"/>
      <c r="D98" s="181" t="s">
        <v>79</v>
      </c>
      <c r="E98" s="182" t="s">
        <v>133</v>
      </c>
      <c r="F98" s="182" t="s">
        <v>134</v>
      </c>
      <c r="G98" s="180"/>
      <c r="H98" s="180"/>
      <c r="I98" s="183"/>
      <c r="J98" s="184">
        <f>BK98</f>
        <v>0</v>
      </c>
      <c r="K98" s="180"/>
      <c r="L98" s="185"/>
      <c r="M98" s="186"/>
      <c r="N98" s="187"/>
      <c r="O98" s="187"/>
      <c r="P98" s="188">
        <f>P99+P119+P258+P405+P423</f>
        <v>0</v>
      </c>
      <c r="Q98" s="187"/>
      <c r="R98" s="188">
        <f>R99+R119+R258+R405+R423</f>
        <v>12.210497759999999</v>
      </c>
      <c r="S98" s="187"/>
      <c r="T98" s="189">
        <f>T99+T119+T258+T405+T423</f>
        <v>4.7310799999999995</v>
      </c>
      <c r="AR98" s="190" t="s">
        <v>40</v>
      </c>
      <c r="AT98" s="191" t="s">
        <v>79</v>
      </c>
      <c r="AU98" s="191" t="s">
        <v>80</v>
      </c>
      <c r="AY98" s="190" t="s">
        <v>135</v>
      </c>
      <c r="BK98" s="192">
        <f>BK99+BK119+BK258+BK405+BK423</f>
        <v>0</v>
      </c>
    </row>
    <row r="99" spans="2:63" s="12" customFormat="1" ht="22.9" customHeight="1">
      <c r="B99" s="179"/>
      <c r="C99" s="180"/>
      <c r="D99" s="181" t="s">
        <v>79</v>
      </c>
      <c r="E99" s="193" t="s">
        <v>136</v>
      </c>
      <c r="F99" s="193" t="s">
        <v>137</v>
      </c>
      <c r="G99" s="180"/>
      <c r="H99" s="180"/>
      <c r="I99" s="183"/>
      <c r="J99" s="194">
        <f>BK99</f>
        <v>0</v>
      </c>
      <c r="K99" s="180"/>
      <c r="L99" s="185"/>
      <c r="M99" s="186"/>
      <c r="N99" s="187"/>
      <c r="O99" s="187"/>
      <c r="P99" s="188">
        <f>SUM(P100:P118)</f>
        <v>0</v>
      </c>
      <c r="Q99" s="187"/>
      <c r="R99" s="188">
        <f>SUM(R100:R118)</f>
        <v>6.0040442</v>
      </c>
      <c r="S99" s="187"/>
      <c r="T99" s="189">
        <f>SUM(T100:T118)</f>
        <v>0</v>
      </c>
      <c r="AR99" s="190" t="s">
        <v>40</v>
      </c>
      <c r="AT99" s="191" t="s">
        <v>79</v>
      </c>
      <c r="AU99" s="191" t="s">
        <v>40</v>
      </c>
      <c r="AY99" s="190" t="s">
        <v>135</v>
      </c>
      <c r="BK99" s="192">
        <f>SUM(BK100:BK118)</f>
        <v>0</v>
      </c>
    </row>
    <row r="100" spans="1:65" s="2" customFormat="1" ht="33" customHeight="1">
      <c r="A100" s="37"/>
      <c r="B100" s="38"/>
      <c r="C100" s="195" t="s">
        <v>40</v>
      </c>
      <c r="D100" s="195" t="s">
        <v>138</v>
      </c>
      <c r="E100" s="196" t="s">
        <v>139</v>
      </c>
      <c r="F100" s="197" t="s">
        <v>140</v>
      </c>
      <c r="G100" s="198" t="s">
        <v>141</v>
      </c>
      <c r="H100" s="199">
        <v>23.276</v>
      </c>
      <c r="I100" s="200"/>
      <c r="J100" s="201">
        <f>ROUND(I100*H100,2)</f>
        <v>0</v>
      </c>
      <c r="K100" s="197" t="s">
        <v>142</v>
      </c>
      <c r="L100" s="42"/>
      <c r="M100" s="202" t="s">
        <v>32</v>
      </c>
      <c r="N100" s="203" t="s">
        <v>51</v>
      </c>
      <c r="O100" s="67"/>
      <c r="P100" s="204">
        <f>O100*H100</f>
        <v>0</v>
      </c>
      <c r="Q100" s="204">
        <v>0.25795</v>
      </c>
      <c r="R100" s="204">
        <f>Q100*H100</f>
        <v>6.0040442</v>
      </c>
      <c r="S100" s="204">
        <v>0</v>
      </c>
      <c r="T100" s="205">
        <f>S100*H100</f>
        <v>0</v>
      </c>
      <c r="U100" s="37"/>
      <c r="V100" s="37"/>
      <c r="W100" s="37"/>
      <c r="X100" s="37"/>
      <c r="Y100" s="37"/>
      <c r="Z100" s="37"/>
      <c r="AA100" s="37"/>
      <c r="AB100" s="37"/>
      <c r="AC100" s="37"/>
      <c r="AD100" s="37"/>
      <c r="AE100" s="37"/>
      <c r="AR100" s="206" t="s">
        <v>143</v>
      </c>
      <c r="AT100" s="206" t="s">
        <v>138</v>
      </c>
      <c r="AU100" s="206" t="s">
        <v>87</v>
      </c>
      <c r="AY100" s="19" t="s">
        <v>135</v>
      </c>
      <c r="BE100" s="207">
        <f>IF(N100="základní",J100,0)</f>
        <v>0</v>
      </c>
      <c r="BF100" s="207">
        <f>IF(N100="snížená",J100,0)</f>
        <v>0</v>
      </c>
      <c r="BG100" s="207">
        <f>IF(N100="zákl. přenesená",J100,0)</f>
        <v>0</v>
      </c>
      <c r="BH100" s="207">
        <f>IF(N100="sníž. přenesená",J100,0)</f>
        <v>0</v>
      </c>
      <c r="BI100" s="207">
        <f>IF(N100="nulová",J100,0)</f>
        <v>0</v>
      </c>
      <c r="BJ100" s="19" t="s">
        <v>40</v>
      </c>
      <c r="BK100" s="207">
        <f>ROUND(I100*H100,2)</f>
        <v>0</v>
      </c>
      <c r="BL100" s="19" t="s">
        <v>143</v>
      </c>
      <c r="BM100" s="206" t="s">
        <v>144</v>
      </c>
    </row>
    <row r="101" spans="1:47" s="2" customFormat="1" ht="29.25">
      <c r="A101" s="37"/>
      <c r="B101" s="38"/>
      <c r="C101" s="39"/>
      <c r="D101" s="208" t="s">
        <v>145</v>
      </c>
      <c r="E101" s="39"/>
      <c r="F101" s="209" t="s">
        <v>146</v>
      </c>
      <c r="G101" s="39"/>
      <c r="H101" s="39"/>
      <c r="I101" s="118"/>
      <c r="J101" s="39"/>
      <c r="K101" s="39"/>
      <c r="L101" s="42"/>
      <c r="M101" s="210"/>
      <c r="N101" s="211"/>
      <c r="O101" s="67"/>
      <c r="P101" s="67"/>
      <c r="Q101" s="67"/>
      <c r="R101" s="67"/>
      <c r="S101" s="67"/>
      <c r="T101" s="68"/>
      <c r="U101" s="37"/>
      <c r="V101" s="37"/>
      <c r="W101" s="37"/>
      <c r="X101" s="37"/>
      <c r="Y101" s="37"/>
      <c r="Z101" s="37"/>
      <c r="AA101" s="37"/>
      <c r="AB101" s="37"/>
      <c r="AC101" s="37"/>
      <c r="AD101" s="37"/>
      <c r="AE101" s="37"/>
      <c r="AT101" s="19" t="s">
        <v>145</v>
      </c>
      <c r="AU101" s="19" t="s">
        <v>87</v>
      </c>
    </row>
    <row r="102" spans="2:51" s="13" customFormat="1" ht="11.25">
      <c r="B102" s="212"/>
      <c r="C102" s="213"/>
      <c r="D102" s="208" t="s">
        <v>147</v>
      </c>
      <c r="E102" s="214" t="s">
        <v>32</v>
      </c>
      <c r="F102" s="215" t="s">
        <v>148</v>
      </c>
      <c r="G102" s="213"/>
      <c r="H102" s="214" t="s">
        <v>32</v>
      </c>
      <c r="I102" s="216"/>
      <c r="J102" s="213"/>
      <c r="K102" s="213"/>
      <c r="L102" s="217"/>
      <c r="M102" s="218"/>
      <c r="N102" s="219"/>
      <c r="O102" s="219"/>
      <c r="P102" s="219"/>
      <c r="Q102" s="219"/>
      <c r="R102" s="219"/>
      <c r="S102" s="219"/>
      <c r="T102" s="220"/>
      <c r="AT102" s="221" t="s">
        <v>147</v>
      </c>
      <c r="AU102" s="221" t="s">
        <v>87</v>
      </c>
      <c r="AV102" s="13" t="s">
        <v>40</v>
      </c>
      <c r="AW102" s="13" t="s">
        <v>38</v>
      </c>
      <c r="AX102" s="13" t="s">
        <v>80</v>
      </c>
      <c r="AY102" s="221" t="s">
        <v>135</v>
      </c>
    </row>
    <row r="103" spans="2:51" s="14" customFormat="1" ht="11.25">
      <c r="B103" s="222"/>
      <c r="C103" s="223"/>
      <c r="D103" s="208" t="s">
        <v>147</v>
      </c>
      <c r="E103" s="224" t="s">
        <v>32</v>
      </c>
      <c r="F103" s="225" t="s">
        <v>149</v>
      </c>
      <c r="G103" s="223"/>
      <c r="H103" s="226">
        <v>3.18</v>
      </c>
      <c r="I103" s="227"/>
      <c r="J103" s="223"/>
      <c r="K103" s="223"/>
      <c r="L103" s="228"/>
      <c r="M103" s="229"/>
      <c r="N103" s="230"/>
      <c r="O103" s="230"/>
      <c r="P103" s="230"/>
      <c r="Q103" s="230"/>
      <c r="R103" s="230"/>
      <c r="S103" s="230"/>
      <c r="T103" s="231"/>
      <c r="AT103" s="232" t="s">
        <v>147</v>
      </c>
      <c r="AU103" s="232" t="s">
        <v>87</v>
      </c>
      <c r="AV103" s="14" t="s">
        <v>87</v>
      </c>
      <c r="AW103" s="14" t="s">
        <v>38</v>
      </c>
      <c r="AX103" s="14" t="s">
        <v>80</v>
      </c>
      <c r="AY103" s="232" t="s">
        <v>135</v>
      </c>
    </row>
    <row r="104" spans="2:51" s="14" customFormat="1" ht="11.25">
      <c r="B104" s="222"/>
      <c r="C104" s="223"/>
      <c r="D104" s="208" t="s">
        <v>147</v>
      </c>
      <c r="E104" s="224" t="s">
        <v>32</v>
      </c>
      <c r="F104" s="225" t="s">
        <v>150</v>
      </c>
      <c r="G104" s="223"/>
      <c r="H104" s="226">
        <v>0.847</v>
      </c>
      <c r="I104" s="227"/>
      <c r="J104" s="223"/>
      <c r="K104" s="223"/>
      <c r="L104" s="228"/>
      <c r="M104" s="229"/>
      <c r="N104" s="230"/>
      <c r="O104" s="230"/>
      <c r="P104" s="230"/>
      <c r="Q104" s="230"/>
      <c r="R104" s="230"/>
      <c r="S104" s="230"/>
      <c r="T104" s="231"/>
      <c r="AT104" s="232" t="s">
        <v>147</v>
      </c>
      <c r="AU104" s="232" t="s">
        <v>87</v>
      </c>
      <c r="AV104" s="14" t="s">
        <v>87</v>
      </c>
      <c r="AW104" s="14" t="s">
        <v>38</v>
      </c>
      <c r="AX104" s="14" t="s">
        <v>80</v>
      </c>
      <c r="AY104" s="232" t="s">
        <v>135</v>
      </c>
    </row>
    <row r="105" spans="2:51" s="14" customFormat="1" ht="11.25">
      <c r="B105" s="222"/>
      <c r="C105" s="223"/>
      <c r="D105" s="208" t="s">
        <v>147</v>
      </c>
      <c r="E105" s="224" t="s">
        <v>32</v>
      </c>
      <c r="F105" s="225" t="s">
        <v>151</v>
      </c>
      <c r="G105" s="223"/>
      <c r="H105" s="226">
        <v>1.368</v>
      </c>
      <c r="I105" s="227"/>
      <c r="J105" s="223"/>
      <c r="K105" s="223"/>
      <c r="L105" s="228"/>
      <c r="M105" s="229"/>
      <c r="N105" s="230"/>
      <c r="O105" s="230"/>
      <c r="P105" s="230"/>
      <c r="Q105" s="230"/>
      <c r="R105" s="230"/>
      <c r="S105" s="230"/>
      <c r="T105" s="231"/>
      <c r="AT105" s="232" t="s">
        <v>147</v>
      </c>
      <c r="AU105" s="232" t="s">
        <v>87</v>
      </c>
      <c r="AV105" s="14" t="s">
        <v>87</v>
      </c>
      <c r="AW105" s="14" t="s">
        <v>38</v>
      </c>
      <c r="AX105" s="14" t="s">
        <v>80</v>
      </c>
      <c r="AY105" s="232" t="s">
        <v>135</v>
      </c>
    </row>
    <row r="106" spans="2:51" s="14" customFormat="1" ht="11.25">
      <c r="B106" s="222"/>
      <c r="C106" s="223"/>
      <c r="D106" s="208" t="s">
        <v>147</v>
      </c>
      <c r="E106" s="224" t="s">
        <v>32</v>
      </c>
      <c r="F106" s="225" t="s">
        <v>152</v>
      </c>
      <c r="G106" s="223"/>
      <c r="H106" s="226">
        <v>1.665</v>
      </c>
      <c r="I106" s="227"/>
      <c r="J106" s="223"/>
      <c r="K106" s="223"/>
      <c r="L106" s="228"/>
      <c r="M106" s="229"/>
      <c r="N106" s="230"/>
      <c r="O106" s="230"/>
      <c r="P106" s="230"/>
      <c r="Q106" s="230"/>
      <c r="R106" s="230"/>
      <c r="S106" s="230"/>
      <c r="T106" s="231"/>
      <c r="AT106" s="232" t="s">
        <v>147</v>
      </c>
      <c r="AU106" s="232" t="s">
        <v>87</v>
      </c>
      <c r="AV106" s="14" t="s">
        <v>87</v>
      </c>
      <c r="AW106" s="14" t="s">
        <v>38</v>
      </c>
      <c r="AX106" s="14" t="s">
        <v>80</v>
      </c>
      <c r="AY106" s="232" t="s">
        <v>135</v>
      </c>
    </row>
    <row r="107" spans="2:51" s="14" customFormat="1" ht="11.25">
      <c r="B107" s="222"/>
      <c r="C107" s="223"/>
      <c r="D107" s="208" t="s">
        <v>147</v>
      </c>
      <c r="E107" s="224" t="s">
        <v>32</v>
      </c>
      <c r="F107" s="225" t="s">
        <v>153</v>
      </c>
      <c r="G107" s="223"/>
      <c r="H107" s="226">
        <v>1.621</v>
      </c>
      <c r="I107" s="227"/>
      <c r="J107" s="223"/>
      <c r="K107" s="223"/>
      <c r="L107" s="228"/>
      <c r="M107" s="229"/>
      <c r="N107" s="230"/>
      <c r="O107" s="230"/>
      <c r="P107" s="230"/>
      <c r="Q107" s="230"/>
      <c r="R107" s="230"/>
      <c r="S107" s="230"/>
      <c r="T107" s="231"/>
      <c r="AT107" s="232" t="s">
        <v>147</v>
      </c>
      <c r="AU107" s="232" t="s">
        <v>87</v>
      </c>
      <c r="AV107" s="14" t="s">
        <v>87</v>
      </c>
      <c r="AW107" s="14" t="s">
        <v>38</v>
      </c>
      <c r="AX107" s="14" t="s">
        <v>80</v>
      </c>
      <c r="AY107" s="232" t="s">
        <v>135</v>
      </c>
    </row>
    <row r="108" spans="2:51" s="14" customFormat="1" ht="11.25">
      <c r="B108" s="222"/>
      <c r="C108" s="223"/>
      <c r="D108" s="208" t="s">
        <v>147</v>
      </c>
      <c r="E108" s="224" t="s">
        <v>32</v>
      </c>
      <c r="F108" s="225" t="s">
        <v>154</v>
      </c>
      <c r="G108" s="223"/>
      <c r="H108" s="226">
        <v>1.606</v>
      </c>
      <c r="I108" s="227"/>
      <c r="J108" s="223"/>
      <c r="K108" s="223"/>
      <c r="L108" s="228"/>
      <c r="M108" s="229"/>
      <c r="N108" s="230"/>
      <c r="O108" s="230"/>
      <c r="P108" s="230"/>
      <c r="Q108" s="230"/>
      <c r="R108" s="230"/>
      <c r="S108" s="230"/>
      <c r="T108" s="231"/>
      <c r="AT108" s="232" t="s">
        <v>147</v>
      </c>
      <c r="AU108" s="232" t="s">
        <v>87</v>
      </c>
      <c r="AV108" s="14" t="s">
        <v>87</v>
      </c>
      <c r="AW108" s="14" t="s">
        <v>38</v>
      </c>
      <c r="AX108" s="14" t="s">
        <v>80</v>
      </c>
      <c r="AY108" s="232" t="s">
        <v>135</v>
      </c>
    </row>
    <row r="109" spans="2:51" s="14" customFormat="1" ht="11.25">
      <c r="B109" s="222"/>
      <c r="C109" s="223"/>
      <c r="D109" s="208" t="s">
        <v>147</v>
      </c>
      <c r="E109" s="224" t="s">
        <v>32</v>
      </c>
      <c r="F109" s="225" t="s">
        <v>155</v>
      </c>
      <c r="G109" s="223"/>
      <c r="H109" s="226">
        <v>1.159</v>
      </c>
      <c r="I109" s="227"/>
      <c r="J109" s="223"/>
      <c r="K109" s="223"/>
      <c r="L109" s="228"/>
      <c r="M109" s="229"/>
      <c r="N109" s="230"/>
      <c r="O109" s="230"/>
      <c r="P109" s="230"/>
      <c r="Q109" s="230"/>
      <c r="R109" s="230"/>
      <c r="S109" s="230"/>
      <c r="T109" s="231"/>
      <c r="AT109" s="232" t="s">
        <v>147</v>
      </c>
      <c r="AU109" s="232" t="s">
        <v>87</v>
      </c>
      <c r="AV109" s="14" t="s">
        <v>87</v>
      </c>
      <c r="AW109" s="14" t="s">
        <v>38</v>
      </c>
      <c r="AX109" s="14" t="s">
        <v>80</v>
      </c>
      <c r="AY109" s="232" t="s">
        <v>135</v>
      </c>
    </row>
    <row r="110" spans="2:51" s="14" customFormat="1" ht="11.25">
      <c r="B110" s="222"/>
      <c r="C110" s="223"/>
      <c r="D110" s="208" t="s">
        <v>147</v>
      </c>
      <c r="E110" s="224" t="s">
        <v>32</v>
      </c>
      <c r="F110" s="225" t="s">
        <v>156</v>
      </c>
      <c r="G110" s="223"/>
      <c r="H110" s="226">
        <v>1.913</v>
      </c>
      <c r="I110" s="227"/>
      <c r="J110" s="223"/>
      <c r="K110" s="223"/>
      <c r="L110" s="228"/>
      <c r="M110" s="229"/>
      <c r="N110" s="230"/>
      <c r="O110" s="230"/>
      <c r="P110" s="230"/>
      <c r="Q110" s="230"/>
      <c r="R110" s="230"/>
      <c r="S110" s="230"/>
      <c r="T110" s="231"/>
      <c r="AT110" s="232" t="s">
        <v>147</v>
      </c>
      <c r="AU110" s="232" t="s">
        <v>87</v>
      </c>
      <c r="AV110" s="14" t="s">
        <v>87</v>
      </c>
      <c r="AW110" s="14" t="s">
        <v>38</v>
      </c>
      <c r="AX110" s="14" t="s">
        <v>80</v>
      </c>
      <c r="AY110" s="232" t="s">
        <v>135</v>
      </c>
    </row>
    <row r="111" spans="2:51" s="14" customFormat="1" ht="11.25">
      <c r="B111" s="222"/>
      <c r="C111" s="223"/>
      <c r="D111" s="208" t="s">
        <v>147</v>
      </c>
      <c r="E111" s="224" t="s">
        <v>32</v>
      </c>
      <c r="F111" s="225" t="s">
        <v>157</v>
      </c>
      <c r="G111" s="223"/>
      <c r="H111" s="226">
        <v>1.913</v>
      </c>
      <c r="I111" s="227"/>
      <c r="J111" s="223"/>
      <c r="K111" s="223"/>
      <c r="L111" s="228"/>
      <c r="M111" s="229"/>
      <c r="N111" s="230"/>
      <c r="O111" s="230"/>
      <c r="P111" s="230"/>
      <c r="Q111" s="230"/>
      <c r="R111" s="230"/>
      <c r="S111" s="230"/>
      <c r="T111" s="231"/>
      <c r="AT111" s="232" t="s">
        <v>147</v>
      </c>
      <c r="AU111" s="232" t="s">
        <v>87</v>
      </c>
      <c r="AV111" s="14" t="s">
        <v>87</v>
      </c>
      <c r="AW111" s="14" t="s">
        <v>38</v>
      </c>
      <c r="AX111" s="14" t="s">
        <v>80</v>
      </c>
      <c r="AY111" s="232" t="s">
        <v>135</v>
      </c>
    </row>
    <row r="112" spans="2:51" s="14" customFormat="1" ht="11.25">
      <c r="B112" s="222"/>
      <c r="C112" s="223"/>
      <c r="D112" s="208" t="s">
        <v>147</v>
      </c>
      <c r="E112" s="224" t="s">
        <v>32</v>
      </c>
      <c r="F112" s="225" t="s">
        <v>158</v>
      </c>
      <c r="G112" s="223"/>
      <c r="H112" s="226">
        <v>0.788</v>
      </c>
      <c r="I112" s="227"/>
      <c r="J112" s="223"/>
      <c r="K112" s="223"/>
      <c r="L112" s="228"/>
      <c r="M112" s="229"/>
      <c r="N112" s="230"/>
      <c r="O112" s="230"/>
      <c r="P112" s="230"/>
      <c r="Q112" s="230"/>
      <c r="R112" s="230"/>
      <c r="S112" s="230"/>
      <c r="T112" s="231"/>
      <c r="AT112" s="232" t="s">
        <v>147</v>
      </c>
      <c r="AU112" s="232" t="s">
        <v>87</v>
      </c>
      <c r="AV112" s="14" t="s">
        <v>87</v>
      </c>
      <c r="AW112" s="14" t="s">
        <v>38</v>
      </c>
      <c r="AX112" s="14" t="s">
        <v>80</v>
      </c>
      <c r="AY112" s="232" t="s">
        <v>135</v>
      </c>
    </row>
    <row r="113" spans="2:51" s="14" customFormat="1" ht="11.25">
      <c r="B113" s="222"/>
      <c r="C113" s="223"/>
      <c r="D113" s="208" t="s">
        <v>147</v>
      </c>
      <c r="E113" s="224" t="s">
        <v>32</v>
      </c>
      <c r="F113" s="225" t="s">
        <v>159</v>
      </c>
      <c r="G113" s="223"/>
      <c r="H113" s="226">
        <v>2.438</v>
      </c>
      <c r="I113" s="227"/>
      <c r="J113" s="223"/>
      <c r="K113" s="223"/>
      <c r="L113" s="228"/>
      <c r="M113" s="229"/>
      <c r="N113" s="230"/>
      <c r="O113" s="230"/>
      <c r="P113" s="230"/>
      <c r="Q113" s="230"/>
      <c r="R113" s="230"/>
      <c r="S113" s="230"/>
      <c r="T113" s="231"/>
      <c r="AT113" s="232" t="s">
        <v>147</v>
      </c>
      <c r="AU113" s="232" t="s">
        <v>87</v>
      </c>
      <c r="AV113" s="14" t="s">
        <v>87</v>
      </c>
      <c r="AW113" s="14" t="s">
        <v>38</v>
      </c>
      <c r="AX113" s="14" t="s">
        <v>80</v>
      </c>
      <c r="AY113" s="232" t="s">
        <v>135</v>
      </c>
    </row>
    <row r="114" spans="2:51" s="14" customFormat="1" ht="11.25">
      <c r="B114" s="222"/>
      <c r="C114" s="223"/>
      <c r="D114" s="208" t="s">
        <v>147</v>
      </c>
      <c r="E114" s="224" t="s">
        <v>32</v>
      </c>
      <c r="F114" s="225" t="s">
        <v>160</v>
      </c>
      <c r="G114" s="223"/>
      <c r="H114" s="226">
        <v>1.321</v>
      </c>
      <c r="I114" s="227"/>
      <c r="J114" s="223"/>
      <c r="K114" s="223"/>
      <c r="L114" s="228"/>
      <c r="M114" s="229"/>
      <c r="N114" s="230"/>
      <c r="O114" s="230"/>
      <c r="P114" s="230"/>
      <c r="Q114" s="230"/>
      <c r="R114" s="230"/>
      <c r="S114" s="230"/>
      <c r="T114" s="231"/>
      <c r="AT114" s="232" t="s">
        <v>147</v>
      </c>
      <c r="AU114" s="232" t="s">
        <v>87</v>
      </c>
      <c r="AV114" s="14" t="s">
        <v>87</v>
      </c>
      <c r="AW114" s="14" t="s">
        <v>38</v>
      </c>
      <c r="AX114" s="14" t="s">
        <v>80</v>
      </c>
      <c r="AY114" s="232" t="s">
        <v>135</v>
      </c>
    </row>
    <row r="115" spans="2:51" s="14" customFormat="1" ht="11.25">
      <c r="B115" s="222"/>
      <c r="C115" s="223"/>
      <c r="D115" s="208" t="s">
        <v>147</v>
      </c>
      <c r="E115" s="224" t="s">
        <v>32</v>
      </c>
      <c r="F115" s="225" t="s">
        <v>161</v>
      </c>
      <c r="G115" s="223"/>
      <c r="H115" s="226">
        <v>0.767</v>
      </c>
      <c r="I115" s="227"/>
      <c r="J115" s="223"/>
      <c r="K115" s="223"/>
      <c r="L115" s="228"/>
      <c r="M115" s="229"/>
      <c r="N115" s="230"/>
      <c r="O115" s="230"/>
      <c r="P115" s="230"/>
      <c r="Q115" s="230"/>
      <c r="R115" s="230"/>
      <c r="S115" s="230"/>
      <c r="T115" s="231"/>
      <c r="AT115" s="232" t="s">
        <v>147</v>
      </c>
      <c r="AU115" s="232" t="s">
        <v>87</v>
      </c>
      <c r="AV115" s="14" t="s">
        <v>87</v>
      </c>
      <c r="AW115" s="14" t="s">
        <v>38</v>
      </c>
      <c r="AX115" s="14" t="s">
        <v>80</v>
      </c>
      <c r="AY115" s="232" t="s">
        <v>135</v>
      </c>
    </row>
    <row r="116" spans="2:51" s="14" customFormat="1" ht="11.25">
      <c r="B116" s="222"/>
      <c r="C116" s="223"/>
      <c r="D116" s="208" t="s">
        <v>147</v>
      </c>
      <c r="E116" s="224" t="s">
        <v>32</v>
      </c>
      <c r="F116" s="225" t="s">
        <v>162</v>
      </c>
      <c r="G116" s="223"/>
      <c r="H116" s="226">
        <v>1.38</v>
      </c>
      <c r="I116" s="227"/>
      <c r="J116" s="223"/>
      <c r="K116" s="223"/>
      <c r="L116" s="228"/>
      <c r="M116" s="229"/>
      <c r="N116" s="230"/>
      <c r="O116" s="230"/>
      <c r="P116" s="230"/>
      <c r="Q116" s="230"/>
      <c r="R116" s="230"/>
      <c r="S116" s="230"/>
      <c r="T116" s="231"/>
      <c r="AT116" s="232" t="s">
        <v>147</v>
      </c>
      <c r="AU116" s="232" t="s">
        <v>87</v>
      </c>
      <c r="AV116" s="14" t="s">
        <v>87</v>
      </c>
      <c r="AW116" s="14" t="s">
        <v>38</v>
      </c>
      <c r="AX116" s="14" t="s">
        <v>80</v>
      </c>
      <c r="AY116" s="232" t="s">
        <v>135</v>
      </c>
    </row>
    <row r="117" spans="2:51" s="14" customFormat="1" ht="11.25">
      <c r="B117" s="222"/>
      <c r="C117" s="223"/>
      <c r="D117" s="208" t="s">
        <v>147</v>
      </c>
      <c r="E117" s="224" t="s">
        <v>32</v>
      </c>
      <c r="F117" s="225" t="s">
        <v>163</v>
      </c>
      <c r="G117" s="223"/>
      <c r="H117" s="226">
        <v>1.31</v>
      </c>
      <c r="I117" s="227"/>
      <c r="J117" s="223"/>
      <c r="K117" s="223"/>
      <c r="L117" s="228"/>
      <c r="M117" s="229"/>
      <c r="N117" s="230"/>
      <c r="O117" s="230"/>
      <c r="P117" s="230"/>
      <c r="Q117" s="230"/>
      <c r="R117" s="230"/>
      <c r="S117" s="230"/>
      <c r="T117" s="231"/>
      <c r="AT117" s="232" t="s">
        <v>147</v>
      </c>
      <c r="AU117" s="232" t="s">
        <v>87</v>
      </c>
      <c r="AV117" s="14" t="s">
        <v>87</v>
      </c>
      <c r="AW117" s="14" t="s">
        <v>38</v>
      </c>
      <c r="AX117" s="14" t="s">
        <v>80</v>
      </c>
      <c r="AY117" s="232" t="s">
        <v>135</v>
      </c>
    </row>
    <row r="118" spans="2:51" s="15" customFormat="1" ht="11.25">
      <c r="B118" s="233"/>
      <c r="C118" s="234"/>
      <c r="D118" s="208" t="s">
        <v>147</v>
      </c>
      <c r="E118" s="235" t="s">
        <v>32</v>
      </c>
      <c r="F118" s="236" t="s">
        <v>164</v>
      </c>
      <c r="G118" s="234"/>
      <c r="H118" s="237">
        <v>23.276</v>
      </c>
      <c r="I118" s="238"/>
      <c r="J118" s="234"/>
      <c r="K118" s="234"/>
      <c r="L118" s="239"/>
      <c r="M118" s="240"/>
      <c r="N118" s="241"/>
      <c r="O118" s="241"/>
      <c r="P118" s="241"/>
      <c r="Q118" s="241"/>
      <c r="R118" s="241"/>
      <c r="S118" s="241"/>
      <c r="T118" s="242"/>
      <c r="AT118" s="243" t="s">
        <v>147</v>
      </c>
      <c r="AU118" s="243" t="s">
        <v>87</v>
      </c>
      <c r="AV118" s="15" t="s">
        <v>143</v>
      </c>
      <c r="AW118" s="15" t="s">
        <v>38</v>
      </c>
      <c r="AX118" s="15" t="s">
        <v>40</v>
      </c>
      <c r="AY118" s="243" t="s">
        <v>135</v>
      </c>
    </row>
    <row r="119" spans="2:63" s="12" customFormat="1" ht="22.9" customHeight="1">
      <c r="B119" s="179"/>
      <c r="C119" s="180"/>
      <c r="D119" s="181" t="s">
        <v>79</v>
      </c>
      <c r="E119" s="193" t="s">
        <v>165</v>
      </c>
      <c r="F119" s="193" t="s">
        <v>166</v>
      </c>
      <c r="G119" s="180"/>
      <c r="H119" s="180"/>
      <c r="I119" s="183"/>
      <c r="J119" s="194">
        <f>BK119</f>
        <v>0</v>
      </c>
      <c r="K119" s="180"/>
      <c r="L119" s="185"/>
      <c r="M119" s="186"/>
      <c r="N119" s="187"/>
      <c r="O119" s="187"/>
      <c r="P119" s="188">
        <f>SUM(P120:P257)</f>
        <v>0</v>
      </c>
      <c r="Q119" s="187"/>
      <c r="R119" s="188">
        <f>SUM(R120:R257)</f>
        <v>5.97236556</v>
      </c>
      <c r="S119" s="187"/>
      <c r="T119" s="189">
        <f>SUM(T120:T257)</f>
        <v>0</v>
      </c>
      <c r="AR119" s="190" t="s">
        <v>40</v>
      </c>
      <c r="AT119" s="191" t="s">
        <v>79</v>
      </c>
      <c r="AU119" s="191" t="s">
        <v>40</v>
      </c>
      <c r="AY119" s="190" t="s">
        <v>135</v>
      </c>
      <c r="BK119" s="192">
        <f>SUM(BK120:BK257)</f>
        <v>0</v>
      </c>
    </row>
    <row r="120" spans="1:65" s="2" customFormat="1" ht="21.75" customHeight="1">
      <c r="A120" s="37"/>
      <c r="B120" s="38"/>
      <c r="C120" s="195" t="s">
        <v>87</v>
      </c>
      <c r="D120" s="195" t="s">
        <v>138</v>
      </c>
      <c r="E120" s="196" t="s">
        <v>167</v>
      </c>
      <c r="F120" s="197" t="s">
        <v>168</v>
      </c>
      <c r="G120" s="198" t="s">
        <v>141</v>
      </c>
      <c r="H120" s="199">
        <v>5.124</v>
      </c>
      <c r="I120" s="200"/>
      <c r="J120" s="201">
        <f>ROUND(I120*H120,2)</f>
        <v>0</v>
      </c>
      <c r="K120" s="197" t="s">
        <v>142</v>
      </c>
      <c r="L120" s="42"/>
      <c r="M120" s="202" t="s">
        <v>32</v>
      </c>
      <c r="N120" s="203" t="s">
        <v>51</v>
      </c>
      <c r="O120" s="67"/>
      <c r="P120" s="204">
        <f>O120*H120</f>
        <v>0</v>
      </c>
      <c r="Q120" s="204">
        <v>0</v>
      </c>
      <c r="R120" s="204">
        <f>Q120*H120</f>
        <v>0</v>
      </c>
      <c r="S120" s="204">
        <v>0</v>
      </c>
      <c r="T120" s="205">
        <f>S120*H120</f>
        <v>0</v>
      </c>
      <c r="U120" s="37"/>
      <c r="V120" s="37"/>
      <c r="W120" s="37"/>
      <c r="X120" s="37"/>
      <c r="Y120" s="37"/>
      <c r="Z120" s="37"/>
      <c r="AA120" s="37"/>
      <c r="AB120" s="37"/>
      <c r="AC120" s="37"/>
      <c r="AD120" s="37"/>
      <c r="AE120" s="37"/>
      <c r="AR120" s="206" t="s">
        <v>143</v>
      </c>
      <c r="AT120" s="206" t="s">
        <v>138</v>
      </c>
      <c r="AU120" s="206" t="s">
        <v>87</v>
      </c>
      <c r="AY120" s="19" t="s">
        <v>135</v>
      </c>
      <c r="BE120" s="207">
        <f>IF(N120="základní",J120,0)</f>
        <v>0</v>
      </c>
      <c r="BF120" s="207">
        <f>IF(N120="snížená",J120,0)</f>
        <v>0</v>
      </c>
      <c r="BG120" s="207">
        <f>IF(N120="zákl. přenesená",J120,0)</f>
        <v>0</v>
      </c>
      <c r="BH120" s="207">
        <f>IF(N120="sníž. přenesená",J120,0)</f>
        <v>0</v>
      </c>
      <c r="BI120" s="207">
        <f>IF(N120="nulová",J120,0)</f>
        <v>0</v>
      </c>
      <c r="BJ120" s="19" t="s">
        <v>40</v>
      </c>
      <c r="BK120" s="207">
        <f>ROUND(I120*H120,2)</f>
        <v>0</v>
      </c>
      <c r="BL120" s="19" t="s">
        <v>143</v>
      </c>
      <c r="BM120" s="206" t="s">
        <v>169</v>
      </c>
    </row>
    <row r="121" spans="1:47" s="2" customFormat="1" ht="39">
      <c r="A121" s="37"/>
      <c r="B121" s="38"/>
      <c r="C121" s="39"/>
      <c r="D121" s="208" t="s">
        <v>170</v>
      </c>
      <c r="E121" s="39"/>
      <c r="F121" s="209" t="s">
        <v>171</v>
      </c>
      <c r="G121" s="39"/>
      <c r="H121" s="39"/>
      <c r="I121" s="118"/>
      <c r="J121" s="39"/>
      <c r="K121" s="39"/>
      <c r="L121" s="42"/>
      <c r="M121" s="210"/>
      <c r="N121" s="211"/>
      <c r="O121" s="67"/>
      <c r="P121" s="67"/>
      <c r="Q121" s="67"/>
      <c r="R121" s="67"/>
      <c r="S121" s="67"/>
      <c r="T121" s="68"/>
      <c r="U121" s="37"/>
      <c r="V121" s="37"/>
      <c r="W121" s="37"/>
      <c r="X121" s="37"/>
      <c r="Y121" s="37"/>
      <c r="Z121" s="37"/>
      <c r="AA121" s="37"/>
      <c r="AB121" s="37"/>
      <c r="AC121" s="37"/>
      <c r="AD121" s="37"/>
      <c r="AE121" s="37"/>
      <c r="AT121" s="19" t="s">
        <v>170</v>
      </c>
      <c r="AU121" s="19" t="s">
        <v>87</v>
      </c>
    </row>
    <row r="122" spans="1:47" s="2" customFormat="1" ht="19.5">
      <c r="A122" s="37"/>
      <c r="B122" s="38"/>
      <c r="C122" s="39"/>
      <c r="D122" s="208" t="s">
        <v>145</v>
      </c>
      <c r="E122" s="39"/>
      <c r="F122" s="209" t="s">
        <v>172</v>
      </c>
      <c r="G122" s="39"/>
      <c r="H122" s="39"/>
      <c r="I122" s="118"/>
      <c r="J122" s="39"/>
      <c r="K122" s="39"/>
      <c r="L122" s="42"/>
      <c r="M122" s="210"/>
      <c r="N122" s="211"/>
      <c r="O122" s="67"/>
      <c r="P122" s="67"/>
      <c r="Q122" s="67"/>
      <c r="R122" s="67"/>
      <c r="S122" s="67"/>
      <c r="T122" s="68"/>
      <c r="U122" s="37"/>
      <c r="V122" s="37"/>
      <c r="W122" s="37"/>
      <c r="X122" s="37"/>
      <c r="Y122" s="37"/>
      <c r="Z122" s="37"/>
      <c r="AA122" s="37"/>
      <c r="AB122" s="37"/>
      <c r="AC122" s="37"/>
      <c r="AD122" s="37"/>
      <c r="AE122" s="37"/>
      <c r="AT122" s="19" t="s">
        <v>145</v>
      </c>
      <c r="AU122" s="19" t="s">
        <v>87</v>
      </c>
    </row>
    <row r="123" spans="2:51" s="13" customFormat="1" ht="11.25">
      <c r="B123" s="212"/>
      <c r="C123" s="213"/>
      <c r="D123" s="208" t="s">
        <v>147</v>
      </c>
      <c r="E123" s="214" t="s">
        <v>32</v>
      </c>
      <c r="F123" s="215" t="s">
        <v>148</v>
      </c>
      <c r="G123" s="213"/>
      <c r="H123" s="214" t="s">
        <v>32</v>
      </c>
      <c r="I123" s="216"/>
      <c r="J123" s="213"/>
      <c r="K123" s="213"/>
      <c r="L123" s="217"/>
      <c r="M123" s="218"/>
      <c r="N123" s="219"/>
      <c r="O123" s="219"/>
      <c r="P123" s="219"/>
      <c r="Q123" s="219"/>
      <c r="R123" s="219"/>
      <c r="S123" s="219"/>
      <c r="T123" s="220"/>
      <c r="AT123" s="221" t="s">
        <v>147</v>
      </c>
      <c r="AU123" s="221" t="s">
        <v>87</v>
      </c>
      <c r="AV123" s="13" t="s">
        <v>40</v>
      </c>
      <c r="AW123" s="13" t="s">
        <v>38</v>
      </c>
      <c r="AX123" s="13" t="s">
        <v>80</v>
      </c>
      <c r="AY123" s="221" t="s">
        <v>135</v>
      </c>
    </row>
    <row r="124" spans="2:51" s="14" customFormat="1" ht="11.25">
      <c r="B124" s="222"/>
      <c r="C124" s="223"/>
      <c r="D124" s="208" t="s">
        <v>147</v>
      </c>
      <c r="E124" s="224" t="s">
        <v>32</v>
      </c>
      <c r="F124" s="225" t="s">
        <v>173</v>
      </c>
      <c r="G124" s="223"/>
      <c r="H124" s="226">
        <v>0.811</v>
      </c>
      <c r="I124" s="227"/>
      <c r="J124" s="223"/>
      <c r="K124" s="223"/>
      <c r="L124" s="228"/>
      <c r="M124" s="229"/>
      <c r="N124" s="230"/>
      <c r="O124" s="230"/>
      <c r="P124" s="230"/>
      <c r="Q124" s="230"/>
      <c r="R124" s="230"/>
      <c r="S124" s="230"/>
      <c r="T124" s="231"/>
      <c r="AT124" s="232" t="s">
        <v>147</v>
      </c>
      <c r="AU124" s="232" t="s">
        <v>87</v>
      </c>
      <c r="AV124" s="14" t="s">
        <v>87</v>
      </c>
      <c r="AW124" s="14" t="s">
        <v>38</v>
      </c>
      <c r="AX124" s="14" t="s">
        <v>80</v>
      </c>
      <c r="AY124" s="232" t="s">
        <v>135</v>
      </c>
    </row>
    <row r="125" spans="2:51" s="14" customFormat="1" ht="11.25">
      <c r="B125" s="222"/>
      <c r="C125" s="223"/>
      <c r="D125" s="208" t="s">
        <v>147</v>
      </c>
      <c r="E125" s="224" t="s">
        <v>32</v>
      </c>
      <c r="F125" s="225" t="s">
        <v>174</v>
      </c>
      <c r="G125" s="223"/>
      <c r="H125" s="226">
        <v>0.212</v>
      </c>
      <c r="I125" s="227"/>
      <c r="J125" s="223"/>
      <c r="K125" s="223"/>
      <c r="L125" s="228"/>
      <c r="M125" s="229"/>
      <c r="N125" s="230"/>
      <c r="O125" s="230"/>
      <c r="P125" s="230"/>
      <c r="Q125" s="230"/>
      <c r="R125" s="230"/>
      <c r="S125" s="230"/>
      <c r="T125" s="231"/>
      <c r="AT125" s="232" t="s">
        <v>147</v>
      </c>
      <c r="AU125" s="232" t="s">
        <v>87</v>
      </c>
      <c r="AV125" s="14" t="s">
        <v>87</v>
      </c>
      <c r="AW125" s="14" t="s">
        <v>38</v>
      </c>
      <c r="AX125" s="14" t="s">
        <v>80</v>
      </c>
      <c r="AY125" s="232" t="s">
        <v>135</v>
      </c>
    </row>
    <row r="126" spans="2:51" s="14" customFormat="1" ht="11.25">
      <c r="B126" s="222"/>
      <c r="C126" s="223"/>
      <c r="D126" s="208" t="s">
        <v>147</v>
      </c>
      <c r="E126" s="224" t="s">
        <v>32</v>
      </c>
      <c r="F126" s="225" t="s">
        <v>175</v>
      </c>
      <c r="G126" s="223"/>
      <c r="H126" s="226">
        <v>0.293</v>
      </c>
      <c r="I126" s="227"/>
      <c r="J126" s="223"/>
      <c r="K126" s="223"/>
      <c r="L126" s="228"/>
      <c r="M126" s="229"/>
      <c r="N126" s="230"/>
      <c r="O126" s="230"/>
      <c r="P126" s="230"/>
      <c r="Q126" s="230"/>
      <c r="R126" s="230"/>
      <c r="S126" s="230"/>
      <c r="T126" s="231"/>
      <c r="AT126" s="232" t="s">
        <v>147</v>
      </c>
      <c r="AU126" s="232" t="s">
        <v>87</v>
      </c>
      <c r="AV126" s="14" t="s">
        <v>87</v>
      </c>
      <c r="AW126" s="14" t="s">
        <v>38</v>
      </c>
      <c r="AX126" s="14" t="s">
        <v>80</v>
      </c>
      <c r="AY126" s="232" t="s">
        <v>135</v>
      </c>
    </row>
    <row r="127" spans="2:51" s="14" customFormat="1" ht="11.25">
      <c r="B127" s="222"/>
      <c r="C127" s="223"/>
      <c r="D127" s="208" t="s">
        <v>147</v>
      </c>
      <c r="E127" s="224" t="s">
        <v>32</v>
      </c>
      <c r="F127" s="225" t="s">
        <v>176</v>
      </c>
      <c r="G127" s="223"/>
      <c r="H127" s="226">
        <v>0.342</v>
      </c>
      <c r="I127" s="227"/>
      <c r="J127" s="223"/>
      <c r="K127" s="223"/>
      <c r="L127" s="228"/>
      <c r="M127" s="229"/>
      <c r="N127" s="230"/>
      <c r="O127" s="230"/>
      <c r="P127" s="230"/>
      <c r="Q127" s="230"/>
      <c r="R127" s="230"/>
      <c r="S127" s="230"/>
      <c r="T127" s="231"/>
      <c r="AT127" s="232" t="s">
        <v>147</v>
      </c>
      <c r="AU127" s="232" t="s">
        <v>87</v>
      </c>
      <c r="AV127" s="14" t="s">
        <v>87</v>
      </c>
      <c r="AW127" s="14" t="s">
        <v>38</v>
      </c>
      <c r="AX127" s="14" t="s">
        <v>80</v>
      </c>
      <c r="AY127" s="232" t="s">
        <v>135</v>
      </c>
    </row>
    <row r="128" spans="2:51" s="14" customFormat="1" ht="11.25">
      <c r="B128" s="222"/>
      <c r="C128" s="223"/>
      <c r="D128" s="208" t="s">
        <v>147</v>
      </c>
      <c r="E128" s="224" t="s">
        <v>32</v>
      </c>
      <c r="F128" s="225" t="s">
        <v>177</v>
      </c>
      <c r="G128" s="223"/>
      <c r="H128" s="226">
        <v>0.34</v>
      </c>
      <c r="I128" s="227"/>
      <c r="J128" s="223"/>
      <c r="K128" s="223"/>
      <c r="L128" s="228"/>
      <c r="M128" s="229"/>
      <c r="N128" s="230"/>
      <c r="O128" s="230"/>
      <c r="P128" s="230"/>
      <c r="Q128" s="230"/>
      <c r="R128" s="230"/>
      <c r="S128" s="230"/>
      <c r="T128" s="231"/>
      <c r="AT128" s="232" t="s">
        <v>147</v>
      </c>
      <c r="AU128" s="232" t="s">
        <v>87</v>
      </c>
      <c r="AV128" s="14" t="s">
        <v>87</v>
      </c>
      <c r="AW128" s="14" t="s">
        <v>38</v>
      </c>
      <c r="AX128" s="14" t="s">
        <v>80</v>
      </c>
      <c r="AY128" s="232" t="s">
        <v>135</v>
      </c>
    </row>
    <row r="129" spans="2:51" s="14" customFormat="1" ht="11.25">
      <c r="B129" s="222"/>
      <c r="C129" s="223"/>
      <c r="D129" s="208" t="s">
        <v>147</v>
      </c>
      <c r="E129" s="224" t="s">
        <v>32</v>
      </c>
      <c r="F129" s="225" t="s">
        <v>178</v>
      </c>
      <c r="G129" s="223"/>
      <c r="H129" s="226">
        <v>0.337</v>
      </c>
      <c r="I129" s="227"/>
      <c r="J129" s="223"/>
      <c r="K129" s="223"/>
      <c r="L129" s="228"/>
      <c r="M129" s="229"/>
      <c r="N129" s="230"/>
      <c r="O129" s="230"/>
      <c r="P129" s="230"/>
      <c r="Q129" s="230"/>
      <c r="R129" s="230"/>
      <c r="S129" s="230"/>
      <c r="T129" s="231"/>
      <c r="AT129" s="232" t="s">
        <v>147</v>
      </c>
      <c r="AU129" s="232" t="s">
        <v>87</v>
      </c>
      <c r="AV129" s="14" t="s">
        <v>87</v>
      </c>
      <c r="AW129" s="14" t="s">
        <v>38</v>
      </c>
      <c r="AX129" s="14" t="s">
        <v>80</v>
      </c>
      <c r="AY129" s="232" t="s">
        <v>135</v>
      </c>
    </row>
    <row r="130" spans="2:51" s="14" customFormat="1" ht="11.25">
      <c r="B130" s="222"/>
      <c r="C130" s="223"/>
      <c r="D130" s="208" t="s">
        <v>147</v>
      </c>
      <c r="E130" s="224" t="s">
        <v>32</v>
      </c>
      <c r="F130" s="225" t="s">
        <v>179</v>
      </c>
      <c r="G130" s="223"/>
      <c r="H130" s="226">
        <v>0.265</v>
      </c>
      <c r="I130" s="227"/>
      <c r="J130" s="223"/>
      <c r="K130" s="223"/>
      <c r="L130" s="228"/>
      <c r="M130" s="229"/>
      <c r="N130" s="230"/>
      <c r="O130" s="230"/>
      <c r="P130" s="230"/>
      <c r="Q130" s="230"/>
      <c r="R130" s="230"/>
      <c r="S130" s="230"/>
      <c r="T130" s="231"/>
      <c r="AT130" s="232" t="s">
        <v>147</v>
      </c>
      <c r="AU130" s="232" t="s">
        <v>87</v>
      </c>
      <c r="AV130" s="14" t="s">
        <v>87</v>
      </c>
      <c r="AW130" s="14" t="s">
        <v>38</v>
      </c>
      <c r="AX130" s="14" t="s">
        <v>80</v>
      </c>
      <c r="AY130" s="232" t="s">
        <v>135</v>
      </c>
    </row>
    <row r="131" spans="2:51" s="14" customFormat="1" ht="11.25">
      <c r="B131" s="222"/>
      <c r="C131" s="223"/>
      <c r="D131" s="208" t="s">
        <v>147</v>
      </c>
      <c r="E131" s="224" t="s">
        <v>32</v>
      </c>
      <c r="F131" s="225" t="s">
        <v>180</v>
      </c>
      <c r="G131" s="223"/>
      <c r="H131" s="226">
        <v>0.388</v>
      </c>
      <c r="I131" s="227"/>
      <c r="J131" s="223"/>
      <c r="K131" s="223"/>
      <c r="L131" s="228"/>
      <c r="M131" s="229"/>
      <c r="N131" s="230"/>
      <c r="O131" s="230"/>
      <c r="P131" s="230"/>
      <c r="Q131" s="230"/>
      <c r="R131" s="230"/>
      <c r="S131" s="230"/>
      <c r="T131" s="231"/>
      <c r="AT131" s="232" t="s">
        <v>147</v>
      </c>
      <c r="AU131" s="232" t="s">
        <v>87</v>
      </c>
      <c r="AV131" s="14" t="s">
        <v>87</v>
      </c>
      <c r="AW131" s="14" t="s">
        <v>38</v>
      </c>
      <c r="AX131" s="14" t="s">
        <v>80</v>
      </c>
      <c r="AY131" s="232" t="s">
        <v>135</v>
      </c>
    </row>
    <row r="132" spans="2:51" s="14" customFormat="1" ht="11.25">
      <c r="B132" s="222"/>
      <c r="C132" s="223"/>
      <c r="D132" s="208" t="s">
        <v>147</v>
      </c>
      <c r="E132" s="224" t="s">
        <v>32</v>
      </c>
      <c r="F132" s="225" t="s">
        <v>181</v>
      </c>
      <c r="G132" s="223"/>
      <c r="H132" s="226">
        <v>0.388</v>
      </c>
      <c r="I132" s="227"/>
      <c r="J132" s="223"/>
      <c r="K132" s="223"/>
      <c r="L132" s="228"/>
      <c r="M132" s="229"/>
      <c r="N132" s="230"/>
      <c r="O132" s="230"/>
      <c r="P132" s="230"/>
      <c r="Q132" s="230"/>
      <c r="R132" s="230"/>
      <c r="S132" s="230"/>
      <c r="T132" s="231"/>
      <c r="AT132" s="232" t="s">
        <v>147</v>
      </c>
      <c r="AU132" s="232" t="s">
        <v>87</v>
      </c>
      <c r="AV132" s="14" t="s">
        <v>87</v>
      </c>
      <c r="AW132" s="14" t="s">
        <v>38</v>
      </c>
      <c r="AX132" s="14" t="s">
        <v>80</v>
      </c>
      <c r="AY132" s="232" t="s">
        <v>135</v>
      </c>
    </row>
    <row r="133" spans="2:51" s="14" customFormat="1" ht="11.25">
      <c r="B133" s="222"/>
      <c r="C133" s="223"/>
      <c r="D133" s="208" t="s">
        <v>147</v>
      </c>
      <c r="E133" s="224" t="s">
        <v>32</v>
      </c>
      <c r="F133" s="225" t="s">
        <v>182</v>
      </c>
      <c r="G133" s="223"/>
      <c r="H133" s="226">
        <v>0.202</v>
      </c>
      <c r="I133" s="227"/>
      <c r="J133" s="223"/>
      <c r="K133" s="223"/>
      <c r="L133" s="228"/>
      <c r="M133" s="229"/>
      <c r="N133" s="230"/>
      <c r="O133" s="230"/>
      <c r="P133" s="230"/>
      <c r="Q133" s="230"/>
      <c r="R133" s="230"/>
      <c r="S133" s="230"/>
      <c r="T133" s="231"/>
      <c r="AT133" s="232" t="s">
        <v>147</v>
      </c>
      <c r="AU133" s="232" t="s">
        <v>87</v>
      </c>
      <c r="AV133" s="14" t="s">
        <v>87</v>
      </c>
      <c r="AW133" s="14" t="s">
        <v>38</v>
      </c>
      <c r="AX133" s="14" t="s">
        <v>80</v>
      </c>
      <c r="AY133" s="232" t="s">
        <v>135</v>
      </c>
    </row>
    <row r="134" spans="2:51" s="14" customFormat="1" ht="11.25">
      <c r="B134" s="222"/>
      <c r="C134" s="223"/>
      <c r="D134" s="208" t="s">
        <v>147</v>
      </c>
      <c r="E134" s="224" t="s">
        <v>32</v>
      </c>
      <c r="F134" s="225" t="s">
        <v>183</v>
      </c>
      <c r="G134" s="223"/>
      <c r="H134" s="226">
        <v>0.474</v>
      </c>
      <c r="I134" s="227"/>
      <c r="J134" s="223"/>
      <c r="K134" s="223"/>
      <c r="L134" s="228"/>
      <c r="M134" s="229"/>
      <c r="N134" s="230"/>
      <c r="O134" s="230"/>
      <c r="P134" s="230"/>
      <c r="Q134" s="230"/>
      <c r="R134" s="230"/>
      <c r="S134" s="230"/>
      <c r="T134" s="231"/>
      <c r="AT134" s="232" t="s">
        <v>147</v>
      </c>
      <c r="AU134" s="232" t="s">
        <v>87</v>
      </c>
      <c r="AV134" s="14" t="s">
        <v>87</v>
      </c>
      <c r="AW134" s="14" t="s">
        <v>38</v>
      </c>
      <c r="AX134" s="14" t="s">
        <v>80</v>
      </c>
      <c r="AY134" s="232" t="s">
        <v>135</v>
      </c>
    </row>
    <row r="135" spans="2:51" s="14" customFormat="1" ht="11.25">
      <c r="B135" s="222"/>
      <c r="C135" s="223"/>
      <c r="D135" s="208" t="s">
        <v>147</v>
      </c>
      <c r="E135" s="224" t="s">
        <v>32</v>
      </c>
      <c r="F135" s="225" t="s">
        <v>184</v>
      </c>
      <c r="G135" s="223"/>
      <c r="H135" s="226">
        <v>0.29</v>
      </c>
      <c r="I135" s="227"/>
      <c r="J135" s="223"/>
      <c r="K135" s="223"/>
      <c r="L135" s="228"/>
      <c r="M135" s="229"/>
      <c r="N135" s="230"/>
      <c r="O135" s="230"/>
      <c r="P135" s="230"/>
      <c r="Q135" s="230"/>
      <c r="R135" s="230"/>
      <c r="S135" s="230"/>
      <c r="T135" s="231"/>
      <c r="AT135" s="232" t="s">
        <v>147</v>
      </c>
      <c r="AU135" s="232" t="s">
        <v>87</v>
      </c>
      <c r="AV135" s="14" t="s">
        <v>87</v>
      </c>
      <c r="AW135" s="14" t="s">
        <v>38</v>
      </c>
      <c r="AX135" s="14" t="s">
        <v>80</v>
      </c>
      <c r="AY135" s="232" t="s">
        <v>135</v>
      </c>
    </row>
    <row r="136" spans="2:51" s="14" customFormat="1" ht="11.25">
      <c r="B136" s="222"/>
      <c r="C136" s="223"/>
      <c r="D136" s="208" t="s">
        <v>147</v>
      </c>
      <c r="E136" s="224" t="s">
        <v>32</v>
      </c>
      <c r="F136" s="225" t="s">
        <v>185</v>
      </c>
      <c r="G136" s="223"/>
      <c r="H136" s="226">
        <v>0.199</v>
      </c>
      <c r="I136" s="227"/>
      <c r="J136" s="223"/>
      <c r="K136" s="223"/>
      <c r="L136" s="228"/>
      <c r="M136" s="229"/>
      <c r="N136" s="230"/>
      <c r="O136" s="230"/>
      <c r="P136" s="230"/>
      <c r="Q136" s="230"/>
      <c r="R136" s="230"/>
      <c r="S136" s="230"/>
      <c r="T136" s="231"/>
      <c r="AT136" s="232" t="s">
        <v>147</v>
      </c>
      <c r="AU136" s="232" t="s">
        <v>87</v>
      </c>
      <c r="AV136" s="14" t="s">
        <v>87</v>
      </c>
      <c r="AW136" s="14" t="s">
        <v>38</v>
      </c>
      <c r="AX136" s="14" t="s">
        <v>80</v>
      </c>
      <c r="AY136" s="232" t="s">
        <v>135</v>
      </c>
    </row>
    <row r="137" spans="2:51" s="14" customFormat="1" ht="11.25">
      <c r="B137" s="222"/>
      <c r="C137" s="223"/>
      <c r="D137" s="208" t="s">
        <v>147</v>
      </c>
      <c r="E137" s="224" t="s">
        <v>32</v>
      </c>
      <c r="F137" s="225" t="s">
        <v>186</v>
      </c>
      <c r="G137" s="223"/>
      <c r="H137" s="226">
        <v>0.296</v>
      </c>
      <c r="I137" s="227"/>
      <c r="J137" s="223"/>
      <c r="K137" s="223"/>
      <c r="L137" s="228"/>
      <c r="M137" s="229"/>
      <c r="N137" s="230"/>
      <c r="O137" s="230"/>
      <c r="P137" s="230"/>
      <c r="Q137" s="230"/>
      <c r="R137" s="230"/>
      <c r="S137" s="230"/>
      <c r="T137" s="231"/>
      <c r="AT137" s="232" t="s">
        <v>147</v>
      </c>
      <c r="AU137" s="232" t="s">
        <v>87</v>
      </c>
      <c r="AV137" s="14" t="s">
        <v>87</v>
      </c>
      <c r="AW137" s="14" t="s">
        <v>38</v>
      </c>
      <c r="AX137" s="14" t="s">
        <v>80</v>
      </c>
      <c r="AY137" s="232" t="s">
        <v>135</v>
      </c>
    </row>
    <row r="138" spans="2:51" s="14" customFormat="1" ht="11.25">
      <c r="B138" s="222"/>
      <c r="C138" s="223"/>
      <c r="D138" s="208" t="s">
        <v>147</v>
      </c>
      <c r="E138" s="224" t="s">
        <v>32</v>
      </c>
      <c r="F138" s="225" t="s">
        <v>187</v>
      </c>
      <c r="G138" s="223"/>
      <c r="H138" s="226">
        <v>0.287</v>
      </c>
      <c r="I138" s="227"/>
      <c r="J138" s="223"/>
      <c r="K138" s="223"/>
      <c r="L138" s="228"/>
      <c r="M138" s="229"/>
      <c r="N138" s="230"/>
      <c r="O138" s="230"/>
      <c r="P138" s="230"/>
      <c r="Q138" s="230"/>
      <c r="R138" s="230"/>
      <c r="S138" s="230"/>
      <c r="T138" s="231"/>
      <c r="AT138" s="232" t="s">
        <v>147</v>
      </c>
      <c r="AU138" s="232" t="s">
        <v>87</v>
      </c>
      <c r="AV138" s="14" t="s">
        <v>87</v>
      </c>
      <c r="AW138" s="14" t="s">
        <v>38</v>
      </c>
      <c r="AX138" s="14" t="s">
        <v>80</v>
      </c>
      <c r="AY138" s="232" t="s">
        <v>135</v>
      </c>
    </row>
    <row r="139" spans="2:51" s="15" customFormat="1" ht="11.25">
      <c r="B139" s="233"/>
      <c r="C139" s="234"/>
      <c r="D139" s="208" t="s">
        <v>147</v>
      </c>
      <c r="E139" s="235" t="s">
        <v>32</v>
      </c>
      <c r="F139" s="236" t="s">
        <v>164</v>
      </c>
      <c r="G139" s="234"/>
      <c r="H139" s="237">
        <v>5.124</v>
      </c>
      <c r="I139" s="238"/>
      <c r="J139" s="234"/>
      <c r="K139" s="234"/>
      <c r="L139" s="239"/>
      <c r="M139" s="240"/>
      <c r="N139" s="241"/>
      <c r="O139" s="241"/>
      <c r="P139" s="241"/>
      <c r="Q139" s="241"/>
      <c r="R139" s="241"/>
      <c r="S139" s="241"/>
      <c r="T139" s="242"/>
      <c r="AT139" s="243" t="s">
        <v>147</v>
      </c>
      <c r="AU139" s="243" t="s">
        <v>87</v>
      </c>
      <c r="AV139" s="15" t="s">
        <v>143</v>
      </c>
      <c r="AW139" s="15" t="s">
        <v>38</v>
      </c>
      <c r="AX139" s="15" t="s">
        <v>40</v>
      </c>
      <c r="AY139" s="243" t="s">
        <v>135</v>
      </c>
    </row>
    <row r="140" spans="1:65" s="2" customFormat="1" ht="33" customHeight="1">
      <c r="A140" s="37"/>
      <c r="B140" s="38"/>
      <c r="C140" s="195" t="s">
        <v>136</v>
      </c>
      <c r="D140" s="195" t="s">
        <v>138</v>
      </c>
      <c r="E140" s="196" t="s">
        <v>188</v>
      </c>
      <c r="F140" s="197" t="s">
        <v>189</v>
      </c>
      <c r="G140" s="198" t="s">
        <v>141</v>
      </c>
      <c r="H140" s="199">
        <v>5.124</v>
      </c>
      <c r="I140" s="200"/>
      <c r="J140" s="201">
        <f>ROUND(I140*H140,2)</f>
        <v>0</v>
      </c>
      <c r="K140" s="197" t="s">
        <v>142</v>
      </c>
      <c r="L140" s="42"/>
      <c r="M140" s="202" t="s">
        <v>32</v>
      </c>
      <c r="N140" s="203" t="s">
        <v>51</v>
      </c>
      <c r="O140" s="67"/>
      <c r="P140" s="204">
        <f>O140*H140</f>
        <v>0</v>
      </c>
      <c r="Q140" s="204">
        <v>0.0021</v>
      </c>
      <c r="R140" s="204">
        <f>Q140*H140</f>
        <v>0.010760399999999998</v>
      </c>
      <c r="S140" s="204">
        <v>0</v>
      </c>
      <c r="T140" s="205">
        <f>S140*H140</f>
        <v>0</v>
      </c>
      <c r="U140" s="37"/>
      <c r="V140" s="37"/>
      <c r="W140" s="37"/>
      <c r="X140" s="37"/>
      <c r="Y140" s="37"/>
      <c r="Z140" s="37"/>
      <c r="AA140" s="37"/>
      <c r="AB140" s="37"/>
      <c r="AC140" s="37"/>
      <c r="AD140" s="37"/>
      <c r="AE140" s="37"/>
      <c r="AR140" s="206" t="s">
        <v>143</v>
      </c>
      <c r="AT140" s="206" t="s">
        <v>138</v>
      </c>
      <c r="AU140" s="206" t="s">
        <v>87</v>
      </c>
      <c r="AY140" s="19" t="s">
        <v>135</v>
      </c>
      <c r="BE140" s="207">
        <f>IF(N140="základní",J140,0)</f>
        <v>0</v>
      </c>
      <c r="BF140" s="207">
        <f>IF(N140="snížená",J140,0)</f>
        <v>0</v>
      </c>
      <c r="BG140" s="207">
        <f>IF(N140="zákl. přenesená",J140,0)</f>
        <v>0</v>
      </c>
      <c r="BH140" s="207">
        <f>IF(N140="sníž. přenesená",J140,0)</f>
        <v>0</v>
      </c>
      <c r="BI140" s="207">
        <f>IF(N140="nulová",J140,0)</f>
        <v>0</v>
      </c>
      <c r="BJ140" s="19" t="s">
        <v>40</v>
      </c>
      <c r="BK140" s="207">
        <f>ROUND(I140*H140,2)</f>
        <v>0</v>
      </c>
      <c r="BL140" s="19" t="s">
        <v>143</v>
      </c>
      <c r="BM140" s="206" t="s">
        <v>190</v>
      </c>
    </row>
    <row r="141" spans="1:47" s="2" customFormat="1" ht="68.25">
      <c r="A141" s="37"/>
      <c r="B141" s="38"/>
      <c r="C141" s="39"/>
      <c r="D141" s="208" t="s">
        <v>170</v>
      </c>
      <c r="E141" s="39"/>
      <c r="F141" s="209" t="s">
        <v>191</v>
      </c>
      <c r="G141" s="39"/>
      <c r="H141" s="39"/>
      <c r="I141" s="118"/>
      <c r="J141" s="39"/>
      <c r="K141" s="39"/>
      <c r="L141" s="42"/>
      <c r="M141" s="210"/>
      <c r="N141" s="211"/>
      <c r="O141" s="67"/>
      <c r="P141" s="67"/>
      <c r="Q141" s="67"/>
      <c r="R141" s="67"/>
      <c r="S141" s="67"/>
      <c r="T141" s="68"/>
      <c r="U141" s="37"/>
      <c r="V141" s="37"/>
      <c r="W141" s="37"/>
      <c r="X141" s="37"/>
      <c r="Y141" s="37"/>
      <c r="Z141" s="37"/>
      <c r="AA141" s="37"/>
      <c r="AB141" s="37"/>
      <c r="AC141" s="37"/>
      <c r="AD141" s="37"/>
      <c r="AE141" s="37"/>
      <c r="AT141" s="19" t="s">
        <v>170</v>
      </c>
      <c r="AU141" s="19" t="s">
        <v>87</v>
      </c>
    </row>
    <row r="142" spans="1:47" s="2" customFormat="1" ht="19.5">
      <c r="A142" s="37"/>
      <c r="B142" s="38"/>
      <c r="C142" s="39"/>
      <c r="D142" s="208" t="s">
        <v>145</v>
      </c>
      <c r="E142" s="39"/>
      <c r="F142" s="209" t="s">
        <v>172</v>
      </c>
      <c r="G142" s="39"/>
      <c r="H142" s="39"/>
      <c r="I142" s="118"/>
      <c r="J142" s="39"/>
      <c r="K142" s="39"/>
      <c r="L142" s="42"/>
      <c r="M142" s="210"/>
      <c r="N142" s="211"/>
      <c r="O142" s="67"/>
      <c r="P142" s="67"/>
      <c r="Q142" s="67"/>
      <c r="R142" s="67"/>
      <c r="S142" s="67"/>
      <c r="T142" s="68"/>
      <c r="U142" s="37"/>
      <c r="V142" s="37"/>
      <c r="W142" s="37"/>
      <c r="X142" s="37"/>
      <c r="Y142" s="37"/>
      <c r="Z142" s="37"/>
      <c r="AA142" s="37"/>
      <c r="AB142" s="37"/>
      <c r="AC142" s="37"/>
      <c r="AD142" s="37"/>
      <c r="AE142" s="37"/>
      <c r="AT142" s="19" t="s">
        <v>145</v>
      </c>
      <c r="AU142" s="19" t="s">
        <v>87</v>
      </c>
    </row>
    <row r="143" spans="2:51" s="13" customFormat="1" ht="11.25">
      <c r="B143" s="212"/>
      <c r="C143" s="213"/>
      <c r="D143" s="208" t="s">
        <v>147</v>
      </c>
      <c r="E143" s="214" t="s">
        <v>32</v>
      </c>
      <c r="F143" s="215" t="s">
        <v>148</v>
      </c>
      <c r="G143" s="213"/>
      <c r="H143" s="214" t="s">
        <v>32</v>
      </c>
      <c r="I143" s="216"/>
      <c r="J143" s="213"/>
      <c r="K143" s="213"/>
      <c r="L143" s="217"/>
      <c r="M143" s="218"/>
      <c r="N143" s="219"/>
      <c r="O143" s="219"/>
      <c r="P143" s="219"/>
      <c r="Q143" s="219"/>
      <c r="R143" s="219"/>
      <c r="S143" s="219"/>
      <c r="T143" s="220"/>
      <c r="AT143" s="221" t="s">
        <v>147</v>
      </c>
      <c r="AU143" s="221" t="s">
        <v>87</v>
      </c>
      <c r="AV143" s="13" t="s">
        <v>40</v>
      </c>
      <c r="AW143" s="13" t="s">
        <v>38</v>
      </c>
      <c r="AX143" s="13" t="s">
        <v>80</v>
      </c>
      <c r="AY143" s="221" t="s">
        <v>135</v>
      </c>
    </row>
    <row r="144" spans="2:51" s="14" customFormat="1" ht="11.25">
      <c r="B144" s="222"/>
      <c r="C144" s="223"/>
      <c r="D144" s="208" t="s">
        <v>147</v>
      </c>
      <c r="E144" s="224" t="s">
        <v>32</v>
      </c>
      <c r="F144" s="225" t="s">
        <v>173</v>
      </c>
      <c r="G144" s="223"/>
      <c r="H144" s="226">
        <v>0.811</v>
      </c>
      <c r="I144" s="227"/>
      <c r="J144" s="223"/>
      <c r="K144" s="223"/>
      <c r="L144" s="228"/>
      <c r="M144" s="229"/>
      <c r="N144" s="230"/>
      <c r="O144" s="230"/>
      <c r="P144" s="230"/>
      <c r="Q144" s="230"/>
      <c r="R144" s="230"/>
      <c r="S144" s="230"/>
      <c r="T144" s="231"/>
      <c r="AT144" s="232" t="s">
        <v>147</v>
      </c>
      <c r="AU144" s="232" t="s">
        <v>87</v>
      </c>
      <c r="AV144" s="14" t="s">
        <v>87</v>
      </c>
      <c r="AW144" s="14" t="s">
        <v>38</v>
      </c>
      <c r="AX144" s="14" t="s">
        <v>80</v>
      </c>
      <c r="AY144" s="232" t="s">
        <v>135</v>
      </c>
    </row>
    <row r="145" spans="2:51" s="14" customFormat="1" ht="11.25">
      <c r="B145" s="222"/>
      <c r="C145" s="223"/>
      <c r="D145" s="208" t="s">
        <v>147</v>
      </c>
      <c r="E145" s="224" t="s">
        <v>32</v>
      </c>
      <c r="F145" s="225" t="s">
        <v>174</v>
      </c>
      <c r="G145" s="223"/>
      <c r="H145" s="226">
        <v>0.212</v>
      </c>
      <c r="I145" s="227"/>
      <c r="J145" s="223"/>
      <c r="K145" s="223"/>
      <c r="L145" s="228"/>
      <c r="M145" s="229"/>
      <c r="N145" s="230"/>
      <c r="O145" s="230"/>
      <c r="P145" s="230"/>
      <c r="Q145" s="230"/>
      <c r="R145" s="230"/>
      <c r="S145" s="230"/>
      <c r="T145" s="231"/>
      <c r="AT145" s="232" t="s">
        <v>147</v>
      </c>
      <c r="AU145" s="232" t="s">
        <v>87</v>
      </c>
      <c r="AV145" s="14" t="s">
        <v>87</v>
      </c>
      <c r="AW145" s="14" t="s">
        <v>38</v>
      </c>
      <c r="AX145" s="14" t="s">
        <v>80</v>
      </c>
      <c r="AY145" s="232" t="s">
        <v>135</v>
      </c>
    </row>
    <row r="146" spans="2:51" s="14" customFormat="1" ht="11.25">
      <c r="B146" s="222"/>
      <c r="C146" s="223"/>
      <c r="D146" s="208" t="s">
        <v>147</v>
      </c>
      <c r="E146" s="224" t="s">
        <v>32</v>
      </c>
      <c r="F146" s="225" t="s">
        <v>175</v>
      </c>
      <c r="G146" s="223"/>
      <c r="H146" s="226">
        <v>0.293</v>
      </c>
      <c r="I146" s="227"/>
      <c r="J146" s="223"/>
      <c r="K146" s="223"/>
      <c r="L146" s="228"/>
      <c r="M146" s="229"/>
      <c r="N146" s="230"/>
      <c r="O146" s="230"/>
      <c r="P146" s="230"/>
      <c r="Q146" s="230"/>
      <c r="R146" s="230"/>
      <c r="S146" s="230"/>
      <c r="T146" s="231"/>
      <c r="AT146" s="232" t="s">
        <v>147</v>
      </c>
      <c r="AU146" s="232" t="s">
        <v>87</v>
      </c>
      <c r="AV146" s="14" t="s">
        <v>87</v>
      </c>
      <c r="AW146" s="14" t="s">
        <v>38</v>
      </c>
      <c r="AX146" s="14" t="s">
        <v>80</v>
      </c>
      <c r="AY146" s="232" t="s">
        <v>135</v>
      </c>
    </row>
    <row r="147" spans="2:51" s="14" customFormat="1" ht="11.25">
      <c r="B147" s="222"/>
      <c r="C147" s="223"/>
      <c r="D147" s="208" t="s">
        <v>147</v>
      </c>
      <c r="E147" s="224" t="s">
        <v>32</v>
      </c>
      <c r="F147" s="225" t="s">
        <v>176</v>
      </c>
      <c r="G147" s="223"/>
      <c r="H147" s="226">
        <v>0.342</v>
      </c>
      <c r="I147" s="227"/>
      <c r="J147" s="223"/>
      <c r="K147" s="223"/>
      <c r="L147" s="228"/>
      <c r="M147" s="229"/>
      <c r="N147" s="230"/>
      <c r="O147" s="230"/>
      <c r="P147" s="230"/>
      <c r="Q147" s="230"/>
      <c r="R147" s="230"/>
      <c r="S147" s="230"/>
      <c r="T147" s="231"/>
      <c r="AT147" s="232" t="s">
        <v>147</v>
      </c>
      <c r="AU147" s="232" t="s">
        <v>87</v>
      </c>
      <c r="AV147" s="14" t="s">
        <v>87</v>
      </c>
      <c r="AW147" s="14" t="s">
        <v>38</v>
      </c>
      <c r="AX147" s="14" t="s">
        <v>80</v>
      </c>
      <c r="AY147" s="232" t="s">
        <v>135</v>
      </c>
    </row>
    <row r="148" spans="2:51" s="14" customFormat="1" ht="11.25">
      <c r="B148" s="222"/>
      <c r="C148" s="223"/>
      <c r="D148" s="208" t="s">
        <v>147</v>
      </c>
      <c r="E148" s="224" t="s">
        <v>32</v>
      </c>
      <c r="F148" s="225" t="s">
        <v>177</v>
      </c>
      <c r="G148" s="223"/>
      <c r="H148" s="226">
        <v>0.34</v>
      </c>
      <c r="I148" s="227"/>
      <c r="J148" s="223"/>
      <c r="K148" s="223"/>
      <c r="L148" s="228"/>
      <c r="M148" s="229"/>
      <c r="N148" s="230"/>
      <c r="O148" s="230"/>
      <c r="P148" s="230"/>
      <c r="Q148" s="230"/>
      <c r="R148" s="230"/>
      <c r="S148" s="230"/>
      <c r="T148" s="231"/>
      <c r="AT148" s="232" t="s">
        <v>147</v>
      </c>
      <c r="AU148" s="232" t="s">
        <v>87</v>
      </c>
      <c r="AV148" s="14" t="s">
        <v>87</v>
      </c>
      <c r="AW148" s="14" t="s">
        <v>38</v>
      </c>
      <c r="AX148" s="14" t="s">
        <v>80</v>
      </c>
      <c r="AY148" s="232" t="s">
        <v>135</v>
      </c>
    </row>
    <row r="149" spans="2:51" s="14" customFormat="1" ht="11.25">
      <c r="B149" s="222"/>
      <c r="C149" s="223"/>
      <c r="D149" s="208" t="s">
        <v>147</v>
      </c>
      <c r="E149" s="224" t="s">
        <v>32</v>
      </c>
      <c r="F149" s="225" t="s">
        <v>178</v>
      </c>
      <c r="G149" s="223"/>
      <c r="H149" s="226">
        <v>0.337</v>
      </c>
      <c r="I149" s="227"/>
      <c r="J149" s="223"/>
      <c r="K149" s="223"/>
      <c r="L149" s="228"/>
      <c r="M149" s="229"/>
      <c r="N149" s="230"/>
      <c r="O149" s="230"/>
      <c r="P149" s="230"/>
      <c r="Q149" s="230"/>
      <c r="R149" s="230"/>
      <c r="S149" s="230"/>
      <c r="T149" s="231"/>
      <c r="AT149" s="232" t="s">
        <v>147</v>
      </c>
      <c r="AU149" s="232" t="s">
        <v>87</v>
      </c>
      <c r="AV149" s="14" t="s">
        <v>87</v>
      </c>
      <c r="AW149" s="14" t="s">
        <v>38</v>
      </c>
      <c r="AX149" s="14" t="s">
        <v>80</v>
      </c>
      <c r="AY149" s="232" t="s">
        <v>135</v>
      </c>
    </row>
    <row r="150" spans="2:51" s="14" customFormat="1" ht="11.25">
      <c r="B150" s="222"/>
      <c r="C150" s="223"/>
      <c r="D150" s="208" t="s">
        <v>147</v>
      </c>
      <c r="E150" s="224" t="s">
        <v>32</v>
      </c>
      <c r="F150" s="225" t="s">
        <v>179</v>
      </c>
      <c r="G150" s="223"/>
      <c r="H150" s="226">
        <v>0.265</v>
      </c>
      <c r="I150" s="227"/>
      <c r="J150" s="223"/>
      <c r="K150" s="223"/>
      <c r="L150" s="228"/>
      <c r="M150" s="229"/>
      <c r="N150" s="230"/>
      <c r="O150" s="230"/>
      <c r="P150" s="230"/>
      <c r="Q150" s="230"/>
      <c r="R150" s="230"/>
      <c r="S150" s="230"/>
      <c r="T150" s="231"/>
      <c r="AT150" s="232" t="s">
        <v>147</v>
      </c>
      <c r="AU150" s="232" t="s">
        <v>87</v>
      </c>
      <c r="AV150" s="14" t="s">
        <v>87</v>
      </c>
      <c r="AW150" s="14" t="s">
        <v>38</v>
      </c>
      <c r="AX150" s="14" t="s">
        <v>80</v>
      </c>
      <c r="AY150" s="232" t="s">
        <v>135</v>
      </c>
    </row>
    <row r="151" spans="2:51" s="14" customFormat="1" ht="11.25">
      <c r="B151" s="222"/>
      <c r="C151" s="223"/>
      <c r="D151" s="208" t="s">
        <v>147</v>
      </c>
      <c r="E151" s="224" t="s">
        <v>32</v>
      </c>
      <c r="F151" s="225" t="s">
        <v>180</v>
      </c>
      <c r="G151" s="223"/>
      <c r="H151" s="226">
        <v>0.388</v>
      </c>
      <c r="I151" s="227"/>
      <c r="J151" s="223"/>
      <c r="K151" s="223"/>
      <c r="L151" s="228"/>
      <c r="M151" s="229"/>
      <c r="N151" s="230"/>
      <c r="O151" s="230"/>
      <c r="P151" s="230"/>
      <c r="Q151" s="230"/>
      <c r="R151" s="230"/>
      <c r="S151" s="230"/>
      <c r="T151" s="231"/>
      <c r="AT151" s="232" t="s">
        <v>147</v>
      </c>
      <c r="AU151" s="232" t="s">
        <v>87</v>
      </c>
      <c r="AV151" s="14" t="s">
        <v>87</v>
      </c>
      <c r="AW151" s="14" t="s">
        <v>38</v>
      </c>
      <c r="AX151" s="14" t="s">
        <v>80</v>
      </c>
      <c r="AY151" s="232" t="s">
        <v>135</v>
      </c>
    </row>
    <row r="152" spans="2:51" s="14" customFormat="1" ht="11.25">
      <c r="B152" s="222"/>
      <c r="C152" s="223"/>
      <c r="D152" s="208" t="s">
        <v>147</v>
      </c>
      <c r="E152" s="224" t="s">
        <v>32</v>
      </c>
      <c r="F152" s="225" t="s">
        <v>181</v>
      </c>
      <c r="G152" s="223"/>
      <c r="H152" s="226">
        <v>0.388</v>
      </c>
      <c r="I152" s="227"/>
      <c r="J152" s="223"/>
      <c r="K152" s="223"/>
      <c r="L152" s="228"/>
      <c r="M152" s="229"/>
      <c r="N152" s="230"/>
      <c r="O152" s="230"/>
      <c r="P152" s="230"/>
      <c r="Q152" s="230"/>
      <c r="R152" s="230"/>
      <c r="S152" s="230"/>
      <c r="T152" s="231"/>
      <c r="AT152" s="232" t="s">
        <v>147</v>
      </c>
      <c r="AU152" s="232" t="s">
        <v>87</v>
      </c>
      <c r="AV152" s="14" t="s">
        <v>87</v>
      </c>
      <c r="AW152" s="14" t="s">
        <v>38</v>
      </c>
      <c r="AX152" s="14" t="s">
        <v>80</v>
      </c>
      <c r="AY152" s="232" t="s">
        <v>135</v>
      </c>
    </row>
    <row r="153" spans="2:51" s="14" customFormat="1" ht="11.25">
      <c r="B153" s="222"/>
      <c r="C153" s="223"/>
      <c r="D153" s="208" t="s">
        <v>147</v>
      </c>
      <c r="E153" s="224" t="s">
        <v>32</v>
      </c>
      <c r="F153" s="225" t="s">
        <v>182</v>
      </c>
      <c r="G153" s="223"/>
      <c r="H153" s="226">
        <v>0.202</v>
      </c>
      <c r="I153" s="227"/>
      <c r="J153" s="223"/>
      <c r="K153" s="223"/>
      <c r="L153" s="228"/>
      <c r="M153" s="229"/>
      <c r="N153" s="230"/>
      <c r="O153" s="230"/>
      <c r="P153" s="230"/>
      <c r="Q153" s="230"/>
      <c r="R153" s="230"/>
      <c r="S153" s="230"/>
      <c r="T153" s="231"/>
      <c r="AT153" s="232" t="s">
        <v>147</v>
      </c>
      <c r="AU153" s="232" t="s">
        <v>87</v>
      </c>
      <c r="AV153" s="14" t="s">
        <v>87</v>
      </c>
      <c r="AW153" s="14" t="s">
        <v>38</v>
      </c>
      <c r="AX153" s="14" t="s">
        <v>80</v>
      </c>
      <c r="AY153" s="232" t="s">
        <v>135</v>
      </c>
    </row>
    <row r="154" spans="2:51" s="14" customFormat="1" ht="11.25">
      <c r="B154" s="222"/>
      <c r="C154" s="223"/>
      <c r="D154" s="208" t="s">
        <v>147</v>
      </c>
      <c r="E154" s="224" t="s">
        <v>32</v>
      </c>
      <c r="F154" s="225" t="s">
        <v>183</v>
      </c>
      <c r="G154" s="223"/>
      <c r="H154" s="226">
        <v>0.474</v>
      </c>
      <c r="I154" s="227"/>
      <c r="J154" s="223"/>
      <c r="K154" s="223"/>
      <c r="L154" s="228"/>
      <c r="M154" s="229"/>
      <c r="N154" s="230"/>
      <c r="O154" s="230"/>
      <c r="P154" s="230"/>
      <c r="Q154" s="230"/>
      <c r="R154" s="230"/>
      <c r="S154" s="230"/>
      <c r="T154" s="231"/>
      <c r="AT154" s="232" t="s">
        <v>147</v>
      </c>
      <c r="AU154" s="232" t="s">
        <v>87</v>
      </c>
      <c r="AV154" s="14" t="s">
        <v>87</v>
      </c>
      <c r="AW154" s="14" t="s">
        <v>38</v>
      </c>
      <c r="AX154" s="14" t="s">
        <v>80</v>
      </c>
      <c r="AY154" s="232" t="s">
        <v>135</v>
      </c>
    </row>
    <row r="155" spans="2:51" s="14" customFormat="1" ht="11.25">
      <c r="B155" s="222"/>
      <c r="C155" s="223"/>
      <c r="D155" s="208" t="s">
        <v>147</v>
      </c>
      <c r="E155" s="224" t="s">
        <v>32</v>
      </c>
      <c r="F155" s="225" t="s">
        <v>184</v>
      </c>
      <c r="G155" s="223"/>
      <c r="H155" s="226">
        <v>0.29</v>
      </c>
      <c r="I155" s="227"/>
      <c r="J155" s="223"/>
      <c r="K155" s="223"/>
      <c r="L155" s="228"/>
      <c r="M155" s="229"/>
      <c r="N155" s="230"/>
      <c r="O155" s="230"/>
      <c r="P155" s="230"/>
      <c r="Q155" s="230"/>
      <c r="R155" s="230"/>
      <c r="S155" s="230"/>
      <c r="T155" s="231"/>
      <c r="AT155" s="232" t="s">
        <v>147</v>
      </c>
      <c r="AU155" s="232" t="s">
        <v>87</v>
      </c>
      <c r="AV155" s="14" t="s">
        <v>87</v>
      </c>
      <c r="AW155" s="14" t="s">
        <v>38</v>
      </c>
      <c r="AX155" s="14" t="s">
        <v>80</v>
      </c>
      <c r="AY155" s="232" t="s">
        <v>135</v>
      </c>
    </row>
    <row r="156" spans="2:51" s="14" customFormat="1" ht="11.25">
      <c r="B156" s="222"/>
      <c r="C156" s="223"/>
      <c r="D156" s="208" t="s">
        <v>147</v>
      </c>
      <c r="E156" s="224" t="s">
        <v>32</v>
      </c>
      <c r="F156" s="225" t="s">
        <v>185</v>
      </c>
      <c r="G156" s="223"/>
      <c r="H156" s="226">
        <v>0.199</v>
      </c>
      <c r="I156" s="227"/>
      <c r="J156" s="223"/>
      <c r="K156" s="223"/>
      <c r="L156" s="228"/>
      <c r="M156" s="229"/>
      <c r="N156" s="230"/>
      <c r="O156" s="230"/>
      <c r="P156" s="230"/>
      <c r="Q156" s="230"/>
      <c r="R156" s="230"/>
      <c r="S156" s="230"/>
      <c r="T156" s="231"/>
      <c r="AT156" s="232" t="s">
        <v>147</v>
      </c>
      <c r="AU156" s="232" t="s">
        <v>87</v>
      </c>
      <c r="AV156" s="14" t="s">
        <v>87</v>
      </c>
      <c r="AW156" s="14" t="s">
        <v>38</v>
      </c>
      <c r="AX156" s="14" t="s">
        <v>80</v>
      </c>
      <c r="AY156" s="232" t="s">
        <v>135</v>
      </c>
    </row>
    <row r="157" spans="2:51" s="14" customFormat="1" ht="11.25">
      <c r="B157" s="222"/>
      <c r="C157" s="223"/>
      <c r="D157" s="208" t="s">
        <v>147</v>
      </c>
      <c r="E157" s="224" t="s">
        <v>32</v>
      </c>
      <c r="F157" s="225" t="s">
        <v>186</v>
      </c>
      <c r="G157" s="223"/>
      <c r="H157" s="226">
        <v>0.296</v>
      </c>
      <c r="I157" s="227"/>
      <c r="J157" s="223"/>
      <c r="K157" s="223"/>
      <c r="L157" s="228"/>
      <c r="M157" s="229"/>
      <c r="N157" s="230"/>
      <c r="O157" s="230"/>
      <c r="P157" s="230"/>
      <c r="Q157" s="230"/>
      <c r="R157" s="230"/>
      <c r="S157" s="230"/>
      <c r="T157" s="231"/>
      <c r="AT157" s="232" t="s">
        <v>147</v>
      </c>
      <c r="AU157" s="232" t="s">
        <v>87</v>
      </c>
      <c r="AV157" s="14" t="s">
        <v>87</v>
      </c>
      <c r="AW157" s="14" t="s">
        <v>38</v>
      </c>
      <c r="AX157" s="14" t="s">
        <v>80</v>
      </c>
      <c r="AY157" s="232" t="s">
        <v>135</v>
      </c>
    </row>
    <row r="158" spans="2:51" s="14" customFormat="1" ht="11.25">
      <c r="B158" s="222"/>
      <c r="C158" s="223"/>
      <c r="D158" s="208" t="s">
        <v>147</v>
      </c>
      <c r="E158" s="224" t="s">
        <v>32</v>
      </c>
      <c r="F158" s="225" t="s">
        <v>187</v>
      </c>
      <c r="G158" s="223"/>
      <c r="H158" s="226">
        <v>0.287</v>
      </c>
      <c r="I158" s="227"/>
      <c r="J158" s="223"/>
      <c r="K158" s="223"/>
      <c r="L158" s="228"/>
      <c r="M158" s="229"/>
      <c r="N158" s="230"/>
      <c r="O158" s="230"/>
      <c r="P158" s="230"/>
      <c r="Q158" s="230"/>
      <c r="R158" s="230"/>
      <c r="S158" s="230"/>
      <c r="T158" s="231"/>
      <c r="AT158" s="232" t="s">
        <v>147</v>
      </c>
      <c r="AU158" s="232" t="s">
        <v>87</v>
      </c>
      <c r="AV158" s="14" t="s">
        <v>87</v>
      </c>
      <c r="AW158" s="14" t="s">
        <v>38</v>
      </c>
      <c r="AX158" s="14" t="s">
        <v>80</v>
      </c>
      <c r="AY158" s="232" t="s">
        <v>135</v>
      </c>
    </row>
    <row r="159" spans="2:51" s="15" customFormat="1" ht="11.25">
      <c r="B159" s="233"/>
      <c r="C159" s="234"/>
      <c r="D159" s="208" t="s">
        <v>147</v>
      </c>
      <c r="E159" s="235" t="s">
        <v>32</v>
      </c>
      <c r="F159" s="236" t="s">
        <v>164</v>
      </c>
      <c r="G159" s="234"/>
      <c r="H159" s="237">
        <v>5.124</v>
      </c>
      <c r="I159" s="238"/>
      <c r="J159" s="234"/>
      <c r="K159" s="234"/>
      <c r="L159" s="239"/>
      <c r="M159" s="240"/>
      <c r="N159" s="241"/>
      <c r="O159" s="241"/>
      <c r="P159" s="241"/>
      <c r="Q159" s="241"/>
      <c r="R159" s="241"/>
      <c r="S159" s="241"/>
      <c r="T159" s="242"/>
      <c r="AT159" s="243" t="s">
        <v>147</v>
      </c>
      <c r="AU159" s="243" t="s">
        <v>87</v>
      </c>
      <c r="AV159" s="15" t="s">
        <v>143</v>
      </c>
      <c r="AW159" s="15" t="s">
        <v>38</v>
      </c>
      <c r="AX159" s="15" t="s">
        <v>40</v>
      </c>
      <c r="AY159" s="243" t="s">
        <v>135</v>
      </c>
    </row>
    <row r="160" spans="1:65" s="2" customFormat="1" ht="21.75" customHeight="1">
      <c r="A160" s="37"/>
      <c r="B160" s="38"/>
      <c r="C160" s="195" t="s">
        <v>143</v>
      </c>
      <c r="D160" s="195" t="s">
        <v>138</v>
      </c>
      <c r="E160" s="196" t="s">
        <v>192</v>
      </c>
      <c r="F160" s="197" t="s">
        <v>193</v>
      </c>
      <c r="G160" s="198" t="s">
        <v>141</v>
      </c>
      <c r="H160" s="199">
        <v>8.074</v>
      </c>
      <c r="I160" s="200"/>
      <c r="J160" s="201">
        <f>ROUND(I160*H160,2)</f>
        <v>0</v>
      </c>
      <c r="K160" s="197" t="s">
        <v>142</v>
      </c>
      <c r="L160" s="42"/>
      <c r="M160" s="202" t="s">
        <v>32</v>
      </c>
      <c r="N160" s="203" t="s">
        <v>51</v>
      </c>
      <c r="O160" s="67"/>
      <c r="P160" s="204">
        <f>O160*H160</f>
        <v>0</v>
      </c>
      <c r="Q160" s="204">
        <v>0</v>
      </c>
      <c r="R160" s="204">
        <f>Q160*H160</f>
        <v>0</v>
      </c>
      <c r="S160" s="204">
        <v>0</v>
      </c>
      <c r="T160" s="205">
        <f>S160*H160</f>
        <v>0</v>
      </c>
      <c r="U160" s="37"/>
      <c r="V160" s="37"/>
      <c r="W160" s="37"/>
      <c r="X160" s="37"/>
      <c r="Y160" s="37"/>
      <c r="Z160" s="37"/>
      <c r="AA160" s="37"/>
      <c r="AB160" s="37"/>
      <c r="AC160" s="37"/>
      <c r="AD160" s="37"/>
      <c r="AE160" s="37"/>
      <c r="AR160" s="206" t="s">
        <v>143</v>
      </c>
      <c r="AT160" s="206" t="s">
        <v>138</v>
      </c>
      <c r="AU160" s="206" t="s">
        <v>87</v>
      </c>
      <c r="AY160" s="19" t="s">
        <v>135</v>
      </c>
      <c r="BE160" s="207">
        <f>IF(N160="základní",J160,0)</f>
        <v>0</v>
      </c>
      <c r="BF160" s="207">
        <f>IF(N160="snížená",J160,0)</f>
        <v>0</v>
      </c>
      <c r="BG160" s="207">
        <f>IF(N160="zákl. přenesená",J160,0)</f>
        <v>0</v>
      </c>
      <c r="BH160" s="207">
        <f>IF(N160="sníž. přenesená",J160,0)</f>
        <v>0</v>
      </c>
      <c r="BI160" s="207">
        <f>IF(N160="nulová",J160,0)</f>
        <v>0</v>
      </c>
      <c r="BJ160" s="19" t="s">
        <v>40</v>
      </c>
      <c r="BK160" s="207">
        <f>ROUND(I160*H160,2)</f>
        <v>0</v>
      </c>
      <c r="BL160" s="19" t="s">
        <v>143</v>
      </c>
      <c r="BM160" s="206" t="s">
        <v>194</v>
      </c>
    </row>
    <row r="161" spans="1:47" s="2" customFormat="1" ht="39">
      <c r="A161" s="37"/>
      <c r="B161" s="38"/>
      <c r="C161" s="39"/>
      <c r="D161" s="208" t="s">
        <v>170</v>
      </c>
      <c r="E161" s="39"/>
      <c r="F161" s="209" t="s">
        <v>171</v>
      </c>
      <c r="G161" s="39"/>
      <c r="H161" s="39"/>
      <c r="I161" s="118"/>
      <c r="J161" s="39"/>
      <c r="K161" s="39"/>
      <c r="L161" s="42"/>
      <c r="M161" s="210"/>
      <c r="N161" s="211"/>
      <c r="O161" s="67"/>
      <c r="P161" s="67"/>
      <c r="Q161" s="67"/>
      <c r="R161" s="67"/>
      <c r="S161" s="67"/>
      <c r="T161" s="68"/>
      <c r="U161" s="37"/>
      <c r="V161" s="37"/>
      <c r="W161" s="37"/>
      <c r="X161" s="37"/>
      <c r="Y161" s="37"/>
      <c r="Z161" s="37"/>
      <c r="AA161" s="37"/>
      <c r="AB161" s="37"/>
      <c r="AC161" s="37"/>
      <c r="AD161" s="37"/>
      <c r="AE161" s="37"/>
      <c r="AT161" s="19" t="s">
        <v>170</v>
      </c>
      <c r="AU161" s="19" t="s">
        <v>87</v>
      </c>
    </row>
    <row r="162" spans="1:47" s="2" customFormat="1" ht="19.5">
      <c r="A162" s="37"/>
      <c r="B162" s="38"/>
      <c r="C162" s="39"/>
      <c r="D162" s="208" t="s">
        <v>145</v>
      </c>
      <c r="E162" s="39"/>
      <c r="F162" s="209" t="s">
        <v>172</v>
      </c>
      <c r="G162" s="39"/>
      <c r="H162" s="39"/>
      <c r="I162" s="118"/>
      <c r="J162" s="39"/>
      <c r="K162" s="39"/>
      <c r="L162" s="42"/>
      <c r="M162" s="210"/>
      <c r="N162" s="211"/>
      <c r="O162" s="67"/>
      <c r="P162" s="67"/>
      <c r="Q162" s="67"/>
      <c r="R162" s="67"/>
      <c r="S162" s="67"/>
      <c r="T162" s="68"/>
      <c r="U162" s="37"/>
      <c r="V162" s="37"/>
      <c r="W162" s="37"/>
      <c r="X162" s="37"/>
      <c r="Y162" s="37"/>
      <c r="Z162" s="37"/>
      <c r="AA162" s="37"/>
      <c r="AB162" s="37"/>
      <c r="AC162" s="37"/>
      <c r="AD162" s="37"/>
      <c r="AE162" s="37"/>
      <c r="AT162" s="19" t="s">
        <v>145</v>
      </c>
      <c r="AU162" s="19" t="s">
        <v>87</v>
      </c>
    </row>
    <row r="163" spans="2:51" s="13" customFormat="1" ht="11.25">
      <c r="B163" s="212"/>
      <c r="C163" s="213"/>
      <c r="D163" s="208" t="s">
        <v>147</v>
      </c>
      <c r="E163" s="214" t="s">
        <v>32</v>
      </c>
      <c r="F163" s="215" t="s">
        <v>148</v>
      </c>
      <c r="G163" s="213"/>
      <c r="H163" s="214" t="s">
        <v>32</v>
      </c>
      <c r="I163" s="216"/>
      <c r="J163" s="213"/>
      <c r="K163" s="213"/>
      <c r="L163" s="217"/>
      <c r="M163" s="218"/>
      <c r="N163" s="219"/>
      <c r="O163" s="219"/>
      <c r="P163" s="219"/>
      <c r="Q163" s="219"/>
      <c r="R163" s="219"/>
      <c r="S163" s="219"/>
      <c r="T163" s="220"/>
      <c r="AT163" s="221" t="s">
        <v>147</v>
      </c>
      <c r="AU163" s="221" t="s">
        <v>87</v>
      </c>
      <c r="AV163" s="13" t="s">
        <v>40</v>
      </c>
      <c r="AW163" s="13" t="s">
        <v>38</v>
      </c>
      <c r="AX163" s="13" t="s">
        <v>80</v>
      </c>
      <c r="AY163" s="221" t="s">
        <v>135</v>
      </c>
    </row>
    <row r="164" spans="2:51" s="14" customFormat="1" ht="11.25">
      <c r="B164" s="222"/>
      <c r="C164" s="223"/>
      <c r="D164" s="208" t="s">
        <v>147</v>
      </c>
      <c r="E164" s="224" t="s">
        <v>32</v>
      </c>
      <c r="F164" s="225" t="s">
        <v>195</v>
      </c>
      <c r="G164" s="223"/>
      <c r="H164" s="226">
        <v>1.303</v>
      </c>
      <c r="I164" s="227"/>
      <c r="J164" s="223"/>
      <c r="K164" s="223"/>
      <c r="L164" s="228"/>
      <c r="M164" s="229"/>
      <c r="N164" s="230"/>
      <c r="O164" s="230"/>
      <c r="P164" s="230"/>
      <c r="Q164" s="230"/>
      <c r="R164" s="230"/>
      <c r="S164" s="230"/>
      <c r="T164" s="231"/>
      <c r="AT164" s="232" t="s">
        <v>147</v>
      </c>
      <c r="AU164" s="232" t="s">
        <v>87</v>
      </c>
      <c r="AV164" s="14" t="s">
        <v>87</v>
      </c>
      <c r="AW164" s="14" t="s">
        <v>38</v>
      </c>
      <c r="AX164" s="14" t="s">
        <v>80</v>
      </c>
      <c r="AY164" s="232" t="s">
        <v>135</v>
      </c>
    </row>
    <row r="165" spans="2:51" s="14" customFormat="1" ht="11.25">
      <c r="B165" s="222"/>
      <c r="C165" s="223"/>
      <c r="D165" s="208" t="s">
        <v>147</v>
      </c>
      <c r="E165" s="224" t="s">
        <v>32</v>
      </c>
      <c r="F165" s="225" t="s">
        <v>196</v>
      </c>
      <c r="G165" s="223"/>
      <c r="H165" s="226">
        <v>0.34</v>
      </c>
      <c r="I165" s="227"/>
      <c r="J165" s="223"/>
      <c r="K165" s="223"/>
      <c r="L165" s="228"/>
      <c r="M165" s="229"/>
      <c r="N165" s="230"/>
      <c r="O165" s="230"/>
      <c r="P165" s="230"/>
      <c r="Q165" s="230"/>
      <c r="R165" s="230"/>
      <c r="S165" s="230"/>
      <c r="T165" s="231"/>
      <c r="AT165" s="232" t="s">
        <v>147</v>
      </c>
      <c r="AU165" s="232" t="s">
        <v>87</v>
      </c>
      <c r="AV165" s="14" t="s">
        <v>87</v>
      </c>
      <c r="AW165" s="14" t="s">
        <v>38</v>
      </c>
      <c r="AX165" s="14" t="s">
        <v>80</v>
      </c>
      <c r="AY165" s="232" t="s">
        <v>135</v>
      </c>
    </row>
    <row r="166" spans="2:51" s="14" customFormat="1" ht="11.25">
      <c r="B166" s="222"/>
      <c r="C166" s="223"/>
      <c r="D166" s="208" t="s">
        <v>147</v>
      </c>
      <c r="E166" s="224" t="s">
        <v>32</v>
      </c>
      <c r="F166" s="225" t="s">
        <v>197</v>
      </c>
      <c r="G166" s="223"/>
      <c r="H166" s="226">
        <v>0.461</v>
      </c>
      <c r="I166" s="227"/>
      <c r="J166" s="223"/>
      <c r="K166" s="223"/>
      <c r="L166" s="228"/>
      <c r="M166" s="229"/>
      <c r="N166" s="230"/>
      <c r="O166" s="230"/>
      <c r="P166" s="230"/>
      <c r="Q166" s="230"/>
      <c r="R166" s="230"/>
      <c r="S166" s="230"/>
      <c r="T166" s="231"/>
      <c r="AT166" s="232" t="s">
        <v>147</v>
      </c>
      <c r="AU166" s="232" t="s">
        <v>87</v>
      </c>
      <c r="AV166" s="14" t="s">
        <v>87</v>
      </c>
      <c r="AW166" s="14" t="s">
        <v>38</v>
      </c>
      <c r="AX166" s="14" t="s">
        <v>80</v>
      </c>
      <c r="AY166" s="232" t="s">
        <v>135</v>
      </c>
    </row>
    <row r="167" spans="2:51" s="14" customFormat="1" ht="11.25">
      <c r="B167" s="222"/>
      <c r="C167" s="223"/>
      <c r="D167" s="208" t="s">
        <v>147</v>
      </c>
      <c r="E167" s="224" t="s">
        <v>32</v>
      </c>
      <c r="F167" s="225" t="s">
        <v>198</v>
      </c>
      <c r="G167" s="223"/>
      <c r="H167" s="226">
        <v>0.535</v>
      </c>
      <c r="I167" s="227"/>
      <c r="J167" s="223"/>
      <c r="K167" s="223"/>
      <c r="L167" s="228"/>
      <c r="M167" s="229"/>
      <c r="N167" s="230"/>
      <c r="O167" s="230"/>
      <c r="P167" s="230"/>
      <c r="Q167" s="230"/>
      <c r="R167" s="230"/>
      <c r="S167" s="230"/>
      <c r="T167" s="231"/>
      <c r="AT167" s="232" t="s">
        <v>147</v>
      </c>
      <c r="AU167" s="232" t="s">
        <v>87</v>
      </c>
      <c r="AV167" s="14" t="s">
        <v>87</v>
      </c>
      <c r="AW167" s="14" t="s">
        <v>38</v>
      </c>
      <c r="AX167" s="14" t="s">
        <v>80</v>
      </c>
      <c r="AY167" s="232" t="s">
        <v>135</v>
      </c>
    </row>
    <row r="168" spans="2:51" s="14" customFormat="1" ht="11.25">
      <c r="B168" s="222"/>
      <c r="C168" s="223"/>
      <c r="D168" s="208" t="s">
        <v>147</v>
      </c>
      <c r="E168" s="224" t="s">
        <v>32</v>
      </c>
      <c r="F168" s="225" t="s">
        <v>199</v>
      </c>
      <c r="G168" s="223"/>
      <c r="H168" s="226">
        <v>0.531</v>
      </c>
      <c r="I168" s="227"/>
      <c r="J168" s="223"/>
      <c r="K168" s="223"/>
      <c r="L168" s="228"/>
      <c r="M168" s="229"/>
      <c r="N168" s="230"/>
      <c r="O168" s="230"/>
      <c r="P168" s="230"/>
      <c r="Q168" s="230"/>
      <c r="R168" s="230"/>
      <c r="S168" s="230"/>
      <c r="T168" s="231"/>
      <c r="AT168" s="232" t="s">
        <v>147</v>
      </c>
      <c r="AU168" s="232" t="s">
        <v>87</v>
      </c>
      <c r="AV168" s="14" t="s">
        <v>87</v>
      </c>
      <c r="AW168" s="14" t="s">
        <v>38</v>
      </c>
      <c r="AX168" s="14" t="s">
        <v>80</v>
      </c>
      <c r="AY168" s="232" t="s">
        <v>135</v>
      </c>
    </row>
    <row r="169" spans="2:51" s="14" customFormat="1" ht="11.25">
      <c r="B169" s="222"/>
      <c r="C169" s="223"/>
      <c r="D169" s="208" t="s">
        <v>147</v>
      </c>
      <c r="E169" s="224" t="s">
        <v>32</v>
      </c>
      <c r="F169" s="225" t="s">
        <v>200</v>
      </c>
      <c r="G169" s="223"/>
      <c r="H169" s="226">
        <v>0.527</v>
      </c>
      <c r="I169" s="227"/>
      <c r="J169" s="223"/>
      <c r="K169" s="223"/>
      <c r="L169" s="228"/>
      <c r="M169" s="229"/>
      <c r="N169" s="230"/>
      <c r="O169" s="230"/>
      <c r="P169" s="230"/>
      <c r="Q169" s="230"/>
      <c r="R169" s="230"/>
      <c r="S169" s="230"/>
      <c r="T169" s="231"/>
      <c r="AT169" s="232" t="s">
        <v>147</v>
      </c>
      <c r="AU169" s="232" t="s">
        <v>87</v>
      </c>
      <c r="AV169" s="14" t="s">
        <v>87</v>
      </c>
      <c r="AW169" s="14" t="s">
        <v>38</v>
      </c>
      <c r="AX169" s="14" t="s">
        <v>80</v>
      </c>
      <c r="AY169" s="232" t="s">
        <v>135</v>
      </c>
    </row>
    <row r="170" spans="2:51" s="14" customFormat="1" ht="11.25">
      <c r="B170" s="222"/>
      <c r="C170" s="223"/>
      <c r="D170" s="208" t="s">
        <v>147</v>
      </c>
      <c r="E170" s="224" t="s">
        <v>32</v>
      </c>
      <c r="F170" s="225" t="s">
        <v>201</v>
      </c>
      <c r="G170" s="223"/>
      <c r="H170" s="226">
        <v>0.419</v>
      </c>
      <c r="I170" s="227"/>
      <c r="J170" s="223"/>
      <c r="K170" s="223"/>
      <c r="L170" s="228"/>
      <c r="M170" s="229"/>
      <c r="N170" s="230"/>
      <c r="O170" s="230"/>
      <c r="P170" s="230"/>
      <c r="Q170" s="230"/>
      <c r="R170" s="230"/>
      <c r="S170" s="230"/>
      <c r="T170" s="231"/>
      <c r="AT170" s="232" t="s">
        <v>147</v>
      </c>
      <c r="AU170" s="232" t="s">
        <v>87</v>
      </c>
      <c r="AV170" s="14" t="s">
        <v>87</v>
      </c>
      <c r="AW170" s="14" t="s">
        <v>38</v>
      </c>
      <c r="AX170" s="14" t="s">
        <v>80</v>
      </c>
      <c r="AY170" s="232" t="s">
        <v>135</v>
      </c>
    </row>
    <row r="171" spans="2:51" s="14" customFormat="1" ht="11.25">
      <c r="B171" s="222"/>
      <c r="C171" s="223"/>
      <c r="D171" s="208" t="s">
        <v>147</v>
      </c>
      <c r="E171" s="224" t="s">
        <v>32</v>
      </c>
      <c r="F171" s="225" t="s">
        <v>202</v>
      </c>
      <c r="G171" s="223"/>
      <c r="H171" s="226">
        <v>0.603</v>
      </c>
      <c r="I171" s="227"/>
      <c r="J171" s="223"/>
      <c r="K171" s="223"/>
      <c r="L171" s="228"/>
      <c r="M171" s="229"/>
      <c r="N171" s="230"/>
      <c r="O171" s="230"/>
      <c r="P171" s="230"/>
      <c r="Q171" s="230"/>
      <c r="R171" s="230"/>
      <c r="S171" s="230"/>
      <c r="T171" s="231"/>
      <c r="AT171" s="232" t="s">
        <v>147</v>
      </c>
      <c r="AU171" s="232" t="s">
        <v>87</v>
      </c>
      <c r="AV171" s="14" t="s">
        <v>87</v>
      </c>
      <c r="AW171" s="14" t="s">
        <v>38</v>
      </c>
      <c r="AX171" s="14" t="s">
        <v>80</v>
      </c>
      <c r="AY171" s="232" t="s">
        <v>135</v>
      </c>
    </row>
    <row r="172" spans="2:51" s="14" customFormat="1" ht="11.25">
      <c r="B172" s="222"/>
      <c r="C172" s="223"/>
      <c r="D172" s="208" t="s">
        <v>147</v>
      </c>
      <c r="E172" s="224" t="s">
        <v>32</v>
      </c>
      <c r="F172" s="225" t="s">
        <v>203</v>
      </c>
      <c r="G172" s="223"/>
      <c r="H172" s="226">
        <v>0.603</v>
      </c>
      <c r="I172" s="227"/>
      <c r="J172" s="223"/>
      <c r="K172" s="223"/>
      <c r="L172" s="228"/>
      <c r="M172" s="229"/>
      <c r="N172" s="230"/>
      <c r="O172" s="230"/>
      <c r="P172" s="230"/>
      <c r="Q172" s="230"/>
      <c r="R172" s="230"/>
      <c r="S172" s="230"/>
      <c r="T172" s="231"/>
      <c r="AT172" s="232" t="s">
        <v>147</v>
      </c>
      <c r="AU172" s="232" t="s">
        <v>87</v>
      </c>
      <c r="AV172" s="14" t="s">
        <v>87</v>
      </c>
      <c r="AW172" s="14" t="s">
        <v>38</v>
      </c>
      <c r="AX172" s="14" t="s">
        <v>80</v>
      </c>
      <c r="AY172" s="232" t="s">
        <v>135</v>
      </c>
    </row>
    <row r="173" spans="2:51" s="14" customFormat="1" ht="11.25">
      <c r="B173" s="222"/>
      <c r="C173" s="223"/>
      <c r="D173" s="208" t="s">
        <v>147</v>
      </c>
      <c r="E173" s="224" t="s">
        <v>32</v>
      </c>
      <c r="F173" s="225" t="s">
        <v>204</v>
      </c>
      <c r="G173" s="223"/>
      <c r="H173" s="226">
        <v>0.324</v>
      </c>
      <c r="I173" s="227"/>
      <c r="J173" s="223"/>
      <c r="K173" s="223"/>
      <c r="L173" s="228"/>
      <c r="M173" s="229"/>
      <c r="N173" s="230"/>
      <c r="O173" s="230"/>
      <c r="P173" s="230"/>
      <c r="Q173" s="230"/>
      <c r="R173" s="230"/>
      <c r="S173" s="230"/>
      <c r="T173" s="231"/>
      <c r="AT173" s="232" t="s">
        <v>147</v>
      </c>
      <c r="AU173" s="232" t="s">
        <v>87</v>
      </c>
      <c r="AV173" s="14" t="s">
        <v>87</v>
      </c>
      <c r="AW173" s="14" t="s">
        <v>38</v>
      </c>
      <c r="AX173" s="14" t="s">
        <v>80</v>
      </c>
      <c r="AY173" s="232" t="s">
        <v>135</v>
      </c>
    </row>
    <row r="174" spans="2:51" s="14" customFormat="1" ht="11.25">
      <c r="B174" s="222"/>
      <c r="C174" s="223"/>
      <c r="D174" s="208" t="s">
        <v>147</v>
      </c>
      <c r="E174" s="224" t="s">
        <v>32</v>
      </c>
      <c r="F174" s="225" t="s">
        <v>205</v>
      </c>
      <c r="G174" s="223"/>
      <c r="H174" s="226">
        <v>0.733</v>
      </c>
      <c r="I174" s="227"/>
      <c r="J174" s="223"/>
      <c r="K174" s="223"/>
      <c r="L174" s="228"/>
      <c r="M174" s="229"/>
      <c r="N174" s="230"/>
      <c r="O174" s="230"/>
      <c r="P174" s="230"/>
      <c r="Q174" s="230"/>
      <c r="R174" s="230"/>
      <c r="S174" s="230"/>
      <c r="T174" s="231"/>
      <c r="AT174" s="232" t="s">
        <v>147</v>
      </c>
      <c r="AU174" s="232" t="s">
        <v>87</v>
      </c>
      <c r="AV174" s="14" t="s">
        <v>87</v>
      </c>
      <c r="AW174" s="14" t="s">
        <v>38</v>
      </c>
      <c r="AX174" s="14" t="s">
        <v>80</v>
      </c>
      <c r="AY174" s="232" t="s">
        <v>135</v>
      </c>
    </row>
    <row r="175" spans="2:51" s="14" customFormat="1" ht="11.25">
      <c r="B175" s="222"/>
      <c r="C175" s="223"/>
      <c r="D175" s="208" t="s">
        <v>147</v>
      </c>
      <c r="E175" s="224" t="s">
        <v>32</v>
      </c>
      <c r="F175" s="225" t="s">
        <v>206</v>
      </c>
      <c r="G175" s="223"/>
      <c r="H175" s="226">
        <v>0.457</v>
      </c>
      <c r="I175" s="227"/>
      <c r="J175" s="223"/>
      <c r="K175" s="223"/>
      <c r="L175" s="228"/>
      <c r="M175" s="229"/>
      <c r="N175" s="230"/>
      <c r="O175" s="230"/>
      <c r="P175" s="230"/>
      <c r="Q175" s="230"/>
      <c r="R175" s="230"/>
      <c r="S175" s="230"/>
      <c r="T175" s="231"/>
      <c r="AT175" s="232" t="s">
        <v>147</v>
      </c>
      <c r="AU175" s="232" t="s">
        <v>87</v>
      </c>
      <c r="AV175" s="14" t="s">
        <v>87</v>
      </c>
      <c r="AW175" s="14" t="s">
        <v>38</v>
      </c>
      <c r="AX175" s="14" t="s">
        <v>80</v>
      </c>
      <c r="AY175" s="232" t="s">
        <v>135</v>
      </c>
    </row>
    <row r="176" spans="2:51" s="14" customFormat="1" ht="11.25">
      <c r="B176" s="222"/>
      <c r="C176" s="223"/>
      <c r="D176" s="208" t="s">
        <v>147</v>
      </c>
      <c r="E176" s="224" t="s">
        <v>32</v>
      </c>
      <c r="F176" s="225" t="s">
        <v>207</v>
      </c>
      <c r="G176" s="223"/>
      <c r="H176" s="226">
        <v>0.32</v>
      </c>
      <c r="I176" s="227"/>
      <c r="J176" s="223"/>
      <c r="K176" s="223"/>
      <c r="L176" s="228"/>
      <c r="M176" s="229"/>
      <c r="N176" s="230"/>
      <c r="O176" s="230"/>
      <c r="P176" s="230"/>
      <c r="Q176" s="230"/>
      <c r="R176" s="230"/>
      <c r="S176" s="230"/>
      <c r="T176" s="231"/>
      <c r="AT176" s="232" t="s">
        <v>147</v>
      </c>
      <c r="AU176" s="232" t="s">
        <v>87</v>
      </c>
      <c r="AV176" s="14" t="s">
        <v>87</v>
      </c>
      <c r="AW176" s="14" t="s">
        <v>38</v>
      </c>
      <c r="AX176" s="14" t="s">
        <v>80</v>
      </c>
      <c r="AY176" s="232" t="s">
        <v>135</v>
      </c>
    </row>
    <row r="177" spans="2:51" s="14" customFormat="1" ht="11.25">
      <c r="B177" s="222"/>
      <c r="C177" s="223"/>
      <c r="D177" s="208" t="s">
        <v>147</v>
      </c>
      <c r="E177" s="224" t="s">
        <v>32</v>
      </c>
      <c r="F177" s="225" t="s">
        <v>208</v>
      </c>
      <c r="G177" s="223"/>
      <c r="H177" s="226">
        <v>0.466</v>
      </c>
      <c r="I177" s="227"/>
      <c r="J177" s="223"/>
      <c r="K177" s="223"/>
      <c r="L177" s="228"/>
      <c r="M177" s="229"/>
      <c r="N177" s="230"/>
      <c r="O177" s="230"/>
      <c r="P177" s="230"/>
      <c r="Q177" s="230"/>
      <c r="R177" s="230"/>
      <c r="S177" s="230"/>
      <c r="T177" s="231"/>
      <c r="AT177" s="232" t="s">
        <v>147</v>
      </c>
      <c r="AU177" s="232" t="s">
        <v>87</v>
      </c>
      <c r="AV177" s="14" t="s">
        <v>87</v>
      </c>
      <c r="AW177" s="14" t="s">
        <v>38</v>
      </c>
      <c r="AX177" s="14" t="s">
        <v>80</v>
      </c>
      <c r="AY177" s="232" t="s">
        <v>135</v>
      </c>
    </row>
    <row r="178" spans="2:51" s="14" customFormat="1" ht="11.25">
      <c r="B178" s="222"/>
      <c r="C178" s="223"/>
      <c r="D178" s="208" t="s">
        <v>147</v>
      </c>
      <c r="E178" s="224" t="s">
        <v>32</v>
      </c>
      <c r="F178" s="225" t="s">
        <v>209</v>
      </c>
      <c r="G178" s="223"/>
      <c r="H178" s="226">
        <v>0.452</v>
      </c>
      <c r="I178" s="227"/>
      <c r="J178" s="223"/>
      <c r="K178" s="223"/>
      <c r="L178" s="228"/>
      <c r="M178" s="229"/>
      <c r="N178" s="230"/>
      <c r="O178" s="230"/>
      <c r="P178" s="230"/>
      <c r="Q178" s="230"/>
      <c r="R178" s="230"/>
      <c r="S178" s="230"/>
      <c r="T178" s="231"/>
      <c r="AT178" s="232" t="s">
        <v>147</v>
      </c>
      <c r="AU178" s="232" t="s">
        <v>87</v>
      </c>
      <c r="AV178" s="14" t="s">
        <v>87</v>
      </c>
      <c r="AW178" s="14" t="s">
        <v>38</v>
      </c>
      <c r="AX178" s="14" t="s">
        <v>80</v>
      </c>
      <c r="AY178" s="232" t="s">
        <v>135</v>
      </c>
    </row>
    <row r="179" spans="2:51" s="15" customFormat="1" ht="11.25">
      <c r="B179" s="233"/>
      <c r="C179" s="234"/>
      <c r="D179" s="208" t="s">
        <v>147</v>
      </c>
      <c r="E179" s="235" t="s">
        <v>32</v>
      </c>
      <c r="F179" s="236" t="s">
        <v>164</v>
      </c>
      <c r="G179" s="234"/>
      <c r="H179" s="237">
        <v>8.074</v>
      </c>
      <c r="I179" s="238"/>
      <c r="J179" s="234"/>
      <c r="K179" s="234"/>
      <c r="L179" s="239"/>
      <c r="M179" s="240"/>
      <c r="N179" s="241"/>
      <c r="O179" s="241"/>
      <c r="P179" s="241"/>
      <c r="Q179" s="241"/>
      <c r="R179" s="241"/>
      <c r="S179" s="241"/>
      <c r="T179" s="242"/>
      <c r="AT179" s="243" t="s">
        <v>147</v>
      </c>
      <c r="AU179" s="243" t="s">
        <v>87</v>
      </c>
      <c r="AV179" s="15" t="s">
        <v>143</v>
      </c>
      <c r="AW179" s="15" t="s">
        <v>38</v>
      </c>
      <c r="AX179" s="15" t="s">
        <v>40</v>
      </c>
      <c r="AY179" s="243" t="s">
        <v>135</v>
      </c>
    </row>
    <row r="180" spans="1:65" s="2" customFormat="1" ht="33" customHeight="1">
      <c r="A180" s="37"/>
      <c r="B180" s="38"/>
      <c r="C180" s="195" t="s">
        <v>210</v>
      </c>
      <c r="D180" s="195" t="s">
        <v>138</v>
      </c>
      <c r="E180" s="196" t="s">
        <v>211</v>
      </c>
      <c r="F180" s="197" t="s">
        <v>212</v>
      </c>
      <c r="G180" s="198" t="s">
        <v>141</v>
      </c>
      <c r="H180" s="199">
        <v>8.074</v>
      </c>
      <c r="I180" s="200"/>
      <c r="J180" s="201">
        <f>ROUND(I180*H180,2)</f>
        <v>0</v>
      </c>
      <c r="K180" s="197" t="s">
        <v>142</v>
      </c>
      <c r="L180" s="42"/>
      <c r="M180" s="202" t="s">
        <v>32</v>
      </c>
      <c r="N180" s="203" t="s">
        <v>51</v>
      </c>
      <c r="O180" s="67"/>
      <c r="P180" s="204">
        <f>O180*H180</f>
        <v>0</v>
      </c>
      <c r="Q180" s="204">
        <v>0.0021</v>
      </c>
      <c r="R180" s="204">
        <f>Q180*H180</f>
        <v>0.0169554</v>
      </c>
      <c r="S180" s="204">
        <v>0</v>
      </c>
      <c r="T180" s="205">
        <f>S180*H180</f>
        <v>0</v>
      </c>
      <c r="U180" s="37"/>
      <c r="V180" s="37"/>
      <c r="W180" s="37"/>
      <c r="X180" s="37"/>
      <c r="Y180" s="37"/>
      <c r="Z180" s="37"/>
      <c r="AA180" s="37"/>
      <c r="AB180" s="37"/>
      <c r="AC180" s="37"/>
      <c r="AD180" s="37"/>
      <c r="AE180" s="37"/>
      <c r="AR180" s="206" t="s">
        <v>143</v>
      </c>
      <c r="AT180" s="206" t="s">
        <v>138</v>
      </c>
      <c r="AU180" s="206" t="s">
        <v>87</v>
      </c>
      <c r="AY180" s="19" t="s">
        <v>135</v>
      </c>
      <c r="BE180" s="207">
        <f>IF(N180="základní",J180,0)</f>
        <v>0</v>
      </c>
      <c r="BF180" s="207">
        <f>IF(N180="snížená",J180,0)</f>
        <v>0</v>
      </c>
      <c r="BG180" s="207">
        <f>IF(N180="zákl. přenesená",J180,0)</f>
        <v>0</v>
      </c>
      <c r="BH180" s="207">
        <f>IF(N180="sníž. přenesená",J180,0)</f>
        <v>0</v>
      </c>
      <c r="BI180" s="207">
        <f>IF(N180="nulová",J180,0)</f>
        <v>0</v>
      </c>
      <c r="BJ180" s="19" t="s">
        <v>40</v>
      </c>
      <c r="BK180" s="207">
        <f>ROUND(I180*H180,2)</f>
        <v>0</v>
      </c>
      <c r="BL180" s="19" t="s">
        <v>143</v>
      </c>
      <c r="BM180" s="206" t="s">
        <v>213</v>
      </c>
    </row>
    <row r="181" spans="1:47" s="2" customFormat="1" ht="68.25">
      <c r="A181" s="37"/>
      <c r="B181" s="38"/>
      <c r="C181" s="39"/>
      <c r="D181" s="208" t="s">
        <v>170</v>
      </c>
      <c r="E181" s="39"/>
      <c r="F181" s="209" t="s">
        <v>191</v>
      </c>
      <c r="G181" s="39"/>
      <c r="H181" s="39"/>
      <c r="I181" s="118"/>
      <c r="J181" s="39"/>
      <c r="K181" s="39"/>
      <c r="L181" s="42"/>
      <c r="M181" s="210"/>
      <c r="N181" s="211"/>
      <c r="O181" s="67"/>
      <c r="P181" s="67"/>
      <c r="Q181" s="67"/>
      <c r="R181" s="67"/>
      <c r="S181" s="67"/>
      <c r="T181" s="68"/>
      <c r="U181" s="37"/>
      <c r="V181" s="37"/>
      <c r="W181" s="37"/>
      <c r="X181" s="37"/>
      <c r="Y181" s="37"/>
      <c r="Z181" s="37"/>
      <c r="AA181" s="37"/>
      <c r="AB181" s="37"/>
      <c r="AC181" s="37"/>
      <c r="AD181" s="37"/>
      <c r="AE181" s="37"/>
      <c r="AT181" s="19" t="s">
        <v>170</v>
      </c>
      <c r="AU181" s="19" t="s">
        <v>87</v>
      </c>
    </row>
    <row r="182" spans="1:47" s="2" customFormat="1" ht="19.5">
      <c r="A182" s="37"/>
      <c r="B182" s="38"/>
      <c r="C182" s="39"/>
      <c r="D182" s="208" t="s">
        <v>145</v>
      </c>
      <c r="E182" s="39"/>
      <c r="F182" s="209" t="s">
        <v>172</v>
      </c>
      <c r="G182" s="39"/>
      <c r="H182" s="39"/>
      <c r="I182" s="118"/>
      <c r="J182" s="39"/>
      <c r="K182" s="39"/>
      <c r="L182" s="42"/>
      <c r="M182" s="210"/>
      <c r="N182" s="211"/>
      <c r="O182" s="67"/>
      <c r="P182" s="67"/>
      <c r="Q182" s="67"/>
      <c r="R182" s="67"/>
      <c r="S182" s="67"/>
      <c r="T182" s="68"/>
      <c r="U182" s="37"/>
      <c r="V182" s="37"/>
      <c r="W182" s="37"/>
      <c r="X182" s="37"/>
      <c r="Y182" s="37"/>
      <c r="Z182" s="37"/>
      <c r="AA182" s="37"/>
      <c r="AB182" s="37"/>
      <c r="AC182" s="37"/>
      <c r="AD182" s="37"/>
      <c r="AE182" s="37"/>
      <c r="AT182" s="19" t="s">
        <v>145</v>
      </c>
      <c r="AU182" s="19" t="s">
        <v>87</v>
      </c>
    </row>
    <row r="183" spans="2:51" s="13" customFormat="1" ht="11.25">
      <c r="B183" s="212"/>
      <c r="C183" s="213"/>
      <c r="D183" s="208" t="s">
        <v>147</v>
      </c>
      <c r="E183" s="214" t="s">
        <v>32</v>
      </c>
      <c r="F183" s="215" t="s">
        <v>148</v>
      </c>
      <c r="G183" s="213"/>
      <c r="H183" s="214" t="s">
        <v>32</v>
      </c>
      <c r="I183" s="216"/>
      <c r="J183" s="213"/>
      <c r="K183" s="213"/>
      <c r="L183" s="217"/>
      <c r="M183" s="218"/>
      <c r="N183" s="219"/>
      <c r="O183" s="219"/>
      <c r="P183" s="219"/>
      <c r="Q183" s="219"/>
      <c r="R183" s="219"/>
      <c r="S183" s="219"/>
      <c r="T183" s="220"/>
      <c r="AT183" s="221" t="s">
        <v>147</v>
      </c>
      <c r="AU183" s="221" t="s">
        <v>87</v>
      </c>
      <c r="AV183" s="13" t="s">
        <v>40</v>
      </c>
      <c r="AW183" s="13" t="s">
        <v>38</v>
      </c>
      <c r="AX183" s="13" t="s">
        <v>80</v>
      </c>
      <c r="AY183" s="221" t="s">
        <v>135</v>
      </c>
    </row>
    <row r="184" spans="2:51" s="14" customFormat="1" ht="11.25">
      <c r="B184" s="222"/>
      <c r="C184" s="223"/>
      <c r="D184" s="208" t="s">
        <v>147</v>
      </c>
      <c r="E184" s="224" t="s">
        <v>32</v>
      </c>
      <c r="F184" s="225" t="s">
        <v>195</v>
      </c>
      <c r="G184" s="223"/>
      <c r="H184" s="226">
        <v>1.303</v>
      </c>
      <c r="I184" s="227"/>
      <c r="J184" s="223"/>
      <c r="K184" s="223"/>
      <c r="L184" s="228"/>
      <c r="M184" s="229"/>
      <c r="N184" s="230"/>
      <c r="O184" s="230"/>
      <c r="P184" s="230"/>
      <c r="Q184" s="230"/>
      <c r="R184" s="230"/>
      <c r="S184" s="230"/>
      <c r="T184" s="231"/>
      <c r="AT184" s="232" t="s">
        <v>147</v>
      </c>
      <c r="AU184" s="232" t="s">
        <v>87</v>
      </c>
      <c r="AV184" s="14" t="s">
        <v>87</v>
      </c>
      <c r="AW184" s="14" t="s">
        <v>38</v>
      </c>
      <c r="AX184" s="14" t="s">
        <v>80</v>
      </c>
      <c r="AY184" s="232" t="s">
        <v>135</v>
      </c>
    </row>
    <row r="185" spans="2:51" s="14" customFormat="1" ht="11.25">
      <c r="B185" s="222"/>
      <c r="C185" s="223"/>
      <c r="D185" s="208" t="s">
        <v>147</v>
      </c>
      <c r="E185" s="224" t="s">
        <v>32</v>
      </c>
      <c r="F185" s="225" t="s">
        <v>196</v>
      </c>
      <c r="G185" s="223"/>
      <c r="H185" s="226">
        <v>0.34</v>
      </c>
      <c r="I185" s="227"/>
      <c r="J185" s="223"/>
      <c r="K185" s="223"/>
      <c r="L185" s="228"/>
      <c r="M185" s="229"/>
      <c r="N185" s="230"/>
      <c r="O185" s="230"/>
      <c r="P185" s="230"/>
      <c r="Q185" s="230"/>
      <c r="R185" s="230"/>
      <c r="S185" s="230"/>
      <c r="T185" s="231"/>
      <c r="AT185" s="232" t="s">
        <v>147</v>
      </c>
      <c r="AU185" s="232" t="s">
        <v>87</v>
      </c>
      <c r="AV185" s="14" t="s">
        <v>87</v>
      </c>
      <c r="AW185" s="14" t="s">
        <v>38</v>
      </c>
      <c r="AX185" s="14" t="s">
        <v>80</v>
      </c>
      <c r="AY185" s="232" t="s">
        <v>135</v>
      </c>
    </row>
    <row r="186" spans="2:51" s="14" customFormat="1" ht="11.25">
      <c r="B186" s="222"/>
      <c r="C186" s="223"/>
      <c r="D186" s="208" t="s">
        <v>147</v>
      </c>
      <c r="E186" s="224" t="s">
        <v>32</v>
      </c>
      <c r="F186" s="225" t="s">
        <v>197</v>
      </c>
      <c r="G186" s="223"/>
      <c r="H186" s="226">
        <v>0.461</v>
      </c>
      <c r="I186" s="227"/>
      <c r="J186" s="223"/>
      <c r="K186" s="223"/>
      <c r="L186" s="228"/>
      <c r="M186" s="229"/>
      <c r="N186" s="230"/>
      <c r="O186" s="230"/>
      <c r="P186" s="230"/>
      <c r="Q186" s="230"/>
      <c r="R186" s="230"/>
      <c r="S186" s="230"/>
      <c r="T186" s="231"/>
      <c r="AT186" s="232" t="s">
        <v>147</v>
      </c>
      <c r="AU186" s="232" t="s">
        <v>87</v>
      </c>
      <c r="AV186" s="14" t="s">
        <v>87</v>
      </c>
      <c r="AW186" s="14" t="s">
        <v>38</v>
      </c>
      <c r="AX186" s="14" t="s">
        <v>80</v>
      </c>
      <c r="AY186" s="232" t="s">
        <v>135</v>
      </c>
    </row>
    <row r="187" spans="2:51" s="14" customFormat="1" ht="11.25">
      <c r="B187" s="222"/>
      <c r="C187" s="223"/>
      <c r="D187" s="208" t="s">
        <v>147</v>
      </c>
      <c r="E187" s="224" t="s">
        <v>32</v>
      </c>
      <c r="F187" s="225" t="s">
        <v>198</v>
      </c>
      <c r="G187" s="223"/>
      <c r="H187" s="226">
        <v>0.535</v>
      </c>
      <c r="I187" s="227"/>
      <c r="J187" s="223"/>
      <c r="K187" s="223"/>
      <c r="L187" s="228"/>
      <c r="M187" s="229"/>
      <c r="N187" s="230"/>
      <c r="O187" s="230"/>
      <c r="P187" s="230"/>
      <c r="Q187" s="230"/>
      <c r="R187" s="230"/>
      <c r="S187" s="230"/>
      <c r="T187" s="231"/>
      <c r="AT187" s="232" t="s">
        <v>147</v>
      </c>
      <c r="AU187" s="232" t="s">
        <v>87</v>
      </c>
      <c r="AV187" s="14" t="s">
        <v>87</v>
      </c>
      <c r="AW187" s="14" t="s">
        <v>38</v>
      </c>
      <c r="AX187" s="14" t="s">
        <v>80</v>
      </c>
      <c r="AY187" s="232" t="s">
        <v>135</v>
      </c>
    </row>
    <row r="188" spans="2:51" s="14" customFormat="1" ht="11.25">
      <c r="B188" s="222"/>
      <c r="C188" s="223"/>
      <c r="D188" s="208" t="s">
        <v>147</v>
      </c>
      <c r="E188" s="224" t="s">
        <v>32</v>
      </c>
      <c r="F188" s="225" t="s">
        <v>199</v>
      </c>
      <c r="G188" s="223"/>
      <c r="H188" s="226">
        <v>0.531</v>
      </c>
      <c r="I188" s="227"/>
      <c r="J188" s="223"/>
      <c r="K188" s="223"/>
      <c r="L188" s="228"/>
      <c r="M188" s="229"/>
      <c r="N188" s="230"/>
      <c r="O188" s="230"/>
      <c r="P188" s="230"/>
      <c r="Q188" s="230"/>
      <c r="R188" s="230"/>
      <c r="S188" s="230"/>
      <c r="T188" s="231"/>
      <c r="AT188" s="232" t="s">
        <v>147</v>
      </c>
      <c r="AU188" s="232" t="s">
        <v>87</v>
      </c>
      <c r="AV188" s="14" t="s">
        <v>87</v>
      </c>
      <c r="AW188" s="14" t="s">
        <v>38</v>
      </c>
      <c r="AX188" s="14" t="s">
        <v>80</v>
      </c>
      <c r="AY188" s="232" t="s">
        <v>135</v>
      </c>
    </row>
    <row r="189" spans="2:51" s="14" customFormat="1" ht="11.25">
      <c r="B189" s="222"/>
      <c r="C189" s="223"/>
      <c r="D189" s="208" t="s">
        <v>147</v>
      </c>
      <c r="E189" s="224" t="s">
        <v>32</v>
      </c>
      <c r="F189" s="225" t="s">
        <v>200</v>
      </c>
      <c r="G189" s="223"/>
      <c r="H189" s="226">
        <v>0.527</v>
      </c>
      <c r="I189" s="227"/>
      <c r="J189" s="223"/>
      <c r="K189" s="223"/>
      <c r="L189" s="228"/>
      <c r="M189" s="229"/>
      <c r="N189" s="230"/>
      <c r="O189" s="230"/>
      <c r="P189" s="230"/>
      <c r="Q189" s="230"/>
      <c r="R189" s="230"/>
      <c r="S189" s="230"/>
      <c r="T189" s="231"/>
      <c r="AT189" s="232" t="s">
        <v>147</v>
      </c>
      <c r="AU189" s="232" t="s">
        <v>87</v>
      </c>
      <c r="AV189" s="14" t="s">
        <v>87</v>
      </c>
      <c r="AW189" s="14" t="s">
        <v>38</v>
      </c>
      <c r="AX189" s="14" t="s">
        <v>80</v>
      </c>
      <c r="AY189" s="232" t="s">
        <v>135</v>
      </c>
    </row>
    <row r="190" spans="2:51" s="14" customFormat="1" ht="11.25">
      <c r="B190" s="222"/>
      <c r="C190" s="223"/>
      <c r="D190" s="208" t="s">
        <v>147</v>
      </c>
      <c r="E190" s="224" t="s">
        <v>32</v>
      </c>
      <c r="F190" s="225" t="s">
        <v>201</v>
      </c>
      <c r="G190" s="223"/>
      <c r="H190" s="226">
        <v>0.419</v>
      </c>
      <c r="I190" s="227"/>
      <c r="J190" s="223"/>
      <c r="K190" s="223"/>
      <c r="L190" s="228"/>
      <c r="M190" s="229"/>
      <c r="N190" s="230"/>
      <c r="O190" s="230"/>
      <c r="P190" s="230"/>
      <c r="Q190" s="230"/>
      <c r="R190" s="230"/>
      <c r="S190" s="230"/>
      <c r="T190" s="231"/>
      <c r="AT190" s="232" t="s">
        <v>147</v>
      </c>
      <c r="AU190" s="232" t="s">
        <v>87</v>
      </c>
      <c r="AV190" s="14" t="s">
        <v>87</v>
      </c>
      <c r="AW190" s="14" t="s">
        <v>38</v>
      </c>
      <c r="AX190" s="14" t="s">
        <v>80</v>
      </c>
      <c r="AY190" s="232" t="s">
        <v>135</v>
      </c>
    </row>
    <row r="191" spans="2:51" s="14" customFormat="1" ht="11.25">
      <c r="B191" s="222"/>
      <c r="C191" s="223"/>
      <c r="D191" s="208" t="s">
        <v>147</v>
      </c>
      <c r="E191" s="224" t="s">
        <v>32</v>
      </c>
      <c r="F191" s="225" t="s">
        <v>202</v>
      </c>
      <c r="G191" s="223"/>
      <c r="H191" s="226">
        <v>0.603</v>
      </c>
      <c r="I191" s="227"/>
      <c r="J191" s="223"/>
      <c r="K191" s="223"/>
      <c r="L191" s="228"/>
      <c r="M191" s="229"/>
      <c r="N191" s="230"/>
      <c r="O191" s="230"/>
      <c r="P191" s="230"/>
      <c r="Q191" s="230"/>
      <c r="R191" s="230"/>
      <c r="S191" s="230"/>
      <c r="T191" s="231"/>
      <c r="AT191" s="232" t="s">
        <v>147</v>
      </c>
      <c r="AU191" s="232" t="s">
        <v>87</v>
      </c>
      <c r="AV191" s="14" t="s">
        <v>87</v>
      </c>
      <c r="AW191" s="14" t="s">
        <v>38</v>
      </c>
      <c r="AX191" s="14" t="s">
        <v>80</v>
      </c>
      <c r="AY191" s="232" t="s">
        <v>135</v>
      </c>
    </row>
    <row r="192" spans="2:51" s="14" customFormat="1" ht="11.25">
      <c r="B192" s="222"/>
      <c r="C192" s="223"/>
      <c r="D192" s="208" t="s">
        <v>147</v>
      </c>
      <c r="E192" s="224" t="s">
        <v>32</v>
      </c>
      <c r="F192" s="225" t="s">
        <v>203</v>
      </c>
      <c r="G192" s="223"/>
      <c r="H192" s="226">
        <v>0.603</v>
      </c>
      <c r="I192" s="227"/>
      <c r="J192" s="223"/>
      <c r="K192" s="223"/>
      <c r="L192" s="228"/>
      <c r="M192" s="229"/>
      <c r="N192" s="230"/>
      <c r="O192" s="230"/>
      <c r="P192" s="230"/>
      <c r="Q192" s="230"/>
      <c r="R192" s="230"/>
      <c r="S192" s="230"/>
      <c r="T192" s="231"/>
      <c r="AT192" s="232" t="s">
        <v>147</v>
      </c>
      <c r="AU192" s="232" t="s">
        <v>87</v>
      </c>
      <c r="AV192" s="14" t="s">
        <v>87</v>
      </c>
      <c r="AW192" s="14" t="s">
        <v>38</v>
      </c>
      <c r="AX192" s="14" t="s">
        <v>80</v>
      </c>
      <c r="AY192" s="232" t="s">
        <v>135</v>
      </c>
    </row>
    <row r="193" spans="2:51" s="14" customFormat="1" ht="11.25">
      <c r="B193" s="222"/>
      <c r="C193" s="223"/>
      <c r="D193" s="208" t="s">
        <v>147</v>
      </c>
      <c r="E193" s="224" t="s">
        <v>32</v>
      </c>
      <c r="F193" s="225" t="s">
        <v>204</v>
      </c>
      <c r="G193" s="223"/>
      <c r="H193" s="226">
        <v>0.324</v>
      </c>
      <c r="I193" s="227"/>
      <c r="J193" s="223"/>
      <c r="K193" s="223"/>
      <c r="L193" s="228"/>
      <c r="M193" s="229"/>
      <c r="N193" s="230"/>
      <c r="O193" s="230"/>
      <c r="P193" s="230"/>
      <c r="Q193" s="230"/>
      <c r="R193" s="230"/>
      <c r="S193" s="230"/>
      <c r="T193" s="231"/>
      <c r="AT193" s="232" t="s">
        <v>147</v>
      </c>
      <c r="AU193" s="232" t="s">
        <v>87</v>
      </c>
      <c r="AV193" s="14" t="s">
        <v>87</v>
      </c>
      <c r="AW193" s="14" t="s">
        <v>38</v>
      </c>
      <c r="AX193" s="14" t="s">
        <v>80</v>
      </c>
      <c r="AY193" s="232" t="s">
        <v>135</v>
      </c>
    </row>
    <row r="194" spans="2:51" s="14" customFormat="1" ht="11.25">
      <c r="B194" s="222"/>
      <c r="C194" s="223"/>
      <c r="D194" s="208" t="s">
        <v>147</v>
      </c>
      <c r="E194" s="224" t="s">
        <v>32</v>
      </c>
      <c r="F194" s="225" t="s">
        <v>205</v>
      </c>
      <c r="G194" s="223"/>
      <c r="H194" s="226">
        <v>0.733</v>
      </c>
      <c r="I194" s="227"/>
      <c r="J194" s="223"/>
      <c r="K194" s="223"/>
      <c r="L194" s="228"/>
      <c r="M194" s="229"/>
      <c r="N194" s="230"/>
      <c r="O194" s="230"/>
      <c r="P194" s="230"/>
      <c r="Q194" s="230"/>
      <c r="R194" s="230"/>
      <c r="S194" s="230"/>
      <c r="T194" s="231"/>
      <c r="AT194" s="232" t="s">
        <v>147</v>
      </c>
      <c r="AU194" s="232" t="s">
        <v>87</v>
      </c>
      <c r="AV194" s="14" t="s">
        <v>87</v>
      </c>
      <c r="AW194" s="14" t="s">
        <v>38</v>
      </c>
      <c r="AX194" s="14" t="s">
        <v>80</v>
      </c>
      <c r="AY194" s="232" t="s">
        <v>135</v>
      </c>
    </row>
    <row r="195" spans="2:51" s="14" customFormat="1" ht="11.25">
      <c r="B195" s="222"/>
      <c r="C195" s="223"/>
      <c r="D195" s="208" t="s">
        <v>147</v>
      </c>
      <c r="E195" s="224" t="s">
        <v>32</v>
      </c>
      <c r="F195" s="225" t="s">
        <v>206</v>
      </c>
      <c r="G195" s="223"/>
      <c r="H195" s="226">
        <v>0.457</v>
      </c>
      <c r="I195" s="227"/>
      <c r="J195" s="223"/>
      <c r="K195" s="223"/>
      <c r="L195" s="228"/>
      <c r="M195" s="229"/>
      <c r="N195" s="230"/>
      <c r="O195" s="230"/>
      <c r="P195" s="230"/>
      <c r="Q195" s="230"/>
      <c r="R195" s="230"/>
      <c r="S195" s="230"/>
      <c r="T195" s="231"/>
      <c r="AT195" s="232" t="s">
        <v>147</v>
      </c>
      <c r="AU195" s="232" t="s">
        <v>87</v>
      </c>
      <c r="AV195" s="14" t="s">
        <v>87</v>
      </c>
      <c r="AW195" s="14" t="s">
        <v>38</v>
      </c>
      <c r="AX195" s="14" t="s">
        <v>80</v>
      </c>
      <c r="AY195" s="232" t="s">
        <v>135</v>
      </c>
    </row>
    <row r="196" spans="2:51" s="14" customFormat="1" ht="11.25">
      <c r="B196" s="222"/>
      <c r="C196" s="223"/>
      <c r="D196" s="208" t="s">
        <v>147</v>
      </c>
      <c r="E196" s="224" t="s">
        <v>32</v>
      </c>
      <c r="F196" s="225" t="s">
        <v>207</v>
      </c>
      <c r="G196" s="223"/>
      <c r="H196" s="226">
        <v>0.32</v>
      </c>
      <c r="I196" s="227"/>
      <c r="J196" s="223"/>
      <c r="K196" s="223"/>
      <c r="L196" s="228"/>
      <c r="M196" s="229"/>
      <c r="N196" s="230"/>
      <c r="O196" s="230"/>
      <c r="P196" s="230"/>
      <c r="Q196" s="230"/>
      <c r="R196" s="230"/>
      <c r="S196" s="230"/>
      <c r="T196" s="231"/>
      <c r="AT196" s="232" t="s">
        <v>147</v>
      </c>
      <c r="AU196" s="232" t="s">
        <v>87</v>
      </c>
      <c r="AV196" s="14" t="s">
        <v>87</v>
      </c>
      <c r="AW196" s="14" t="s">
        <v>38</v>
      </c>
      <c r="AX196" s="14" t="s">
        <v>80</v>
      </c>
      <c r="AY196" s="232" t="s">
        <v>135</v>
      </c>
    </row>
    <row r="197" spans="2:51" s="14" customFormat="1" ht="11.25">
      <c r="B197" s="222"/>
      <c r="C197" s="223"/>
      <c r="D197" s="208" t="s">
        <v>147</v>
      </c>
      <c r="E197" s="224" t="s">
        <v>32</v>
      </c>
      <c r="F197" s="225" t="s">
        <v>208</v>
      </c>
      <c r="G197" s="223"/>
      <c r="H197" s="226">
        <v>0.466</v>
      </c>
      <c r="I197" s="227"/>
      <c r="J197" s="223"/>
      <c r="K197" s="223"/>
      <c r="L197" s="228"/>
      <c r="M197" s="229"/>
      <c r="N197" s="230"/>
      <c r="O197" s="230"/>
      <c r="P197" s="230"/>
      <c r="Q197" s="230"/>
      <c r="R197" s="230"/>
      <c r="S197" s="230"/>
      <c r="T197" s="231"/>
      <c r="AT197" s="232" t="s">
        <v>147</v>
      </c>
      <c r="AU197" s="232" t="s">
        <v>87</v>
      </c>
      <c r="AV197" s="14" t="s">
        <v>87</v>
      </c>
      <c r="AW197" s="14" t="s">
        <v>38</v>
      </c>
      <c r="AX197" s="14" t="s">
        <v>80</v>
      </c>
      <c r="AY197" s="232" t="s">
        <v>135</v>
      </c>
    </row>
    <row r="198" spans="2:51" s="14" customFormat="1" ht="11.25">
      <c r="B198" s="222"/>
      <c r="C198" s="223"/>
      <c r="D198" s="208" t="s">
        <v>147</v>
      </c>
      <c r="E198" s="224" t="s">
        <v>32</v>
      </c>
      <c r="F198" s="225" t="s">
        <v>209</v>
      </c>
      <c r="G198" s="223"/>
      <c r="H198" s="226">
        <v>0.452</v>
      </c>
      <c r="I198" s="227"/>
      <c r="J198" s="223"/>
      <c r="K198" s="223"/>
      <c r="L198" s="228"/>
      <c r="M198" s="229"/>
      <c r="N198" s="230"/>
      <c r="O198" s="230"/>
      <c r="P198" s="230"/>
      <c r="Q198" s="230"/>
      <c r="R198" s="230"/>
      <c r="S198" s="230"/>
      <c r="T198" s="231"/>
      <c r="AT198" s="232" t="s">
        <v>147</v>
      </c>
      <c r="AU198" s="232" t="s">
        <v>87</v>
      </c>
      <c r="AV198" s="14" t="s">
        <v>87</v>
      </c>
      <c r="AW198" s="14" t="s">
        <v>38</v>
      </c>
      <c r="AX198" s="14" t="s">
        <v>80</v>
      </c>
      <c r="AY198" s="232" t="s">
        <v>135</v>
      </c>
    </row>
    <row r="199" spans="2:51" s="15" customFormat="1" ht="11.25">
      <c r="B199" s="233"/>
      <c r="C199" s="234"/>
      <c r="D199" s="208" t="s">
        <v>147</v>
      </c>
      <c r="E199" s="235" t="s">
        <v>32</v>
      </c>
      <c r="F199" s="236" t="s">
        <v>164</v>
      </c>
      <c r="G199" s="234"/>
      <c r="H199" s="237">
        <v>8.074</v>
      </c>
      <c r="I199" s="238"/>
      <c r="J199" s="234"/>
      <c r="K199" s="234"/>
      <c r="L199" s="239"/>
      <c r="M199" s="240"/>
      <c r="N199" s="241"/>
      <c r="O199" s="241"/>
      <c r="P199" s="241"/>
      <c r="Q199" s="241"/>
      <c r="R199" s="241"/>
      <c r="S199" s="241"/>
      <c r="T199" s="242"/>
      <c r="AT199" s="243" t="s">
        <v>147</v>
      </c>
      <c r="AU199" s="243" t="s">
        <v>87</v>
      </c>
      <c r="AV199" s="15" t="s">
        <v>143</v>
      </c>
      <c r="AW199" s="15" t="s">
        <v>38</v>
      </c>
      <c r="AX199" s="15" t="s">
        <v>40</v>
      </c>
      <c r="AY199" s="243" t="s">
        <v>135</v>
      </c>
    </row>
    <row r="200" spans="1:65" s="2" customFormat="1" ht="21.75" customHeight="1">
      <c r="A200" s="37"/>
      <c r="B200" s="38"/>
      <c r="C200" s="195" t="s">
        <v>165</v>
      </c>
      <c r="D200" s="195" t="s">
        <v>138</v>
      </c>
      <c r="E200" s="196" t="s">
        <v>214</v>
      </c>
      <c r="F200" s="197" t="s">
        <v>215</v>
      </c>
      <c r="G200" s="198" t="s">
        <v>141</v>
      </c>
      <c r="H200" s="199">
        <v>138.764</v>
      </c>
      <c r="I200" s="200"/>
      <c r="J200" s="201">
        <f>ROUND(I200*H200,2)</f>
        <v>0</v>
      </c>
      <c r="K200" s="197" t="s">
        <v>142</v>
      </c>
      <c r="L200" s="42"/>
      <c r="M200" s="202" t="s">
        <v>32</v>
      </c>
      <c r="N200" s="203" t="s">
        <v>51</v>
      </c>
      <c r="O200" s="67"/>
      <c r="P200" s="204">
        <f>O200*H200</f>
        <v>0</v>
      </c>
      <c r="Q200" s="204">
        <v>0.00446</v>
      </c>
      <c r="R200" s="204">
        <f>Q200*H200</f>
        <v>0.6188874400000001</v>
      </c>
      <c r="S200" s="204">
        <v>0</v>
      </c>
      <c r="T200" s="205">
        <f>S200*H200</f>
        <v>0</v>
      </c>
      <c r="U200" s="37"/>
      <c r="V200" s="37"/>
      <c r="W200" s="37"/>
      <c r="X200" s="37"/>
      <c r="Y200" s="37"/>
      <c r="Z200" s="37"/>
      <c r="AA200" s="37"/>
      <c r="AB200" s="37"/>
      <c r="AC200" s="37"/>
      <c r="AD200" s="37"/>
      <c r="AE200" s="37"/>
      <c r="AR200" s="206" t="s">
        <v>143</v>
      </c>
      <c r="AT200" s="206" t="s">
        <v>138</v>
      </c>
      <c r="AU200" s="206" t="s">
        <v>87</v>
      </c>
      <c r="AY200" s="19" t="s">
        <v>135</v>
      </c>
      <c r="BE200" s="207">
        <f>IF(N200="základní",J200,0)</f>
        <v>0</v>
      </c>
      <c r="BF200" s="207">
        <f>IF(N200="snížená",J200,0)</f>
        <v>0</v>
      </c>
      <c r="BG200" s="207">
        <f>IF(N200="zákl. přenesená",J200,0)</f>
        <v>0</v>
      </c>
      <c r="BH200" s="207">
        <f>IF(N200="sníž. přenesená",J200,0)</f>
        <v>0</v>
      </c>
      <c r="BI200" s="207">
        <f>IF(N200="nulová",J200,0)</f>
        <v>0</v>
      </c>
      <c r="BJ200" s="19" t="s">
        <v>40</v>
      </c>
      <c r="BK200" s="207">
        <f>ROUND(I200*H200,2)</f>
        <v>0</v>
      </c>
      <c r="BL200" s="19" t="s">
        <v>143</v>
      </c>
      <c r="BM200" s="206" t="s">
        <v>216</v>
      </c>
    </row>
    <row r="201" spans="2:51" s="13" customFormat="1" ht="11.25">
      <c r="B201" s="212"/>
      <c r="C201" s="213"/>
      <c r="D201" s="208" t="s">
        <v>147</v>
      </c>
      <c r="E201" s="214" t="s">
        <v>32</v>
      </c>
      <c r="F201" s="215" t="s">
        <v>148</v>
      </c>
      <c r="G201" s="213"/>
      <c r="H201" s="214" t="s">
        <v>32</v>
      </c>
      <c r="I201" s="216"/>
      <c r="J201" s="213"/>
      <c r="K201" s="213"/>
      <c r="L201" s="217"/>
      <c r="M201" s="218"/>
      <c r="N201" s="219"/>
      <c r="O201" s="219"/>
      <c r="P201" s="219"/>
      <c r="Q201" s="219"/>
      <c r="R201" s="219"/>
      <c r="S201" s="219"/>
      <c r="T201" s="220"/>
      <c r="AT201" s="221" t="s">
        <v>147</v>
      </c>
      <c r="AU201" s="221" t="s">
        <v>87</v>
      </c>
      <c r="AV201" s="13" t="s">
        <v>40</v>
      </c>
      <c r="AW201" s="13" t="s">
        <v>38</v>
      </c>
      <c r="AX201" s="13" t="s">
        <v>80</v>
      </c>
      <c r="AY201" s="221" t="s">
        <v>135</v>
      </c>
    </row>
    <row r="202" spans="2:51" s="14" customFormat="1" ht="11.25">
      <c r="B202" s="222"/>
      <c r="C202" s="223"/>
      <c r="D202" s="208" t="s">
        <v>147</v>
      </c>
      <c r="E202" s="224" t="s">
        <v>32</v>
      </c>
      <c r="F202" s="225" t="s">
        <v>217</v>
      </c>
      <c r="G202" s="223"/>
      <c r="H202" s="226">
        <v>16.125</v>
      </c>
      <c r="I202" s="227"/>
      <c r="J202" s="223"/>
      <c r="K202" s="223"/>
      <c r="L202" s="228"/>
      <c r="M202" s="229"/>
      <c r="N202" s="230"/>
      <c r="O202" s="230"/>
      <c r="P202" s="230"/>
      <c r="Q202" s="230"/>
      <c r="R202" s="230"/>
      <c r="S202" s="230"/>
      <c r="T202" s="231"/>
      <c r="AT202" s="232" t="s">
        <v>147</v>
      </c>
      <c r="AU202" s="232" t="s">
        <v>87</v>
      </c>
      <c r="AV202" s="14" t="s">
        <v>87</v>
      </c>
      <c r="AW202" s="14" t="s">
        <v>38</v>
      </c>
      <c r="AX202" s="14" t="s">
        <v>80</v>
      </c>
      <c r="AY202" s="232" t="s">
        <v>135</v>
      </c>
    </row>
    <row r="203" spans="2:51" s="14" customFormat="1" ht="11.25">
      <c r="B203" s="222"/>
      <c r="C203" s="223"/>
      <c r="D203" s="208" t="s">
        <v>147</v>
      </c>
      <c r="E203" s="224" t="s">
        <v>32</v>
      </c>
      <c r="F203" s="225" t="s">
        <v>218</v>
      </c>
      <c r="G203" s="223"/>
      <c r="H203" s="226">
        <v>3.54</v>
      </c>
      <c r="I203" s="227"/>
      <c r="J203" s="223"/>
      <c r="K203" s="223"/>
      <c r="L203" s="228"/>
      <c r="M203" s="229"/>
      <c r="N203" s="230"/>
      <c r="O203" s="230"/>
      <c r="P203" s="230"/>
      <c r="Q203" s="230"/>
      <c r="R203" s="230"/>
      <c r="S203" s="230"/>
      <c r="T203" s="231"/>
      <c r="AT203" s="232" t="s">
        <v>147</v>
      </c>
      <c r="AU203" s="232" t="s">
        <v>87</v>
      </c>
      <c r="AV203" s="14" t="s">
        <v>87</v>
      </c>
      <c r="AW203" s="14" t="s">
        <v>38</v>
      </c>
      <c r="AX203" s="14" t="s">
        <v>80</v>
      </c>
      <c r="AY203" s="232" t="s">
        <v>135</v>
      </c>
    </row>
    <row r="204" spans="2:51" s="14" customFormat="1" ht="11.25">
      <c r="B204" s="222"/>
      <c r="C204" s="223"/>
      <c r="D204" s="208" t="s">
        <v>147</v>
      </c>
      <c r="E204" s="224" t="s">
        <v>32</v>
      </c>
      <c r="F204" s="225" t="s">
        <v>219</v>
      </c>
      <c r="G204" s="223"/>
      <c r="H204" s="226">
        <v>9.105</v>
      </c>
      <c r="I204" s="227"/>
      <c r="J204" s="223"/>
      <c r="K204" s="223"/>
      <c r="L204" s="228"/>
      <c r="M204" s="229"/>
      <c r="N204" s="230"/>
      <c r="O204" s="230"/>
      <c r="P204" s="230"/>
      <c r="Q204" s="230"/>
      <c r="R204" s="230"/>
      <c r="S204" s="230"/>
      <c r="T204" s="231"/>
      <c r="AT204" s="232" t="s">
        <v>147</v>
      </c>
      <c r="AU204" s="232" t="s">
        <v>87</v>
      </c>
      <c r="AV204" s="14" t="s">
        <v>87</v>
      </c>
      <c r="AW204" s="14" t="s">
        <v>38</v>
      </c>
      <c r="AX204" s="14" t="s">
        <v>80</v>
      </c>
      <c r="AY204" s="232" t="s">
        <v>135</v>
      </c>
    </row>
    <row r="205" spans="2:51" s="14" customFormat="1" ht="11.25">
      <c r="B205" s="222"/>
      <c r="C205" s="223"/>
      <c r="D205" s="208" t="s">
        <v>147</v>
      </c>
      <c r="E205" s="224" t="s">
        <v>32</v>
      </c>
      <c r="F205" s="225" t="s">
        <v>220</v>
      </c>
      <c r="G205" s="223"/>
      <c r="H205" s="226">
        <v>10.918</v>
      </c>
      <c r="I205" s="227"/>
      <c r="J205" s="223"/>
      <c r="K205" s="223"/>
      <c r="L205" s="228"/>
      <c r="M205" s="229"/>
      <c r="N205" s="230"/>
      <c r="O205" s="230"/>
      <c r="P205" s="230"/>
      <c r="Q205" s="230"/>
      <c r="R205" s="230"/>
      <c r="S205" s="230"/>
      <c r="T205" s="231"/>
      <c r="AT205" s="232" t="s">
        <v>147</v>
      </c>
      <c r="AU205" s="232" t="s">
        <v>87</v>
      </c>
      <c r="AV205" s="14" t="s">
        <v>87</v>
      </c>
      <c r="AW205" s="14" t="s">
        <v>38</v>
      </c>
      <c r="AX205" s="14" t="s">
        <v>80</v>
      </c>
      <c r="AY205" s="232" t="s">
        <v>135</v>
      </c>
    </row>
    <row r="206" spans="2:51" s="14" customFormat="1" ht="11.25">
      <c r="B206" s="222"/>
      <c r="C206" s="223"/>
      <c r="D206" s="208" t="s">
        <v>147</v>
      </c>
      <c r="E206" s="224" t="s">
        <v>32</v>
      </c>
      <c r="F206" s="225" t="s">
        <v>221</v>
      </c>
      <c r="G206" s="223"/>
      <c r="H206" s="226">
        <v>11.427</v>
      </c>
      <c r="I206" s="227"/>
      <c r="J206" s="223"/>
      <c r="K206" s="223"/>
      <c r="L206" s="228"/>
      <c r="M206" s="229"/>
      <c r="N206" s="230"/>
      <c r="O206" s="230"/>
      <c r="P206" s="230"/>
      <c r="Q206" s="230"/>
      <c r="R206" s="230"/>
      <c r="S206" s="230"/>
      <c r="T206" s="231"/>
      <c r="AT206" s="232" t="s">
        <v>147</v>
      </c>
      <c r="AU206" s="232" t="s">
        <v>87</v>
      </c>
      <c r="AV206" s="14" t="s">
        <v>87</v>
      </c>
      <c r="AW206" s="14" t="s">
        <v>38</v>
      </c>
      <c r="AX206" s="14" t="s">
        <v>80</v>
      </c>
      <c r="AY206" s="232" t="s">
        <v>135</v>
      </c>
    </row>
    <row r="207" spans="2:51" s="14" customFormat="1" ht="11.25">
      <c r="B207" s="222"/>
      <c r="C207" s="223"/>
      <c r="D207" s="208" t="s">
        <v>147</v>
      </c>
      <c r="E207" s="224" t="s">
        <v>32</v>
      </c>
      <c r="F207" s="225" t="s">
        <v>222</v>
      </c>
      <c r="G207" s="223"/>
      <c r="H207" s="226">
        <v>10.893</v>
      </c>
      <c r="I207" s="227"/>
      <c r="J207" s="223"/>
      <c r="K207" s="223"/>
      <c r="L207" s="228"/>
      <c r="M207" s="229"/>
      <c r="N207" s="230"/>
      <c r="O207" s="230"/>
      <c r="P207" s="230"/>
      <c r="Q207" s="230"/>
      <c r="R207" s="230"/>
      <c r="S207" s="230"/>
      <c r="T207" s="231"/>
      <c r="AT207" s="232" t="s">
        <v>147</v>
      </c>
      <c r="AU207" s="232" t="s">
        <v>87</v>
      </c>
      <c r="AV207" s="14" t="s">
        <v>87</v>
      </c>
      <c r="AW207" s="14" t="s">
        <v>38</v>
      </c>
      <c r="AX207" s="14" t="s">
        <v>80</v>
      </c>
      <c r="AY207" s="232" t="s">
        <v>135</v>
      </c>
    </row>
    <row r="208" spans="2:51" s="14" customFormat="1" ht="11.25">
      <c r="B208" s="222"/>
      <c r="C208" s="223"/>
      <c r="D208" s="208" t="s">
        <v>147</v>
      </c>
      <c r="E208" s="224" t="s">
        <v>32</v>
      </c>
      <c r="F208" s="225" t="s">
        <v>223</v>
      </c>
      <c r="G208" s="223"/>
      <c r="H208" s="226">
        <v>5.265</v>
      </c>
      <c r="I208" s="227"/>
      <c r="J208" s="223"/>
      <c r="K208" s="223"/>
      <c r="L208" s="228"/>
      <c r="M208" s="229"/>
      <c r="N208" s="230"/>
      <c r="O208" s="230"/>
      <c r="P208" s="230"/>
      <c r="Q208" s="230"/>
      <c r="R208" s="230"/>
      <c r="S208" s="230"/>
      <c r="T208" s="231"/>
      <c r="AT208" s="232" t="s">
        <v>147</v>
      </c>
      <c r="AU208" s="232" t="s">
        <v>87</v>
      </c>
      <c r="AV208" s="14" t="s">
        <v>87</v>
      </c>
      <c r="AW208" s="14" t="s">
        <v>38</v>
      </c>
      <c r="AX208" s="14" t="s">
        <v>80</v>
      </c>
      <c r="AY208" s="232" t="s">
        <v>135</v>
      </c>
    </row>
    <row r="209" spans="2:51" s="14" customFormat="1" ht="11.25">
      <c r="B209" s="222"/>
      <c r="C209" s="223"/>
      <c r="D209" s="208" t="s">
        <v>147</v>
      </c>
      <c r="E209" s="224" t="s">
        <v>32</v>
      </c>
      <c r="F209" s="225" t="s">
        <v>224</v>
      </c>
      <c r="G209" s="223"/>
      <c r="H209" s="226">
        <v>11.058</v>
      </c>
      <c r="I209" s="227"/>
      <c r="J209" s="223"/>
      <c r="K209" s="223"/>
      <c r="L209" s="228"/>
      <c r="M209" s="229"/>
      <c r="N209" s="230"/>
      <c r="O209" s="230"/>
      <c r="P209" s="230"/>
      <c r="Q209" s="230"/>
      <c r="R209" s="230"/>
      <c r="S209" s="230"/>
      <c r="T209" s="231"/>
      <c r="AT209" s="232" t="s">
        <v>147</v>
      </c>
      <c r="AU209" s="232" t="s">
        <v>87</v>
      </c>
      <c r="AV209" s="14" t="s">
        <v>87</v>
      </c>
      <c r="AW209" s="14" t="s">
        <v>38</v>
      </c>
      <c r="AX209" s="14" t="s">
        <v>80</v>
      </c>
      <c r="AY209" s="232" t="s">
        <v>135</v>
      </c>
    </row>
    <row r="210" spans="2:51" s="14" customFormat="1" ht="11.25">
      <c r="B210" s="222"/>
      <c r="C210" s="223"/>
      <c r="D210" s="208" t="s">
        <v>147</v>
      </c>
      <c r="E210" s="224" t="s">
        <v>32</v>
      </c>
      <c r="F210" s="225" t="s">
        <v>225</v>
      </c>
      <c r="G210" s="223"/>
      <c r="H210" s="226">
        <v>11.431</v>
      </c>
      <c r="I210" s="227"/>
      <c r="J210" s="223"/>
      <c r="K210" s="223"/>
      <c r="L210" s="228"/>
      <c r="M210" s="229"/>
      <c r="N210" s="230"/>
      <c r="O210" s="230"/>
      <c r="P210" s="230"/>
      <c r="Q210" s="230"/>
      <c r="R210" s="230"/>
      <c r="S210" s="230"/>
      <c r="T210" s="231"/>
      <c r="AT210" s="232" t="s">
        <v>147</v>
      </c>
      <c r="AU210" s="232" t="s">
        <v>87</v>
      </c>
      <c r="AV210" s="14" t="s">
        <v>87</v>
      </c>
      <c r="AW210" s="14" t="s">
        <v>38</v>
      </c>
      <c r="AX210" s="14" t="s">
        <v>80</v>
      </c>
      <c r="AY210" s="232" t="s">
        <v>135</v>
      </c>
    </row>
    <row r="211" spans="2:51" s="14" customFormat="1" ht="11.25">
      <c r="B211" s="222"/>
      <c r="C211" s="223"/>
      <c r="D211" s="208" t="s">
        <v>147</v>
      </c>
      <c r="E211" s="224" t="s">
        <v>32</v>
      </c>
      <c r="F211" s="225" t="s">
        <v>226</v>
      </c>
      <c r="G211" s="223"/>
      <c r="H211" s="226">
        <v>4.914</v>
      </c>
      <c r="I211" s="227"/>
      <c r="J211" s="223"/>
      <c r="K211" s="223"/>
      <c r="L211" s="228"/>
      <c r="M211" s="229"/>
      <c r="N211" s="230"/>
      <c r="O211" s="230"/>
      <c r="P211" s="230"/>
      <c r="Q211" s="230"/>
      <c r="R211" s="230"/>
      <c r="S211" s="230"/>
      <c r="T211" s="231"/>
      <c r="AT211" s="232" t="s">
        <v>147</v>
      </c>
      <c r="AU211" s="232" t="s">
        <v>87</v>
      </c>
      <c r="AV211" s="14" t="s">
        <v>87</v>
      </c>
      <c r="AW211" s="14" t="s">
        <v>38</v>
      </c>
      <c r="AX211" s="14" t="s">
        <v>80</v>
      </c>
      <c r="AY211" s="232" t="s">
        <v>135</v>
      </c>
    </row>
    <row r="212" spans="2:51" s="14" customFormat="1" ht="33.75">
      <c r="B212" s="222"/>
      <c r="C212" s="223"/>
      <c r="D212" s="208" t="s">
        <v>147</v>
      </c>
      <c r="E212" s="224" t="s">
        <v>32</v>
      </c>
      <c r="F212" s="225" t="s">
        <v>227</v>
      </c>
      <c r="G212" s="223"/>
      <c r="H212" s="226">
        <v>14.293</v>
      </c>
      <c r="I212" s="227"/>
      <c r="J212" s="223"/>
      <c r="K212" s="223"/>
      <c r="L212" s="228"/>
      <c r="M212" s="229"/>
      <c r="N212" s="230"/>
      <c r="O212" s="230"/>
      <c r="P212" s="230"/>
      <c r="Q212" s="230"/>
      <c r="R212" s="230"/>
      <c r="S212" s="230"/>
      <c r="T212" s="231"/>
      <c r="AT212" s="232" t="s">
        <v>147</v>
      </c>
      <c r="AU212" s="232" t="s">
        <v>87</v>
      </c>
      <c r="AV212" s="14" t="s">
        <v>87</v>
      </c>
      <c r="AW212" s="14" t="s">
        <v>38</v>
      </c>
      <c r="AX212" s="14" t="s">
        <v>80</v>
      </c>
      <c r="AY212" s="232" t="s">
        <v>135</v>
      </c>
    </row>
    <row r="213" spans="2:51" s="14" customFormat="1" ht="11.25">
      <c r="B213" s="222"/>
      <c r="C213" s="223"/>
      <c r="D213" s="208" t="s">
        <v>147</v>
      </c>
      <c r="E213" s="224" t="s">
        <v>32</v>
      </c>
      <c r="F213" s="225" t="s">
        <v>228</v>
      </c>
      <c r="G213" s="223"/>
      <c r="H213" s="226">
        <v>8.745</v>
      </c>
      <c r="I213" s="227"/>
      <c r="J213" s="223"/>
      <c r="K213" s="223"/>
      <c r="L213" s="228"/>
      <c r="M213" s="229"/>
      <c r="N213" s="230"/>
      <c r="O213" s="230"/>
      <c r="P213" s="230"/>
      <c r="Q213" s="230"/>
      <c r="R213" s="230"/>
      <c r="S213" s="230"/>
      <c r="T213" s="231"/>
      <c r="AT213" s="232" t="s">
        <v>147</v>
      </c>
      <c r="AU213" s="232" t="s">
        <v>87</v>
      </c>
      <c r="AV213" s="14" t="s">
        <v>87</v>
      </c>
      <c r="AW213" s="14" t="s">
        <v>38</v>
      </c>
      <c r="AX213" s="14" t="s">
        <v>80</v>
      </c>
      <c r="AY213" s="232" t="s">
        <v>135</v>
      </c>
    </row>
    <row r="214" spans="2:51" s="14" customFormat="1" ht="11.25">
      <c r="B214" s="222"/>
      <c r="C214" s="223"/>
      <c r="D214" s="208" t="s">
        <v>147</v>
      </c>
      <c r="E214" s="224" t="s">
        <v>32</v>
      </c>
      <c r="F214" s="225" t="s">
        <v>229</v>
      </c>
      <c r="G214" s="223"/>
      <c r="H214" s="226">
        <v>4.789</v>
      </c>
      <c r="I214" s="227"/>
      <c r="J214" s="223"/>
      <c r="K214" s="223"/>
      <c r="L214" s="228"/>
      <c r="M214" s="229"/>
      <c r="N214" s="230"/>
      <c r="O214" s="230"/>
      <c r="P214" s="230"/>
      <c r="Q214" s="230"/>
      <c r="R214" s="230"/>
      <c r="S214" s="230"/>
      <c r="T214" s="231"/>
      <c r="AT214" s="232" t="s">
        <v>147</v>
      </c>
      <c r="AU214" s="232" t="s">
        <v>87</v>
      </c>
      <c r="AV214" s="14" t="s">
        <v>87</v>
      </c>
      <c r="AW214" s="14" t="s">
        <v>38</v>
      </c>
      <c r="AX214" s="14" t="s">
        <v>80</v>
      </c>
      <c r="AY214" s="232" t="s">
        <v>135</v>
      </c>
    </row>
    <row r="215" spans="2:51" s="14" customFormat="1" ht="11.25">
      <c r="B215" s="222"/>
      <c r="C215" s="223"/>
      <c r="D215" s="208" t="s">
        <v>147</v>
      </c>
      <c r="E215" s="224" t="s">
        <v>32</v>
      </c>
      <c r="F215" s="225" t="s">
        <v>230</v>
      </c>
      <c r="G215" s="223"/>
      <c r="H215" s="226">
        <v>8.771</v>
      </c>
      <c r="I215" s="227"/>
      <c r="J215" s="223"/>
      <c r="K215" s="223"/>
      <c r="L215" s="228"/>
      <c r="M215" s="229"/>
      <c r="N215" s="230"/>
      <c r="O215" s="230"/>
      <c r="P215" s="230"/>
      <c r="Q215" s="230"/>
      <c r="R215" s="230"/>
      <c r="S215" s="230"/>
      <c r="T215" s="231"/>
      <c r="AT215" s="232" t="s">
        <v>147</v>
      </c>
      <c r="AU215" s="232" t="s">
        <v>87</v>
      </c>
      <c r="AV215" s="14" t="s">
        <v>87</v>
      </c>
      <c r="AW215" s="14" t="s">
        <v>38</v>
      </c>
      <c r="AX215" s="14" t="s">
        <v>80</v>
      </c>
      <c r="AY215" s="232" t="s">
        <v>135</v>
      </c>
    </row>
    <row r="216" spans="2:51" s="14" customFormat="1" ht="11.25">
      <c r="B216" s="222"/>
      <c r="C216" s="223"/>
      <c r="D216" s="208" t="s">
        <v>147</v>
      </c>
      <c r="E216" s="224" t="s">
        <v>32</v>
      </c>
      <c r="F216" s="225" t="s">
        <v>231</v>
      </c>
      <c r="G216" s="223"/>
      <c r="H216" s="226">
        <v>7.49</v>
      </c>
      <c r="I216" s="227"/>
      <c r="J216" s="223"/>
      <c r="K216" s="223"/>
      <c r="L216" s="228"/>
      <c r="M216" s="229"/>
      <c r="N216" s="230"/>
      <c r="O216" s="230"/>
      <c r="P216" s="230"/>
      <c r="Q216" s="230"/>
      <c r="R216" s="230"/>
      <c r="S216" s="230"/>
      <c r="T216" s="231"/>
      <c r="AT216" s="232" t="s">
        <v>147</v>
      </c>
      <c r="AU216" s="232" t="s">
        <v>87</v>
      </c>
      <c r="AV216" s="14" t="s">
        <v>87</v>
      </c>
      <c r="AW216" s="14" t="s">
        <v>38</v>
      </c>
      <c r="AX216" s="14" t="s">
        <v>80</v>
      </c>
      <c r="AY216" s="232" t="s">
        <v>135</v>
      </c>
    </row>
    <row r="217" spans="2:51" s="15" customFormat="1" ht="11.25">
      <c r="B217" s="233"/>
      <c r="C217" s="234"/>
      <c r="D217" s="208" t="s">
        <v>147</v>
      </c>
      <c r="E217" s="235" t="s">
        <v>32</v>
      </c>
      <c r="F217" s="236" t="s">
        <v>164</v>
      </c>
      <c r="G217" s="234"/>
      <c r="H217" s="237">
        <v>138.764</v>
      </c>
      <c r="I217" s="238"/>
      <c r="J217" s="234"/>
      <c r="K217" s="234"/>
      <c r="L217" s="239"/>
      <c r="M217" s="240"/>
      <c r="N217" s="241"/>
      <c r="O217" s="241"/>
      <c r="P217" s="241"/>
      <c r="Q217" s="241"/>
      <c r="R217" s="241"/>
      <c r="S217" s="241"/>
      <c r="T217" s="242"/>
      <c r="AT217" s="243" t="s">
        <v>147</v>
      </c>
      <c r="AU217" s="243" t="s">
        <v>87</v>
      </c>
      <c r="AV217" s="15" t="s">
        <v>143</v>
      </c>
      <c r="AW217" s="15" t="s">
        <v>38</v>
      </c>
      <c r="AX217" s="15" t="s">
        <v>40</v>
      </c>
      <c r="AY217" s="243" t="s">
        <v>135</v>
      </c>
    </row>
    <row r="218" spans="1:65" s="2" customFormat="1" ht="21.75" customHeight="1">
      <c r="A218" s="37"/>
      <c r="B218" s="38"/>
      <c r="C218" s="195" t="s">
        <v>232</v>
      </c>
      <c r="D218" s="195" t="s">
        <v>138</v>
      </c>
      <c r="E218" s="196" t="s">
        <v>233</v>
      </c>
      <c r="F218" s="197" t="s">
        <v>234</v>
      </c>
      <c r="G218" s="198" t="s">
        <v>141</v>
      </c>
      <c r="H218" s="199">
        <v>138.764</v>
      </c>
      <c r="I218" s="200"/>
      <c r="J218" s="201">
        <f>ROUND(I218*H218,2)</f>
        <v>0</v>
      </c>
      <c r="K218" s="197" t="s">
        <v>142</v>
      </c>
      <c r="L218" s="42"/>
      <c r="M218" s="202" t="s">
        <v>32</v>
      </c>
      <c r="N218" s="203" t="s">
        <v>51</v>
      </c>
      <c r="O218" s="67"/>
      <c r="P218" s="204">
        <f>O218*H218</f>
        <v>0</v>
      </c>
      <c r="Q218" s="204">
        <v>0.00735</v>
      </c>
      <c r="R218" s="204">
        <f>Q218*H218</f>
        <v>1.0199154000000001</v>
      </c>
      <c r="S218" s="204">
        <v>0</v>
      </c>
      <c r="T218" s="205">
        <f>S218*H218</f>
        <v>0</v>
      </c>
      <c r="U218" s="37"/>
      <c r="V218" s="37"/>
      <c r="W218" s="37"/>
      <c r="X218" s="37"/>
      <c r="Y218" s="37"/>
      <c r="Z218" s="37"/>
      <c r="AA218" s="37"/>
      <c r="AB218" s="37"/>
      <c r="AC218" s="37"/>
      <c r="AD218" s="37"/>
      <c r="AE218" s="37"/>
      <c r="AR218" s="206" t="s">
        <v>143</v>
      </c>
      <c r="AT218" s="206" t="s">
        <v>138</v>
      </c>
      <c r="AU218" s="206" t="s">
        <v>87</v>
      </c>
      <c r="AY218" s="19" t="s">
        <v>135</v>
      </c>
      <c r="BE218" s="207">
        <f>IF(N218="základní",J218,0)</f>
        <v>0</v>
      </c>
      <c r="BF218" s="207">
        <f>IF(N218="snížená",J218,0)</f>
        <v>0</v>
      </c>
      <c r="BG218" s="207">
        <f>IF(N218="zákl. přenesená",J218,0)</f>
        <v>0</v>
      </c>
      <c r="BH218" s="207">
        <f>IF(N218="sníž. přenesená",J218,0)</f>
        <v>0</v>
      </c>
      <c r="BI218" s="207">
        <f>IF(N218="nulová",J218,0)</f>
        <v>0</v>
      </c>
      <c r="BJ218" s="19" t="s">
        <v>40</v>
      </c>
      <c r="BK218" s="207">
        <f>ROUND(I218*H218,2)</f>
        <v>0</v>
      </c>
      <c r="BL218" s="19" t="s">
        <v>143</v>
      </c>
      <c r="BM218" s="206" t="s">
        <v>235</v>
      </c>
    </row>
    <row r="219" spans="2:51" s="13" customFormat="1" ht="11.25">
      <c r="B219" s="212"/>
      <c r="C219" s="213"/>
      <c r="D219" s="208" t="s">
        <v>147</v>
      </c>
      <c r="E219" s="214" t="s">
        <v>32</v>
      </c>
      <c r="F219" s="215" t="s">
        <v>148</v>
      </c>
      <c r="G219" s="213"/>
      <c r="H219" s="214" t="s">
        <v>32</v>
      </c>
      <c r="I219" s="216"/>
      <c r="J219" s="213"/>
      <c r="K219" s="213"/>
      <c r="L219" s="217"/>
      <c r="M219" s="218"/>
      <c r="N219" s="219"/>
      <c r="O219" s="219"/>
      <c r="P219" s="219"/>
      <c r="Q219" s="219"/>
      <c r="R219" s="219"/>
      <c r="S219" s="219"/>
      <c r="T219" s="220"/>
      <c r="AT219" s="221" t="s">
        <v>147</v>
      </c>
      <c r="AU219" s="221" t="s">
        <v>87</v>
      </c>
      <c r="AV219" s="13" t="s">
        <v>40</v>
      </c>
      <c r="AW219" s="13" t="s">
        <v>38</v>
      </c>
      <c r="AX219" s="13" t="s">
        <v>80</v>
      </c>
      <c r="AY219" s="221" t="s">
        <v>135</v>
      </c>
    </row>
    <row r="220" spans="2:51" s="14" customFormat="1" ht="11.25">
      <c r="B220" s="222"/>
      <c r="C220" s="223"/>
      <c r="D220" s="208" t="s">
        <v>147</v>
      </c>
      <c r="E220" s="224" t="s">
        <v>32</v>
      </c>
      <c r="F220" s="225" t="s">
        <v>217</v>
      </c>
      <c r="G220" s="223"/>
      <c r="H220" s="226">
        <v>16.125</v>
      </c>
      <c r="I220" s="227"/>
      <c r="J220" s="223"/>
      <c r="K220" s="223"/>
      <c r="L220" s="228"/>
      <c r="M220" s="229"/>
      <c r="N220" s="230"/>
      <c r="O220" s="230"/>
      <c r="P220" s="230"/>
      <c r="Q220" s="230"/>
      <c r="R220" s="230"/>
      <c r="S220" s="230"/>
      <c r="T220" s="231"/>
      <c r="AT220" s="232" t="s">
        <v>147</v>
      </c>
      <c r="AU220" s="232" t="s">
        <v>87</v>
      </c>
      <c r="AV220" s="14" t="s">
        <v>87</v>
      </c>
      <c r="AW220" s="14" t="s">
        <v>38</v>
      </c>
      <c r="AX220" s="14" t="s">
        <v>80</v>
      </c>
      <c r="AY220" s="232" t="s">
        <v>135</v>
      </c>
    </row>
    <row r="221" spans="2:51" s="14" customFormat="1" ht="11.25">
      <c r="B221" s="222"/>
      <c r="C221" s="223"/>
      <c r="D221" s="208" t="s">
        <v>147</v>
      </c>
      <c r="E221" s="224" t="s">
        <v>32</v>
      </c>
      <c r="F221" s="225" t="s">
        <v>218</v>
      </c>
      <c r="G221" s="223"/>
      <c r="H221" s="226">
        <v>3.54</v>
      </c>
      <c r="I221" s="227"/>
      <c r="J221" s="223"/>
      <c r="K221" s="223"/>
      <c r="L221" s="228"/>
      <c r="M221" s="229"/>
      <c r="N221" s="230"/>
      <c r="O221" s="230"/>
      <c r="P221" s="230"/>
      <c r="Q221" s="230"/>
      <c r="R221" s="230"/>
      <c r="S221" s="230"/>
      <c r="T221" s="231"/>
      <c r="AT221" s="232" t="s">
        <v>147</v>
      </c>
      <c r="AU221" s="232" t="s">
        <v>87</v>
      </c>
      <c r="AV221" s="14" t="s">
        <v>87</v>
      </c>
      <c r="AW221" s="14" t="s">
        <v>38</v>
      </c>
      <c r="AX221" s="14" t="s">
        <v>80</v>
      </c>
      <c r="AY221" s="232" t="s">
        <v>135</v>
      </c>
    </row>
    <row r="222" spans="2:51" s="14" customFormat="1" ht="11.25">
      <c r="B222" s="222"/>
      <c r="C222" s="223"/>
      <c r="D222" s="208" t="s">
        <v>147</v>
      </c>
      <c r="E222" s="224" t="s">
        <v>32</v>
      </c>
      <c r="F222" s="225" t="s">
        <v>219</v>
      </c>
      <c r="G222" s="223"/>
      <c r="H222" s="226">
        <v>9.105</v>
      </c>
      <c r="I222" s="227"/>
      <c r="J222" s="223"/>
      <c r="K222" s="223"/>
      <c r="L222" s="228"/>
      <c r="M222" s="229"/>
      <c r="N222" s="230"/>
      <c r="O222" s="230"/>
      <c r="P222" s="230"/>
      <c r="Q222" s="230"/>
      <c r="R222" s="230"/>
      <c r="S222" s="230"/>
      <c r="T222" s="231"/>
      <c r="AT222" s="232" t="s">
        <v>147</v>
      </c>
      <c r="AU222" s="232" t="s">
        <v>87</v>
      </c>
      <c r="AV222" s="14" t="s">
        <v>87</v>
      </c>
      <c r="AW222" s="14" t="s">
        <v>38</v>
      </c>
      <c r="AX222" s="14" t="s">
        <v>80</v>
      </c>
      <c r="AY222" s="232" t="s">
        <v>135</v>
      </c>
    </row>
    <row r="223" spans="2:51" s="14" customFormat="1" ht="11.25">
      <c r="B223" s="222"/>
      <c r="C223" s="223"/>
      <c r="D223" s="208" t="s">
        <v>147</v>
      </c>
      <c r="E223" s="224" t="s">
        <v>32</v>
      </c>
      <c r="F223" s="225" t="s">
        <v>220</v>
      </c>
      <c r="G223" s="223"/>
      <c r="H223" s="226">
        <v>10.918</v>
      </c>
      <c r="I223" s="227"/>
      <c r="J223" s="223"/>
      <c r="K223" s="223"/>
      <c r="L223" s="228"/>
      <c r="M223" s="229"/>
      <c r="N223" s="230"/>
      <c r="O223" s="230"/>
      <c r="P223" s="230"/>
      <c r="Q223" s="230"/>
      <c r="R223" s="230"/>
      <c r="S223" s="230"/>
      <c r="T223" s="231"/>
      <c r="AT223" s="232" t="s">
        <v>147</v>
      </c>
      <c r="AU223" s="232" t="s">
        <v>87</v>
      </c>
      <c r="AV223" s="14" t="s">
        <v>87</v>
      </c>
      <c r="AW223" s="14" t="s">
        <v>38</v>
      </c>
      <c r="AX223" s="14" t="s">
        <v>80</v>
      </c>
      <c r="AY223" s="232" t="s">
        <v>135</v>
      </c>
    </row>
    <row r="224" spans="2:51" s="14" customFormat="1" ht="11.25">
      <c r="B224" s="222"/>
      <c r="C224" s="223"/>
      <c r="D224" s="208" t="s">
        <v>147</v>
      </c>
      <c r="E224" s="224" t="s">
        <v>32</v>
      </c>
      <c r="F224" s="225" t="s">
        <v>221</v>
      </c>
      <c r="G224" s="223"/>
      <c r="H224" s="226">
        <v>11.427</v>
      </c>
      <c r="I224" s="227"/>
      <c r="J224" s="223"/>
      <c r="K224" s="223"/>
      <c r="L224" s="228"/>
      <c r="M224" s="229"/>
      <c r="N224" s="230"/>
      <c r="O224" s="230"/>
      <c r="P224" s="230"/>
      <c r="Q224" s="230"/>
      <c r="R224" s="230"/>
      <c r="S224" s="230"/>
      <c r="T224" s="231"/>
      <c r="AT224" s="232" t="s">
        <v>147</v>
      </c>
      <c r="AU224" s="232" t="s">
        <v>87</v>
      </c>
      <c r="AV224" s="14" t="s">
        <v>87</v>
      </c>
      <c r="AW224" s="14" t="s">
        <v>38</v>
      </c>
      <c r="AX224" s="14" t="s">
        <v>80</v>
      </c>
      <c r="AY224" s="232" t="s">
        <v>135</v>
      </c>
    </row>
    <row r="225" spans="2:51" s="14" customFormat="1" ht="11.25">
      <c r="B225" s="222"/>
      <c r="C225" s="223"/>
      <c r="D225" s="208" t="s">
        <v>147</v>
      </c>
      <c r="E225" s="224" t="s">
        <v>32</v>
      </c>
      <c r="F225" s="225" t="s">
        <v>222</v>
      </c>
      <c r="G225" s="223"/>
      <c r="H225" s="226">
        <v>10.893</v>
      </c>
      <c r="I225" s="227"/>
      <c r="J225" s="223"/>
      <c r="K225" s="223"/>
      <c r="L225" s="228"/>
      <c r="M225" s="229"/>
      <c r="N225" s="230"/>
      <c r="O225" s="230"/>
      <c r="P225" s="230"/>
      <c r="Q225" s="230"/>
      <c r="R225" s="230"/>
      <c r="S225" s="230"/>
      <c r="T225" s="231"/>
      <c r="AT225" s="232" t="s">
        <v>147</v>
      </c>
      <c r="AU225" s="232" t="s">
        <v>87</v>
      </c>
      <c r="AV225" s="14" t="s">
        <v>87</v>
      </c>
      <c r="AW225" s="14" t="s">
        <v>38</v>
      </c>
      <c r="AX225" s="14" t="s">
        <v>80</v>
      </c>
      <c r="AY225" s="232" t="s">
        <v>135</v>
      </c>
    </row>
    <row r="226" spans="2:51" s="14" customFormat="1" ht="11.25">
      <c r="B226" s="222"/>
      <c r="C226" s="223"/>
      <c r="D226" s="208" t="s">
        <v>147</v>
      </c>
      <c r="E226" s="224" t="s">
        <v>32</v>
      </c>
      <c r="F226" s="225" t="s">
        <v>223</v>
      </c>
      <c r="G226" s="223"/>
      <c r="H226" s="226">
        <v>5.265</v>
      </c>
      <c r="I226" s="227"/>
      <c r="J226" s="223"/>
      <c r="K226" s="223"/>
      <c r="L226" s="228"/>
      <c r="M226" s="229"/>
      <c r="N226" s="230"/>
      <c r="O226" s="230"/>
      <c r="P226" s="230"/>
      <c r="Q226" s="230"/>
      <c r="R226" s="230"/>
      <c r="S226" s="230"/>
      <c r="T226" s="231"/>
      <c r="AT226" s="232" t="s">
        <v>147</v>
      </c>
      <c r="AU226" s="232" t="s">
        <v>87</v>
      </c>
      <c r="AV226" s="14" t="s">
        <v>87</v>
      </c>
      <c r="AW226" s="14" t="s">
        <v>38</v>
      </c>
      <c r="AX226" s="14" t="s">
        <v>80</v>
      </c>
      <c r="AY226" s="232" t="s">
        <v>135</v>
      </c>
    </row>
    <row r="227" spans="2:51" s="14" customFormat="1" ht="11.25">
      <c r="B227" s="222"/>
      <c r="C227" s="223"/>
      <c r="D227" s="208" t="s">
        <v>147</v>
      </c>
      <c r="E227" s="224" t="s">
        <v>32</v>
      </c>
      <c r="F227" s="225" t="s">
        <v>224</v>
      </c>
      <c r="G227" s="223"/>
      <c r="H227" s="226">
        <v>11.058</v>
      </c>
      <c r="I227" s="227"/>
      <c r="J227" s="223"/>
      <c r="K227" s="223"/>
      <c r="L227" s="228"/>
      <c r="M227" s="229"/>
      <c r="N227" s="230"/>
      <c r="O227" s="230"/>
      <c r="P227" s="230"/>
      <c r="Q227" s="230"/>
      <c r="R227" s="230"/>
      <c r="S227" s="230"/>
      <c r="T227" s="231"/>
      <c r="AT227" s="232" t="s">
        <v>147</v>
      </c>
      <c r="AU227" s="232" t="s">
        <v>87</v>
      </c>
      <c r="AV227" s="14" t="s">
        <v>87</v>
      </c>
      <c r="AW227" s="14" t="s">
        <v>38</v>
      </c>
      <c r="AX227" s="14" t="s">
        <v>80</v>
      </c>
      <c r="AY227" s="232" t="s">
        <v>135</v>
      </c>
    </row>
    <row r="228" spans="2:51" s="14" customFormat="1" ht="11.25">
      <c r="B228" s="222"/>
      <c r="C228" s="223"/>
      <c r="D228" s="208" t="s">
        <v>147</v>
      </c>
      <c r="E228" s="224" t="s">
        <v>32</v>
      </c>
      <c r="F228" s="225" t="s">
        <v>225</v>
      </c>
      <c r="G228" s="223"/>
      <c r="H228" s="226">
        <v>11.431</v>
      </c>
      <c r="I228" s="227"/>
      <c r="J228" s="223"/>
      <c r="K228" s="223"/>
      <c r="L228" s="228"/>
      <c r="M228" s="229"/>
      <c r="N228" s="230"/>
      <c r="O228" s="230"/>
      <c r="P228" s="230"/>
      <c r="Q228" s="230"/>
      <c r="R228" s="230"/>
      <c r="S228" s="230"/>
      <c r="T228" s="231"/>
      <c r="AT228" s="232" t="s">
        <v>147</v>
      </c>
      <c r="AU228" s="232" t="s">
        <v>87</v>
      </c>
      <c r="AV228" s="14" t="s">
        <v>87</v>
      </c>
      <c r="AW228" s="14" t="s">
        <v>38</v>
      </c>
      <c r="AX228" s="14" t="s">
        <v>80</v>
      </c>
      <c r="AY228" s="232" t="s">
        <v>135</v>
      </c>
    </row>
    <row r="229" spans="2:51" s="14" customFormat="1" ht="11.25">
      <c r="B229" s="222"/>
      <c r="C229" s="223"/>
      <c r="D229" s="208" t="s">
        <v>147</v>
      </c>
      <c r="E229" s="224" t="s">
        <v>32</v>
      </c>
      <c r="F229" s="225" t="s">
        <v>226</v>
      </c>
      <c r="G229" s="223"/>
      <c r="H229" s="226">
        <v>4.914</v>
      </c>
      <c r="I229" s="227"/>
      <c r="J229" s="223"/>
      <c r="K229" s="223"/>
      <c r="L229" s="228"/>
      <c r="M229" s="229"/>
      <c r="N229" s="230"/>
      <c r="O229" s="230"/>
      <c r="P229" s="230"/>
      <c r="Q229" s="230"/>
      <c r="R229" s="230"/>
      <c r="S229" s="230"/>
      <c r="T229" s="231"/>
      <c r="AT229" s="232" t="s">
        <v>147</v>
      </c>
      <c r="AU229" s="232" t="s">
        <v>87</v>
      </c>
      <c r="AV229" s="14" t="s">
        <v>87</v>
      </c>
      <c r="AW229" s="14" t="s">
        <v>38</v>
      </c>
      <c r="AX229" s="14" t="s">
        <v>80</v>
      </c>
      <c r="AY229" s="232" t="s">
        <v>135</v>
      </c>
    </row>
    <row r="230" spans="2:51" s="14" customFormat="1" ht="33.75">
      <c r="B230" s="222"/>
      <c r="C230" s="223"/>
      <c r="D230" s="208" t="s">
        <v>147</v>
      </c>
      <c r="E230" s="224" t="s">
        <v>32</v>
      </c>
      <c r="F230" s="225" t="s">
        <v>227</v>
      </c>
      <c r="G230" s="223"/>
      <c r="H230" s="226">
        <v>14.293</v>
      </c>
      <c r="I230" s="227"/>
      <c r="J230" s="223"/>
      <c r="K230" s="223"/>
      <c r="L230" s="228"/>
      <c r="M230" s="229"/>
      <c r="N230" s="230"/>
      <c r="O230" s="230"/>
      <c r="P230" s="230"/>
      <c r="Q230" s="230"/>
      <c r="R230" s="230"/>
      <c r="S230" s="230"/>
      <c r="T230" s="231"/>
      <c r="AT230" s="232" t="s">
        <v>147</v>
      </c>
      <c r="AU230" s="232" t="s">
        <v>87</v>
      </c>
      <c r="AV230" s="14" t="s">
        <v>87</v>
      </c>
      <c r="AW230" s="14" t="s">
        <v>38</v>
      </c>
      <c r="AX230" s="14" t="s">
        <v>80</v>
      </c>
      <c r="AY230" s="232" t="s">
        <v>135</v>
      </c>
    </row>
    <row r="231" spans="2:51" s="14" customFormat="1" ht="11.25">
      <c r="B231" s="222"/>
      <c r="C231" s="223"/>
      <c r="D231" s="208" t="s">
        <v>147</v>
      </c>
      <c r="E231" s="224" t="s">
        <v>32</v>
      </c>
      <c r="F231" s="225" t="s">
        <v>228</v>
      </c>
      <c r="G231" s="223"/>
      <c r="H231" s="226">
        <v>8.745</v>
      </c>
      <c r="I231" s="227"/>
      <c r="J231" s="223"/>
      <c r="K231" s="223"/>
      <c r="L231" s="228"/>
      <c r="M231" s="229"/>
      <c r="N231" s="230"/>
      <c r="O231" s="230"/>
      <c r="P231" s="230"/>
      <c r="Q231" s="230"/>
      <c r="R231" s="230"/>
      <c r="S231" s="230"/>
      <c r="T231" s="231"/>
      <c r="AT231" s="232" t="s">
        <v>147</v>
      </c>
      <c r="AU231" s="232" t="s">
        <v>87</v>
      </c>
      <c r="AV231" s="14" t="s">
        <v>87</v>
      </c>
      <c r="AW231" s="14" t="s">
        <v>38</v>
      </c>
      <c r="AX231" s="14" t="s">
        <v>80</v>
      </c>
      <c r="AY231" s="232" t="s">
        <v>135</v>
      </c>
    </row>
    <row r="232" spans="2:51" s="14" customFormat="1" ht="11.25">
      <c r="B232" s="222"/>
      <c r="C232" s="223"/>
      <c r="D232" s="208" t="s">
        <v>147</v>
      </c>
      <c r="E232" s="224" t="s">
        <v>32</v>
      </c>
      <c r="F232" s="225" t="s">
        <v>229</v>
      </c>
      <c r="G232" s="223"/>
      <c r="H232" s="226">
        <v>4.789</v>
      </c>
      <c r="I232" s="227"/>
      <c r="J232" s="223"/>
      <c r="K232" s="223"/>
      <c r="L232" s="228"/>
      <c r="M232" s="229"/>
      <c r="N232" s="230"/>
      <c r="O232" s="230"/>
      <c r="P232" s="230"/>
      <c r="Q232" s="230"/>
      <c r="R232" s="230"/>
      <c r="S232" s="230"/>
      <c r="T232" s="231"/>
      <c r="AT232" s="232" t="s">
        <v>147</v>
      </c>
      <c r="AU232" s="232" t="s">
        <v>87</v>
      </c>
      <c r="AV232" s="14" t="s">
        <v>87</v>
      </c>
      <c r="AW232" s="14" t="s">
        <v>38</v>
      </c>
      <c r="AX232" s="14" t="s">
        <v>80</v>
      </c>
      <c r="AY232" s="232" t="s">
        <v>135</v>
      </c>
    </row>
    <row r="233" spans="2:51" s="14" customFormat="1" ht="11.25">
      <c r="B233" s="222"/>
      <c r="C233" s="223"/>
      <c r="D233" s="208" t="s">
        <v>147</v>
      </c>
      <c r="E233" s="224" t="s">
        <v>32</v>
      </c>
      <c r="F233" s="225" t="s">
        <v>230</v>
      </c>
      <c r="G233" s="223"/>
      <c r="H233" s="226">
        <v>8.771</v>
      </c>
      <c r="I233" s="227"/>
      <c r="J233" s="223"/>
      <c r="K233" s="223"/>
      <c r="L233" s="228"/>
      <c r="M233" s="229"/>
      <c r="N233" s="230"/>
      <c r="O233" s="230"/>
      <c r="P233" s="230"/>
      <c r="Q233" s="230"/>
      <c r="R233" s="230"/>
      <c r="S233" s="230"/>
      <c r="T233" s="231"/>
      <c r="AT233" s="232" t="s">
        <v>147</v>
      </c>
      <c r="AU233" s="232" t="s">
        <v>87</v>
      </c>
      <c r="AV233" s="14" t="s">
        <v>87</v>
      </c>
      <c r="AW233" s="14" t="s">
        <v>38</v>
      </c>
      <c r="AX233" s="14" t="s">
        <v>80</v>
      </c>
      <c r="AY233" s="232" t="s">
        <v>135</v>
      </c>
    </row>
    <row r="234" spans="2:51" s="14" customFormat="1" ht="11.25">
      <c r="B234" s="222"/>
      <c r="C234" s="223"/>
      <c r="D234" s="208" t="s">
        <v>147</v>
      </c>
      <c r="E234" s="224" t="s">
        <v>32</v>
      </c>
      <c r="F234" s="225" t="s">
        <v>231</v>
      </c>
      <c r="G234" s="223"/>
      <c r="H234" s="226">
        <v>7.49</v>
      </c>
      <c r="I234" s="227"/>
      <c r="J234" s="223"/>
      <c r="K234" s="223"/>
      <c r="L234" s="228"/>
      <c r="M234" s="229"/>
      <c r="N234" s="230"/>
      <c r="O234" s="230"/>
      <c r="P234" s="230"/>
      <c r="Q234" s="230"/>
      <c r="R234" s="230"/>
      <c r="S234" s="230"/>
      <c r="T234" s="231"/>
      <c r="AT234" s="232" t="s">
        <v>147</v>
      </c>
      <c r="AU234" s="232" t="s">
        <v>87</v>
      </c>
      <c r="AV234" s="14" t="s">
        <v>87</v>
      </c>
      <c r="AW234" s="14" t="s">
        <v>38</v>
      </c>
      <c r="AX234" s="14" t="s">
        <v>80</v>
      </c>
      <c r="AY234" s="232" t="s">
        <v>135</v>
      </c>
    </row>
    <row r="235" spans="2:51" s="15" customFormat="1" ht="11.25">
      <c r="B235" s="233"/>
      <c r="C235" s="234"/>
      <c r="D235" s="208" t="s">
        <v>147</v>
      </c>
      <c r="E235" s="235" t="s">
        <v>32</v>
      </c>
      <c r="F235" s="236" t="s">
        <v>164</v>
      </c>
      <c r="G235" s="234"/>
      <c r="H235" s="237">
        <v>138.764</v>
      </c>
      <c r="I235" s="238"/>
      <c r="J235" s="234"/>
      <c r="K235" s="234"/>
      <c r="L235" s="239"/>
      <c r="M235" s="240"/>
      <c r="N235" s="241"/>
      <c r="O235" s="241"/>
      <c r="P235" s="241"/>
      <c r="Q235" s="241"/>
      <c r="R235" s="241"/>
      <c r="S235" s="241"/>
      <c r="T235" s="242"/>
      <c r="AT235" s="243" t="s">
        <v>147</v>
      </c>
      <c r="AU235" s="243" t="s">
        <v>87</v>
      </c>
      <c r="AV235" s="15" t="s">
        <v>143</v>
      </c>
      <c r="AW235" s="15" t="s">
        <v>38</v>
      </c>
      <c r="AX235" s="15" t="s">
        <v>40</v>
      </c>
      <c r="AY235" s="243" t="s">
        <v>135</v>
      </c>
    </row>
    <row r="236" spans="1:65" s="2" customFormat="1" ht="21.75" customHeight="1">
      <c r="A236" s="37"/>
      <c r="B236" s="38"/>
      <c r="C236" s="195" t="s">
        <v>236</v>
      </c>
      <c r="D236" s="195" t="s">
        <v>138</v>
      </c>
      <c r="E236" s="196" t="s">
        <v>237</v>
      </c>
      <c r="F236" s="197" t="s">
        <v>238</v>
      </c>
      <c r="G236" s="198" t="s">
        <v>141</v>
      </c>
      <c r="H236" s="199">
        <v>138.764</v>
      </c>
      <c r="I236" s="200"/>
      <c r="J236" s="201">
        <f>ROUND(I236*H236,2)</f>
        <v>0</v>
      </c>
      <c r="K236" s="197" t="s">
        <v>142</v>
      </c>
      <c r="L236" s="42"/>
      <c r="M236" s="202" t="s">
        <v>32</v>
      </c>
      <c r="N236" s="203" t="s">
        <v>51</v>
      </c>
      <c r="O236" s="67"/>
      <c r="P236" s="204">
        <f>O236*H236</f>
        <v>0</v>
      </c>
      <c r="Q236" s="204">
        <v>0.00026</v>
      </c>
      <c r="R236" s="204">
        <f>Q236*H236</f>
        <v>0.03607864</v>
      </c>
      <c r="S236" s="204">
        <v>0</v>
      </c>
      <c r="T236" s="205">
        <f>S236*H236</f>
        <v>0</v>
      </c>
      <c r="U236" s="37"/>
      <c r="V236" s="37"/>
      <c r="W236" s="37"/>
      <c r="X236" s="37"/>
      <c r="Y236" s="37"/>
      <c r="Z236" s="37"/>
      <c r="AA236" s="37"/>
      <c r="AB236" s="37"/>
      <c r="AC236" s="37"/>
      <c r="AD236" s="37"/>
      <c r="AE236" s="37"/>
      <c r="AR236" s="206" t="s">
        <v>143</v>
      </c>
      <c r="AT236" s="206" t="s">
        <v>138</v>
      </c>
      <c r="AU236" s="206" t="s">
        <v>87</v>
      </c>
      <c r="AY236" s="19" t="s">
        <v>135</v>
      </c>
      <c r="BE236" s="207">
        <f>IF(N236="základní",J236,0)</f>
        <v>0</v>
      </c>
      <c r="BF236" s="207">
        <f>IF(N236="snížená",J236,0)</f>
        <v>0</v>
      </c>
      <c r="BG236" s="207">
        <f>IF(N236="zákl. přenesená",J236,0)</f>
        <v>0</v>
      </c>
      <c r="BH236" s="207">
        <f>IF(N236="sníž. přenesená",J236,0)</f>
        <v>0</v>
      </c>
      <c r="BI236" s="207">
        <f>IF(N236="nulová",J236,0)</f>
        <v>0</v>
      </c>
      <c r="BJ236" s="19" t="s">
        <v>40</v>
      </c>
      <c r="BK236" s="207">
        <f>ROUND(I236*H236,2)</f>
        <v>0</v>
      </c>
      <c r="BL236" s="19" t="s">
        <v>143</v>
      </c>
      <c r="BM236" s="206" t="s">
        <v>239</v>
      </c>
    </row>
    <row r="237" spans="1:47" s="2" customFormat="1" ht="19.5">
      <c r="A237" s="37"/>
      <c r="B237" s="38"/>
      <c r="C237" s="39"/>
      <c r="D237" s="208" t="s">
        <v>145</v>
      </c>
      <c r="E237" s="39"/>
      <c r="F237" s="209" t="s">
        <v>240</v>
      </c>
      <c r="G237" s="39"/>
      <c r="H237" s="39"/>
      <c r="I237" s="118"/>
      <c r="J237" s="39"/>
      <c r="K237" s="39"/>
      <c r="L237" s="42"/>
      <c r="M237" s="210"/>
      <c r="N237" s="211"/>
      <c r="O237" s="67"/>
      <c r="P237" s="67"/>
      <c r="Q237" s="67"/>
      <c r="R237" s="67"/>
      <c r="S237" s="67"/>
      <c r="T237" s="68"/>
      <c r="U237" s="37"/>
      <c r="V237" s="37"/>
      <c r="W237" s="37"/>
      <c r="X237" s="37"/>
      <c r="Y237" s="37"/>
      <c r="Z237" s="37"/>
      <c r="AA237" s="37"/>
      <c r="AB237" s="37"/>
      <c r="AC237" s="37"/>
      <c r="AD237" s="37"/>
      <c r="AE237" s="37"/>
      <c r="AT237" s="19" t="s">
        <v>145</v>
      </c>
      <c r="AU237" s="19" t="s">
        <v>87</v>
      </c>
    </row>
    <row r="238" spans="1:65" s="2" customFormat="1" ht="21.75" customHeight="1">
      <c r="A238" s="37"/>
      <c r="B238" s="38"/>
      <c r="C238" s="195" t="s">
        <v>241</v>
      </c>
      <c r="D238" s="195" t="s">
        <v>138</v>
      </c>
      <c r="E238" s="196" t="s">
        <v>242</v>
      </c>
      <c r="F238" s="197" t="s">
        <v>243</v>
      </c>
      <c r="G238" s="198" t="s">
        <v>141</v>
      </c>
      <c r="H238" s="199">
        <v>138.764</v>
      </c>
      <c r="I238" s="200"/>
      <c r="J238" s="201">
        <f>ROUND(I238*H238,2)</f>
        <v>0</v>
      </c>
      <c r="K238" s="197" t="s">
        <v>142</v>
      </c>
      <c r="L238" s="42"/>
      <c r="M238" s="202" t="s">
        <v>32</v>
      </c>
      <c r="N238" s="203" t="s">
        <v>51</v>
      </c>
      <c r="O238" s="67"/>
      <c r="P238" s="204">
        <f>O238*H238</f>
        <v>0</v>
      </c>
      <c r="Q238" s="204">
        <v>0.00441</v>
      </c>
      <c r="R238" s="204">
        <f>Q238*H238</f>
        <v>0.6119492400000001</v>
      </c>
      <c r="S238" s="204">
        <v>0</v>
      </c>
      <c r="T238" s="205">
        <f>S238*H238</f>
        <v>0</v>
      </c>
      <c r="U238" s="37"/>
      <c r="V238" s="37"/>
      <c r="W238" s="37"/>
      <c r="X238" s="37"/>
      <c r="Y238" s="37"/>
      <c r="Z238" s="37"/>
      <c r="AA238" s="37"/>
      <c r="AB238" s="37"/>
      <c r="AC238" s="37"/>
      <c r="AD238" s="37"/>
      <c r="AE238" s="37"/>
      <c r="AR238" s="206" t="s">
        <v>143</v>
      </c>
      <c r="AT238" s="206" t="s">
        <v>138</v>
      </c>
      <c r="AU238" s="206" t="s">
        <v>87</v>
      </c>
      <c r="AY238" s="19" t="s">
        <v>135</v>
      </c>
      <c r="BE238" s="207">
        <f>IF(N238="základní",J238,0)</f>
        <v>0</v>
      </c>
      <c r="BF238" s="207">
        <f>IF(N238="snížená",J238,0)</f>
        <v>0</v>
      </c>
      <c r="BG238" s="207">
        <f>IF(N238="zákl. přenesená",J238,0)</f>
        <v>0</v>
      </c>
      <c r="BH238" s="207">
        <f>IF(N238="sníž. přenesená",J238,0)</f>
        <v>0</v>
      </c>
      <c r="BI238" s="207">
        <f>IF(N238="nulová",J238,0)</f>
        <v>0</v>
      </c>
      <c r="BJ238" s="19" t="s">
        <v>40</v>
      </c>
      <c r="BK238" s="207">
        <f>ROUND(I238*H238,2)</f>
        <v>0</v>
      </c>
      <c r="BL238" s="19" t="s">
        <v>143</v>
      </c>
      <c r="BM238" s="206" t="s">
        <v>244</v>
      </c>
    </row>
    <row r="239" spans="1:47" s="2" customFormat="1" ht="29.25">
      <c r="A239" s="37"/>
      <c r="B239" s="38"/>
      <c r="C239" s="39"/>
      <c r="D239" s="208" t="s">
        <v>170</v>
      </c>
      <c r="E239" s="39"/>
      <c r="F239" s="209" t="s">
        <v>245</v>
      </c>
      <c r="G239" s="39"/>
      <c r="H239" s="39"/>
      <c r="I239" s="118"/>
      <c r="J239" s="39"/>
      <c r="K239" s="39"/>
      <c r="L239" s="42"/>
      <c r="M239" s="210"/>
      <c r="N239" s="211"/>
      <c r="O239" s="67"/>
      <c r="P239" s="67"/>
      <c r="Q239" s="67"/>
      <c r="R239" s="67"/>
      <c r="S239" s="67"/>
      <c r="T239" s="68"/>
      <c r="U239" s="37"/>
      <c r="V239" s="37"/>
      <c r="W239" s="37"/>
      <c r="X239" s="37"/>
      <c r="Y239" s="37"/>
      <c r="Z239" s="37"/>
      <c r="AA239" s="37"/>
      <c r="AB239" s="37"/>
      <c r="AC239" s="37"/>
      <c r="AD239" s="37"/>
      <c r="AE239" s="37"/>
      <c r="AT239" s="19" t="s">
        <v>170</v>
      </c>
      <c r="AU239" s="19" t="s">
        <v>87</v>
      </c>
    </row>
    <row r="240" spans="1:65" s="2" customFormat="1" ht="21.75" customHeight="1">
      <c r="A240" s="37"/>
      <c r="B240" s="38"/>
      <c r="C240" s="195" t="s">
        <v>246</v>
      </c>
      <c r="D240" s="195" t="s">
        <v>138</v>
      </c>
      <c r="E240" s="196" t="s">
        <v>247</v>
      </c>
      <c r="F240" s="197" t="s">
        <v>248</v>
      </c>
      <c r="G240" s="198" t="s">
        <v>141</v>
      </c>
      <c r="H240" s="199">
        <v>138.764</v>
      </c>
      <c r="I240" s="200"/>
      <c r="J240" s="201">
        <f>ROUND(I240*H240,2)</f>
        <v>0</v>
      </c>
      <c r="K240" s="197" t="s">
        <v>142</v>
      </c>
      <c r="L240" s="42"/>
      <c r="M240" s="202" t="s">
        <v>32</v>
      </c>
      <c r="N240" s="203" t="s">
        <v>51</v>
      </c>
      <c r="O240" s="67"/>
      <c r="P240" s="204">
        <f>O240*H240</f>
        <v>0</v>
      </c>
      <c r="Q240" s="204">
        <v>0.02363</v>
      </c>
      <c r="R240" s="204">
        <f>Q240*H240</f>
        <v>3.2789933200000005</v>
      </c>
      <c r="S240" s="204">
        <v>0</v>
      </c>
      <c r="T240" s="205">
        <f>S240*H240</f>
        <v>0</v>
      </c>
      <c r="U240" s="37"/>
      <c r="V240" s="37"/>
      <c r="W240" s="37"/>
      <c r="X240" s="37"/>
      <c r="Y240" s="37"/>
      <c r="Z240" s="37"/>
      <c r="AA240" s="37"/>
      <c r="AB240" s="37"/>
      <c r="AC240" s="37"/>
      <c r="AD240" s="37"/>
      <c r="AE240" s="37"/>
      <c r="AR240" s="206" t="s">
        <v>143</v>
      </c>
      <c r="AT240" s="206" t="s">
        <v>138</v>
      </c>
      <c r="AU240" s="206" t="s">
        <v>87</v>
      </c>
      <c r="AY240" s="19" t="s">
        <v>135</v>
      </c>
      <c r="BE240" s="207">
        <f>IF(N240="základní",J240,0)</f>
        <v>0</v>
      </c>
      <c r="BF240" s="207">
        <f>IF(N240="snížená",J240,0)</f>
        <v>0</v>
      </c>
      <c r="BG240" s="207">
        <f>IF(N240="zákl. přenesená",J240,0)</f>
        <v>0</v>
      </c>
      <c r="BH240" s="207">
        <f>IF(N240="sníž. přenesená",J240,0)</f>
        <v>0</v>
      </c>
      <c r="BI240" s="207">
        <f>IF(N240="nulová",J240,0)</f>
        <v>0</v>
      </c>
      <c r="BJ240" s="19" t="s">
        <v>40</v>
      </c>
      <c r="BK240" s="207">
        <f>ROUND(I240*H240,2)</f>
        <v>0</v>
      </c>
      <c r="BL240" s="19" t="s">
        <v>143</v>
      </c>
      <c r="BM240" s="206" t="s">
        <v>249</v>
      </c>
    </row>
    <row r="241" spans="1:47" s="2" customFormat="1" ht="39">
      <c r="A241" s="37"/>
      <c r="B241" s="38"/>
      <c r="C241" s="39"/>
      <c r="D241" s="208" t="s">
        <v>170</v>
      </c>
      <c r="E241" s="39"/>
      <c r="F241" s="209" t="s">
        <v>250</v>
      </c>
      <c r="G241" s="39"/>
      <c r="H241" s="39"/>
      <c r="I241" s="118"/>
      <c r="J241" s="39"/>
      <c r="K241" s="39"/>
      <c r="L241" s="42"/>
      <c r="M241" s="210"/>
      <c r="N241" s="211"/>
      <c r="O241" s="67"/>
      <c r="P241" s="67"/>
      <c r="Q241" s="67"/>
      <c r="R241" s="67"/>
      <c r="S241" s="67"/>
      <c r="T241" s="68"/>
      <c r="U241" s="37"/>
      <c r="V241" s="37"/>
      <c r="W241" s="37"/>
      <c r="X241" s="37"/>
      <c r="Y241" s="37"/>
      <c r="Z241" s="37"/>
      <c r="AA241" s="37"/>
      <c r="AB241" s="37"/>
      <c r="AC241" s="37"/>
      <c r="AD241" s="37"/>
      <c r="AE241" s="37"/>
      <c r="AT241" s="19" t="s">
        <v>170</v>
      </c>
      <c r="AU241" s="19" t="s">
        <v>87</v>
      </c>
    </row>
    <row r="242" spans="1:65" s="2" customFormat="1" ht="16.5" customHeight="1">
      <c r="A242" s="37"/>
      <c r="B242" s="38"/>
      <c r="C242" s="195" t="s">
        <v>251</v>
      </c>
      <c r="D242" s="195" t="s">
        <v>138</v>
      </c>
      <c r="E242" s="196" t="s">
        <v>252</v>
      </c>
      <c r="F242" s="197" t="s">
        <v>253</v>
      </c>
      <c r="G242" s="198" t="s">
        <v>141</v>
      </c>
      <c r="H242" s="199">
        <v>138.764</v>
      </c>
      <c r="I242" s="200"/>
      <c r="J242" s="201">
        <f>ROUND(I242*H242,2)</f>
        <v>0</v>
      </c>
      <c r="K242" s="197" t="s">
        <v>142</v>
      </c>
      <c r="L242" s="42"/>
      <c r="M242" s="202" t="s">
        <v>32</v>
      </c>
      <c r="N242" s="203" t="s">
        <v>51</v>
      </c>
      <c r="O242" s="67"/>
      <c r="P242" s="204">
        <f>O242*H242</f>
        <v>0</v>
      </c>
      <c r="Q242" s="204">
        <v>0.00273</v>
      </c>
      <c r="R242" s="204">
        <f>Q242*H242</f>
        <v>0.37882572</v>
      </c>
      <c r="S242" s="204">
        <v>0</v>
      </c>
      <c r="T242" s="205">
        <f>S242*H242</f>
        <v>0</v>
      </c>
      <c r="U242" s="37"/>
      <c r="V242" s="37"/>
      <c r="W242" s="37"/>
      <c r="X242" s="37"/>
      <c r="Y242" s="37"/>
      <c r="Z242" s="37"/>
      <c r="AA242" s="37"/>
      <c r="AB242" s="37"/>
      <c r="AC242" s="37"/>
      <c r="AD242" s="37"/>
      <c r="AE242" s="37"/>
      <c r="AR242" s="206" t="s">
        <v>143</v>
      </c>
      <c r="AT242" s="206" t="s">
        <v>138</v>
      </c>
      <c r="AU242" s="206" t="s">
        <v>87</v>
      </c>
      <c r="AY242" s="19" t="s">
        <v>135</v>
      </c>
      <c r="BE242" s="207">
        <f>IF(N242="základní",J242,0)</f>
        <v>0</v>
      </c>
      <c r="BF242" s="207">
        <f>IF(N242="snížená",J242,0)</f>
        <v>0</v>
      </c>
      <c r="BG242" s="207">
        <f>IF(N242="zákl. přenesená",J242,0)</f>
        <v>0</v>
      </c>
      <c r="BH242" s="207">
        <f>IF(N242="sníž. přenesená",J242,0)</f>
        <v>0</v>
      </c>
      <c r="BI242" s="207">
        <f>IF(N242="nulová",J242,0)</f>
        <v>0</v>
      </c>
      <c r="BJ242" s="19" t="s">
        <v>40</v>
      </c>
      <c r="BK242" s="207">
        <f>ROUND(I242*H242,2)</f>
        <v>0</v>
      </c>
      <c r="BL242" s="19" t="s">
        <v>143</v>
      </c>
      <c r="BM242" s="206" t="s">
        <v>254</v>
      </c>
    </row>
    <row r="243" spans="1:65" s="2" customFormat="1" ht="21.75" customHeight="1">
      <c r="A243" s="37"/>
      <c r="B243" s="38"/>
      <c r="C243" s="195" t="s">
        <v>255</v>
      </c>
      <c r="D243" s="195" t="s">
        <v>138</v>
      </c>
      <c r="E243" s="196" t="s">
        <v>256</v>
      </c>
      <c r="F243" s="197" t="s">
        <v>257</v>
      </c>
      <c r="G243" s="198" t="s">
        <v>141</v>
      </c>
      <c r="H243" s="199">
        <v>68.744</v>
      </c>
      <c r="I243" s="200"/>
      <c r="J243" s="201">
        <f>ROUND(I243*H243,2)</f>
        <v>0</v>
      </c>
      <c r="K243" s="197" t="s">
        <v>142</v>
      </c>
      <c r="L243" s="42"/>
      <c r="M243" s="202" t="s">
        <v>32</v>
      </c>
      <c r="N243" s="203" t="s">
        <v>51</v>
      </c>
      <c r="O243" s="67"/>
      <c r="P243" s="204">
        <f>O243*H243</f>
        <v>0</v>
      </c>
      <c r="Q243" s="204">
        <v>0</v>
      </c>
      <c r="R243" s="204">
        <f>Q243*H243</f>
        <v>0</v>
      </c>
      <c r="S243" s="204">
        <v>0</v>
      </c>
      <c r="T243" s="205">
        <f>S243*H243</f>
        <v>0</v>
      </c>
      <c r="U243" s="37"/>
      <c r="V243" s="37"/>
      <c r="W243" s="37"/>
      <c r="X243" s="37"/>
      <c r="Y243" s="37"/>
      <c r="Z243" s="37"/>
      <c r="AA243" s="37"/>
      <c r="AB243" s="37"/>
      <c r="AC243" s="37"/>
      <c r="AD243" s="37"/>
      <c r="AE243" s="37"/>
      <c r="AR243" s="206" t="s">
        <v>143</v>
      </c>
      <c r="AT243" s="206" t="s">
        <v>138</v>
      </c>
      <c r="AU243" s="206" t="s">
        <v>87</v>
      </c>
      <c r="AY243" s="19" t="s">
        <v>135</v>
      </c>
      <c r="BE243" s="207">
        <f>IF(N243="základní",J243,0)</f>
        <v>0</v>
      </c>
      <c r="BF243" s="207">
        <f>IF(N243="snížená",J243,0)</f>
        <v>0</v>
      </c>
      <c r="BG243" s="207">
        <f>IF(N243="zákl. přenesená",J243,0)</f>
        <v>0</v>
      </c>
      <c r="BH243" s="207">
        <f>IF(N243="sníž. přenesená",J243,0)</f>
        <v>0</v>
      </c>
      <c r="BI243" s="207">
        <f>IF(N243="nulová",J243,0)</f>
        <v>0</v>
      </c>
      <c r="BJ243" s="19" t="s">
        <v>40</v>
      </c>
      <c r="BK243" s="207">
        <f>ROUND(I243*H243,2)</f>
        <v>0</v>
      </c>
      <c r="BL243" s="19" t="s">
        <v>143</v>
      </c>
      <c r="BM243" s="206" t="s">
        <v>258</v>
      </c>
    </row>
    <row r="244" spans="1:47" s="2" customFormat="1" ht="165.75">
      <c r="A244" s="37"/>
      <c r="B244" s="38"/>
      <c r="C244" s="39"/>
      <c r="D244" s="208" t="s">
        <v>170</v>
      </c>
      <c r="E244" s="39"/>
      <c r="F244" s="209" t="s">
        <v>259</v>
      </c>
      <c r="G244" s="39"/>
      <c r="H244" s="39"/>
      <c r="I244" s="118"/>
      <c r="J244" s="39"/>
      <c r="K244" s="39"/>
      <c r="L244" s="42"/>
      <c r="M244" s="210"/>
      <c r="N244" s="211"/>
      <c r="O244" s="67"/>
      <c r="P244" s="67"/>
      <c r="Q244" s="67"/>
      <c r="R244" s="67"/>
      <c r="S244" s="67"/>
      <c r="T244" s="68"/>
      <c r="U244" s="37"/>
      <c r="V244" s="37"/>
      <c r="W244" s="37"/>
      <c r="X244" s="37"/>
      <c r="Y244" s="37"/>
      <c r="Z244" s="37"/>
      <c r="AA244" s="37"/>
      <c r="AB244" s="37"/>
      <c r="AC244" s="37"/>
      <c r="AD244" s="37"/>
      <c r="AE244" s="37"/>
      <c r="AT244" s="19" t="s">
        <v>170</v>
      </c>
      <c r="AU244" s="19" t="s">
        <v>87</v>
      </c>
    </row>
    <row r="245" spans="2:51" s="13" customFormat="1" ht="11.25">
      <c r="B245" s="212"/>
      <c r="C245" s="213"/>
      <c r="D245" s="208" t="s">
        <v>147</v>
      </c>
      <c r="E245" s="214" t="s">
        <v>32</v>
      </c>
      <c r="F245" s="215" t="s">
        <v>148</v>
      </c>
      <c r="G245" s="213"/>
      <c r="H245" s="214" t="s">
        <v>32</v>
      </c>
      <c r="I245" s="216"/>
      <c r="J245" s="213"/>
      <c r="K245" s="213"/>
      <c r="L245" s="217"/>
      <c r="M245" s="218"/>
      <c r="N245" s="219"/>
      <c r="O245" s="219"/>
      <c r="P245" s="219"/>
      <c r="Q245" s="219"/>
      <c r="R245" s="219"/>
      <c r="S245" s="219"/>
      <c r="T245" s="220"/>
      <c r="AT245" s="221" t="s">
        <v>147</v>
      </c>
      <c r="AU245" s="221" t="s">
        <v>87</v>
      </c>
      <c r="AV245" s="13" t="s">
        <v>40</v>
      </c>
      <c r="AW245" s="13" t="s">
        <v>38</v>
      </c>
      <c r="AX245" s="13" t="s">
        <v>80</v>
      </c>
      <c r="AY245" s="221" t="s">
        <v>135</v>
      </c>
    </row>
    <row r="246" spans="2:51" s="14" customFormat="1" ht="11.25">
      <c r="B246" s="222"/>
      <c r="C246" s="223"/>
      <c r="D246" s="208" t="s">
        <v>147</v>
      </c>
      <c r="E246" s="224" t="s">
        <v>32</v>
      </c>
      <c r="F246" s="225" t="s">
        <v>217</v>
      </c>
      <c r="G246" s="223"/>
      <c r="H246" s="226">
        <v>16.125</v>
      </c>
      <c r="I246" s="227"/>
      <c r="J246" s="223"/>
      <c r="K246" s="223"/>
      <c r="L246" s="228"/>
      <c r="M246" s="229"/>
      <c r="N246" s="230"/>
      <c r="O246" s="230"/>
      <c r="P246" s="230"/>
      <c r="Q246" s="230"/>
      <c r="R246" s="230"/>
      <c r="S246" s="230"/>
      <c r="T246" s="231"/>
      <c r="AT246" s="232" t="s">
        <v>147</v>
      </c>
      <c r="AU246" s="232" t="s">
        <v>87</v>
      </c>
      <c r="AV246" s="14" t="s">
        <v>87</v>
      </c>
      <c r="AW246" s="14" t="s">
        <v>38</v>
      </c>
      <c r="AX246" s="14" t="s">
        <v>80</v>
      </c>
      <c r="AY246" s="232" t="s">
        <v>135</v>
      </c>
    </row>
    <row r="247" spans="2:51" s="14" customFormat="1" ht="11.25">
      <c r="B247" s="222"/>
      <c r="C247" s="223"/>
      <c r="D247" s="208" t="s">
        <v>147</v>
      </c>
      <c r="E247" s="224" t="s">
        <v>32</v>
      </c>
      <c r="F247" s="225" t="s">
        <v>218</v>
      </c>
      <c r="G247" s="223"/>
      <c r="H247" s="226">
        <v>3.54</v>
      </c>
      <c r="I247" s="227"/>
      <c r="J247" s="223"/>
      <c r="K247" s="223"/>
      <c r="L247" s="228"/>
      <c r="M247" s="229"/>
      <c r="N247" s="230"/>
      <c r="O247" s="230"/>
      <c r="P247" s="230"/>
      <c r="Q247" s="230"/>
      <c r="R247" s="230"/>
      <c r="S247" s="230"/>
      <c r="T247" s="231"/>
      <c r="AT247" s="232" t="s">
        <v>147</v>
      </c>
      <c r="AU247" s="232" t="s">
        <v>87</v>
      </c>
      <c r="AV247" s="14" t="s">
        <v>87</v>
      </c>
      <c r="AW247" s="14" t="s">
        <v>38</v>
      </c>
      <c r="AX247" s="14" t="s">
        <v>80</v>
      </c>
      <c r="AY247" s="232" t="s">
        <v>135</v>
      </c>
    </row>
    <row r="248" spans="2:51" s="14" customFormat="1" ht="11.25">
      <c r="B248" s="222"/>
      <c r="C248" s="223"/>
      <c r="D248" s="208" t="s">
        <v>147</v>
      </c>
      <c r="E248" s="224" t="s">
        <v>32</v>
      </c>
      <c r="F248" s="225" t="s">
        <v>219</v>
      </c>
      <c r="G248" s="223"/>
      <c r="H248" s="226">
        <v>9.105</v>
      </c>
      <c r="I248" s="227"/>
      <c r="J248" s="223"/>
      <c r="K248" s="223"/>
      <c r="L248" s="228"/>
      <c r="M248" s="229"/>
      <c r="N248" s="230"/>
      <c r="O248" s="230"/>
      <c r="P248" s="230"/>
      <c r="Q248" s="230"/>
      <c r="R248" s="230"/>
      <c r="S248" s="230"/>
      <c r="T248" s="231"/>
      <c r="AT248" s="232" t="s">
        <v>147</v>
      </c>
      <c r="AU248" s="232" t="s">
        <v>87</v>
      </c>
      <c r="AV248" s="14" t="s">
        <v>87</v>
      </c>
      <c r="AW248" s="14" t="s">
        <v>38</v>
      </c>
      <c r="AX248" s="14" t="s">
        <v>80</v>
      </c>
      <c r="AY248" s="232" t="s">
        <v>135</v>
      </c>
    </row>
    <row r="249" spans="2:51" s="14" customFormat="1" ht="11.25">
      <c r="B249" s="222"/>
      <c r="C249" s="223"/>
      <c r="D249" s="208" t="s">
        <v>147</v>
      </c>
      <c r="E249" s="224" t="s">
        <v>32</v>
      </c>
      <c r="F249" s="225" t="s">
        <v>223</v>
      </c>
      <c r="G249" s="223"/>
      <c r="H249" s="226">
        <v>5.265</v>
      </c>
      <c r="I249" s="227"/>
      <c r="J249" s="223"/>
      <c r="K249" s="223"/>
      <c r="L249" s="228"/>
      <c r="M249" s="229"/>
      <c r="N249" s="230"/>
      <c r="O249" s="230"/>
      <c r="P249" s="230"/>
      <c r="Q249" s="230"/>
      <c r="R249" s="230"/>
      <c r="S249" s="230"/>
      <c r="T249" s="231"/>
      <c r="AT249" s="232" t="s">
        <v>147</v>
      </c>
      <c r="AU249" s="232" t="s">
        <v>87</v>
      </c>
      <c r="AV249" s="14" t="s">
        <v>87</v>
      </c>
      <c r="AW249" s="14" t="s">
        <v>38</v>
      </c>
      <c r="AX249" s="14" t="s">
        <v>80</v>
      </c>
      <c r="AY249" s="232" t="s">
        <v>135</v>
      </c>
    </row>
    <row r="250" spans="2:51" s="14" customFormat="1" ht="11.25">
      <c r="B250" s="222"/>
      <c r="C250" s="223"/>
      <c r="D250" s="208" t="s">
        <v>147</v>
      </c>
      <c r="E250" s="224" t="s">
        <v>32</v>
      </c>
      <c r="F250" s="225" t="s">
        <v>226</v>
      </c>
      <c r="G250" s="223"/>
      <c r="H250" s="226">
        <v>4.914</v>
      </c>
      <c r="I250" s="227"/>
      <c r="J250" s="223"/>
      <c r="K250" s="223"/>
      <c r="L250" s="228"/>
      <c r="M250" s="229"/>
      <c r="N250" s="230"/>
      <c r="O250" s="230"/>
      <c r="P250" s="230"/>
      <c r="Q250" s="230"/>
      <c r="R250" s="230"/>
      <c r="S250" s="230"/>
      <c r="T250" s="231"/>
      <c r="AT250" s="232" t="s">
        <v>147</v>
      </c>
      <c r="AU250" s="232" t="s">
        <v>87</v>
      </c>
      <c r="AV250" s="14" t="s">
        <v>87</v>
      </c>
      <c r="AW250" s="14" t="s">
        <v>38</v>
      </c>
      <c r="AX250" s="14" t="s">
        <v>80</v>
      </c>
      <c r="AY250" s="232" t="s">
        <v>135</v>
      </c>
    </row>
    <row r="251" spans="2:51" s="14" customFormat="1" ht="11.25">
      <c r="B251" s="222"/>
      <c r="C251" s="223"/>
      <c r="D251" s="208" t="s">
        <v>147</v>
      </c>
      <c r="E251" s="224" t="s">
        <v>32</v>
      </c>
      <c r="F251" s="225" t="s">
        <v>228</v>
      </c>
      <c r="G251" s="223"/>
      <c r="H251" s="226">
        <v>8.745</v>
      </c>
      <c r="I251" s="227"/>
      <c r="J251" s="223"/>
      <c r="K251" s="223"/>
      <c r="L251" s="228"/>
      <c r="M251" s="229"/>
      <c r="N251" s="230"/>
      <c r="O251" s="230"/>
      <c r="P251" s="230"/>
      <c r="Q251" s="230"/>
      <c r="R251" s="230"/>
      <c r="S251" s="230"/>
      <c r="T251" s="231"/>
      <c r="AT251" s="232" t="s">
        <v>147</v>
      </c>
      <c r="AU251" s="232" t="s">
        <v>87</v>
      </c>
      <c r="AV251" s="14" t="s">
        <v>87</v>
      </c>
      <c r="AW251" s="14" t="s">
        <v>38</v>
      </c>
      <c r="AX251" s="14" t="s">
        <v>80</v>
      </c>
      <c r="AY251" s="232" t="s">
        <v>135</v>
      </c>
    </row>
    <row r="252" spans="2:51" s="14" customFormat="1" ht="11.25">
      <c r="B252" s="222"/>
      <c r="C252" s="223"/>
      <c r="D252" s="208" t="s">
        <v>147</v>
      </c>
      <c r="E252" s="224" t="s">
        <v>32</v>
      </c>
      <c r="F252" s="225" t="s">
        <v>229</v>
      </c>
      <c r="G252" s="223"/>
      <c r="H252" s="226">
        <v>4.789</v>
      </c>
      <c r="I252" s="227"/>
      <c r="J252" s="223"/>
      <c r="K252" s="223"/>
      <c r="L252" s="228"/>
      <c r="M252" s="229"/>
      <c r="N252" s="230"/>
      <c r="O252" s="230"/>
      <c r="P252" s="230"/>
      <c r="Q252" s="230"/>
      <c r="R252" s="230"/>
      <c r="S252" s="230"/>
      <c r="T252" s="231"/>
      <c r="AT252" s="232" t="s">
        <v>147</v>
      </c>
      <c r="AU252" s="232" t="s">
        <v>87</v>
      </c>
      <c r="AV252" s="14" t="s">
        <v>87</v>
      </c>
      <c r="AW252" s="14" t="s">
        <v>38</v>
      </c>
      <c r="AX252" s="14" t="s">
        <v>80</v>
      </c>
      <c r="AY252" s="232" t="s">
        <v>135</v>
      </c>
    </row>
    <row r="253" spans="2:51" s="14" customFormat="1" ht="11.25">
      <c r="B253" s="222"/>
      <c r="C253" s="223"/>
      <c r="D253" s="208" t="s">
        <v>147</v>
      </c>
      <c r="E253" s="224" t="s">
        <v>32</v>
      </c>
      <c r="F253" s="225" t="s">
        <v>230</v>
      </c>
      <c r="G253" s="223"/>
      <c r="H253" s="226">
        <v>8.771</v>
      </c>
      <c r="I253" s="227"/>
      <c r="J253" s="223"/>
      <c r="K253" s="223"/>
      <c r="L253" s="228"/>
      <c r="M253" s="229"/>
      <c r="N253" s="230"/>
      <c r="O253" s="230"/>
      <c r="P253" s="230"/>
      <c r="Q253" s="230"/>
      <c r="R253" s="230"/>
      <c r="S253" s="230"/>
      <c r="T253" s="231"/>
      <c r="AT253" s="232" t="s">
        <v>147</v>
      </c>
      <c r="AU253" s="232" t="s">
        <v>87</v>
      </c>
      <c r="AV253" s="14" t="s">
        <v>87</v>
      </c>
      <c r="AW253" s="14" t="s">
        <v>38</v>
      </c>
      <c r="AX253" s="14" t="s">
        <v>80</v>
      </c>
      <c r="AY253" s="232" t="s">
        <v>135</v>
      </c>
    </row>
    <row r="254" spans="2:51" s="14" customFormat="1" ht="11.25">
      <c r="B254" s="222"/>
      <c r="C254" s="223"/>
      <c r="D254" s="208" t="s">
        <v>147</v>
      </c>
      <c r="E254" s="224" t="s">
        <v>32</v>
      </c>
      <c r="F254" s="225" t="s">
        <v>231</v>
      </c>
      <c r="G254" s="223"/>
      <c r="H254" s="226">
        <v>7.49</v>
      </c>
      <c r="I254" s="227"/>
      <c r="J254" s="223"/>
      <c r="K254" s="223"/>
      <c r="L254" s="228"/>
      <c r="M254" s="229"/>
      <c r="N254" s="230"/>
      <c r="O254" s="230"/>
      <c r="P254" s="230"/>
      <c r="Q254" s="230"/>
      <c r="R254" s="230"/>
      <c r="S254" s="230"/>
      <c r="T254" s="231"/>
      <c r="AT254" s="232" t="s">
        <v>147</v>
      </c>
      <c r="AU254" s="232" t="s">
        <v>87</v>
      </c>
      <c r="AV254" s="14" t="s">
        <v>87</v>
      </c>
      <c r="AW254" s="14" t="s">
        <v>38</v>
      </c>
      <c r="AX254" s="14" t="s">
        <v>80</v>
      </c>
      <c r="AY254" s="232" t="s">
        <v>135</v>
      </c>
    </row>
    <row r="255" spans="2:51" s="15" customFormat="1" ht="11.25">
      <c r="B255" s="233"/>
      <c r="C255" s="234"/>
      <c r="D255" s="208" t="s">
        <v>147</v>
      </c>
      <c r="E255" s="235" t="s">
        <v>32</v>
      </c>
      <c r="F255" s="236" t="s">
        <v>164</v>
      </c>
      <c r="G255" s="234"/>
      <c r="H255" s="237">
        <v>68.744</v>
      </c>
      <c r="I255" s="238"/>
      <c r="J255" s="234"/>
      <c r="K255" s="234"/>
      <c r="L255" s="239"/>
      <c r="M255" s="240"/>
      <c r="N255" s="241"/>
      <c r="O255" s="241"/>
      <c r="P255" s="241"/>
      <c r="Q255" s="241"/>
      <c r="R255" s="241"/>
      <c r="S255" s="241"/>
      <c r="T255" s="242"/>
      <c r="AT255" s="243" t="s">
        <v>147</v>
      </c>
      <c r="AU255" s="243" t="s">
        <v>87</v>
      </c>
      <c r="AV255" s="15" t="s">
        <v>143</v>
      </c>
      <c r="AW255" s="15" t="s">
        <v>38</v>
      </c>
      <c r="AX255" s="15" t="s">
        <v>40</v>
      </c>
      <c r="AY255" s="243" t="s">
        <v>135</v>
      </c>
    </row>
    <row r="256" spans="1:65" s="2" customFormat="1" ht="16.5" customHeight="1">
      <c r="A256" s="37"/>
      <c r="B256" s="38"/>
      <c r="C256" s="195" t="s">
        <v>260</v>
      </c>
      <c r="D256" s="195" t="s">
        <v>138</v>
      </c>
      <c r="E256" s="196" t="s">
        <v>261</v>
      </c>
      <c r="F256" s="197" t="s">
        <v>262</v>
      </c>
      <c r="G256" s="198" t="s">
        <v>141</v>
      </c>
      <c r="H256" s="199">
        <v>138.764</v>
      </c>
      <c r="I256" s="200"/>
      <c r="J256" s="201">
        <f>ROUND(I256*H256,2)</f>
        <v>0</v>
      </c>
      <c r="K256" s="197" t="s">
        <v>142</v>
      </c>
      <c r="L256" s="42"/>
      <c r="M256" s="202" t="s">
        <v>32</v>
      </c>
      <c r="N256" s="203" t="s">
        <v>51</v>
      </c>
      <c r="O256" s="67"/>
      <c r="P256" s="204">
        <f>O256*H256</f>
        <v>0</v>
      </c>
      <c r="Q256" s="204">
        <v>0</v>
      </c>
      <c r="R256" s="204">
        <f>Q256*H256</f>
        <v>0</v>
      </c>
      <c r="S256" s="204">
        <v>0</v>
      </c>
      <c r="T256" s="205">
        <f>S256*H256</f>
        <v>0</v>
      </c>
      <c r="U256" s="37"/>
      <c r="V256" s="37"/>
      <c r="W256" s="37"/>
      <c r="X256" s="37"/>
      <c r="Y256" s="37"/>
      <c r="Z256" s="37"/>
      <c r="AA256" s="37"/>
      <c r="AB256" s="37"/>
      <c r="AC256" s="37"/>
      <c r="AD256" s="37"/>
      <c r="AE256" s="37"/>
      <c r="AR256" s="206" t="s">
        <v>143</v>
      </c>
      <c r="AT256" s="206" t="s">
        <v>138</v>
      </c>
      <c r="AU256" s="206" t="s">
        <v>87</v>
      </c>
      <c r="AY256" s="19" t="s">
        <v>135</v>
      </c>
      <c r="BE256" s="207">
        <f>IF(N256="základní",J256,0)</f>
        <v>0</v>
      </c>
      <c r="BF256" s="207">
        <f>IF(N256="snížená",J256,0)</f>
        <v>0</v>
      </c>
      <c r="BG256" s="207">
        <f>IF(N256="zákl. přenesená",J256,0)</f>
        <v>0</v>
      </c>
      <c r="BH256" s="207">
        <f>IF(N256="sníž. přenesená",J256,0)</f>
        <v>0</v>
      </c>
      <c r="BI256" s="207">
        <f>IF(N256="nulová",J256,0)</f>
        <v>0</v>
      </c>
      <c r="BJ256" s="19" t="s">
        <v>40</v>
      </c>
      <c r="BK256" s="207">
        <f>ROUND(I256*H256,2)</f>
        <v>0</v>
      </c>
      <c r="BL256" s="19" t="s">
        <v>143</v>
      </c>
      <c r="BM256" s="206" t="s">
        <v>263</v>
      </c>
    </row>
    <row r="257" spans="1:47" s="2" customFormat="1" ht="165.75">
      <c r="A257" s="37"/>
      <c r="B257" s="38"/>
      <c r="C257" s="39"/>
      <c r="D257" s="208" t="s">
        <v>170</v>
      </c>
      <c r="E257" s="39"/>
      <c r="F257" s="209" t="s">
        <v>259</v>
      </c>
      <c r="G257" s="39"/>
      <c r="H257" s="39"/>
      <c r="I257" s="118"/>
      <c r="J257" s="39"/>
      <c r="K257" s="39"/>
      <c r="L257" s="42"/>
      <c r="M257" s="210"/>
      <c r="N257" s="211"/>
      <c r="O257" s="67"/>
      <c r="P257" s="67"/>
      <c r="Q257" s="67"/>
      <c r="R257" s="67"/>
      <c r="S257" s="67"/>
      <c r="T257" s="68"/>
      <c r="U257" s="37"/>
      <c r="V257" s="37"/>
      <c r="W257" s="37"/>
      <c r="X257" s="37"/>
      <c r="Y257" s="37"/>
      <c r="Z257" s="37"/>
      <c r="AA257" s="37"/>
      <c r="AB257" s="37"/>
      <c r="AC257" s="37"/>
      <c r="AD257" s="37"/>
      <c r="AE257" s="37"/>
      <c r="AT257" s="19" t="s">
        <v>170</v>
      </c>
      <c r="AU257" s="19" t="s">
        <v>87</v>
      </c>
    </row>
    <row r="258" spans="2:63" s="12" customFormat="1" ht="22.9" customHeight="1">
      <c r="B258" s="179"/>
      <c r="C258" s="180"/>
      <c r="D258" s="181" t="s">
        <v>79</v>
      </c>
      <c r="E258" s="193" t="s">
        <v>241</v>
      </c>
      <c r="F258" s="193" t="s">
        <v>264</v>
      </c>
      <c r="G258" s="180"/>
      <c r="H258" s="180"/>
      <c r="I258" s="183"/>
      <c r="J258" s="194">
        <f>BK258</f>
        <v>0</v>
      </c>
      <c r="K258" s="180"/>
      <c r="L258" s="185"/>
      <c r="M258" s="186"/>
      <c r="N258" s="187"/>
      <c r="O258" s="187"/>
      <c r="P258" s="188">
        <f>SUM(P259:P404)</f>
        <v>0</v>
      </c>
      <c r="Q258" s="187"/>
      <c r="R258" s="188">
        <f>SUM(R259:R404)</f>
        <v>0.23408800000000002</v>
      </c>
      <c r="S258" s="187"/>
      <c r="T258" s="189">
        <f>SUM(T259:T404)</f>
        <v>4.7310799999999995</v>
      </c>
      <c r="AR258" s="190" t="s">
        <v>40</v>
      </c>
      <c r="AT258" s="191" t="s">
        <v>79</v>
      </c>
      <c r="AU258" s="191" t="s">
        <v>40</v>
      </c>
      <c r="AY258" s="190" t="s">
        <v>135</v>
      </c>
      <c r="BK258" s="192">
        <f>SUM(BK259:BK404)</f>
        <v>0</v>
      </c>
    </row>
    <row r="259" spans="1:65" s="2" customFormat="1" ht="21.75" customHeight="1">
      <c r="A259" s="37"/>
      <c r="B259" s="38"/>
      <c r="C259" s="195" t="s">
        <v>265</v>
      </c>
      <c r="D259" s="195" t="s">
        <v>138</v>
      </c>
      <c r="E259" s="196" t="s">
        <v>266</v>
      </c>
      <c r="F259" s="197" t="s">
        <v>267</v>
      </c>
      <c r="G259" s="198" t="s">
        <v>268</v>
      </c>
      <c r="H259" s="199">
        <v>33.678</v>
      </c>
      <c r="I259" s="200"/>
      <c r="J259" s="201">
        <f>ROUND(I259*H259,2)</f>
        <v>0</v>
      </c>
      <c r="K259" s="197" t="s">
        <v>142</v>
      </c>
      <c r="L259" s="42"/>
      <c r="M259" s="202" t="s">
        <v>32</v>
      </c>
      <c r="N259" s="203" t="s">
        <v>51</v>
      </c>
      <c r="O259" s="67"/>
      <c r="P259" s="204">
        <f>O259*H259</f>
        <v>0</v>
      </c>
      <c r="Q259" s="204">
        <v>0</v>
      </c>
      <c r="R259" s="204">
        <f>Q259*H259</f>
        <v>0</v>
      </c>
      <c r="S259" s="204">
        <v>0</v>
      </c>
      <c r="T259" s="205">
        <f>S259*H259</f>
        <v>0</v>
      </c>
      <c r="U259" s="37"/>
      <c r="V259" s="37"/>
      <c r="W259" s="37"/>
      <c r="X259" s="37"/>
      <c r="Y259" s="37"/>
      <c r="Z259" s="37"/>
      <c r="AA259" s="37"/>
      <c r="AB259" s="37"/>
      <c r="AC259" s="37"/>
      <c r="AD259" s="37"/>
      <c r="AE259" s="37"/>
      <c r="AR259" s="206" t="s">
        <v>143</v>
      </c>
      <c r="AT259" s="206" t="s">
        <v>138</v>
      </c>
      <c r="AU259" s="206" t="s">
        <v>87</v>
      </c>
      <c r="AY259" s="19" t="s">
        <v>135</v>
      </c>
      <c r="BE259" s="207">
        <f>IF(N259="základní",J259,0)</f>
        <v>0</v>
      </c>
      <c r="BF259" s="207">
        <f>IF(N259="snížená",J259,0)</f>
        <v>0</v>
      </c>
      <c r="BG259" s="207">
        <f>IF(N259="zákl. přenesená",J259,0)</f>
        <v>0</v>
      </c>
      <c r="BH259" s="207">
        <f>IF(N259="sníž. přenesená",J259,0)</f>
        <v>0</v>
      </c>
      <c r="BI259" s="207">
        <f>IF(N259="nulová",J259,0)</f>
        <v>0</v>
      </c>
      <c r="BJ259" s="19" t="s">
        <v>40</v>
      </c>
      <c r="BK259" s="207">
        <f>ROUND(I259*H259,2)</f>
        <v>0</v>
      </c>
      <c r="BL259" s="19" t="s">
        <v>143</v>
      </c>
      <c r="BM259" s="206" t="s">
        <v>269</v>
      </c>
    </row>
    <row r="260" spans="1:47" s="2" customFormat="1" ht="29.25">
      <c r="A260" s="37"/>
      <c r="B260" s="38"/>
      <c r="C260" s="39"/>
      <c r="D260" s="208" t="s">
        <v>170</v>
      </c>
      <c r="E260" s="39"/>
      <c r="F260" s="209" t="s">
        <v>270</v>
      </c>
      <c r="G260" s="39"/>
      <c r="H260" s="39"/>
      <c r="I260" s="118"/>
      <c r="J260" s="39"/>
      <c r="K260" s="39"/>
      <c r="L260" s="42"/>
      <c r="M260" s="210"/>
      <c r="N260" s="211"/>
      <c r="O260" s="67"/>
      <c r="P260" s="67"/>
      <c r="Q260" s="67"/>
      <c r="R260" s="67"/>
      <c r="S260" s="67"/>
      <c r="T260" s="68"/>
      <c r="U260" s="37"/>
      <c r="V260" s="37"/>
      <c r="W260" s="37"/>
      <c r="X260" s="37"/>
      <c r="Y260" s="37"/>
      <c r="Z260" s="37"/>
      <c r="AA260" s="37"/>
      <c r="AB260" s="37"/>
      <c r="AC260" s="37"/>
      <c r="AD260" s="37"/>
      <c r="AE260" s="37"/>
      <c r="AT260" s="19" t="s">
        <v>170</v>
      </c>
      <c r="AU260" s="19" t="s">
        <v>87</v>
      </c>
    </row>
    <row r="261" spans="2:51" s="13" customFormat="1" ht="11.25">
      <c r="B261" s="212"/>
      <c r="C261" s="213"/>
      <c r="D261" s="208" t="s">
        <v>147</v>
      </c>
      <c r="E261" s="214" t="s">
        <v>32</v>
      </c>
      <c r="F261" s="215" t="s">
        <v>271</v>
      </c>
      <c r="G261" s="213"/>
      <c r="H261" s="214" t="s">
        <v>32</v>
      </c>
      <c r="I261" s="216"/>
      <c r="J261" s="213"/>
      <c r="K261" s="213"/>
      <c r="L261" s="217"/>
      <c r="M261" s="218"/>
      <c r="N261" s="219"/>
      <c r="O261" s="219"/>
      <c r="P261" s="219"/>
      <c r="Q261" s="219"/>
      <c r="R261" s="219"/>
      <c r="S261" s="219"/>
      <c r="T261" s="220"/>
      <c r="AT261" s="221" t="s">
        <v>147</v>
      </c>
      <c r="AU261" s="221" t="s">
        <v>87</v>
      </c>
      <c r="AV261" s="13" t="s">
        <v>40</v>
      </c>
      <c r="AW261" s="13" t="s">
        <v>38</v>
      </c>
      <c r="AX261" s="13" t="s">
        <v>80</v>
      </c>
      <c r="AY261" s="221" t="s">
        <v>135</v>
      </c>
    </row>
    <row r="262" spans="2:51" s="13" customFormat="1" ht="11.25">
      <c r="B262" s="212"/>
      <c r="C262" s="213"/>
      <c r="D262" s="208" t="s">
        <v>147</v>
      </c>
      <c r="E262" s="214" t="s">
        <v>32</v>
      </c>
      <c r="F262" s="215" t="s">
        <v>272</v>
      </c>
      <c r="G262" s="213"/>
      <c r="H262" s="214" t="s">
        <v>32</v>
      </c>
      <c r="I262" s="216"/>
      <c r="J262" s="213"/>
      <c r="K262" s="213"/>
      <c r="L262" s="217"/>
      <c r="M262" s="218"/>
      <c r="N262" s="219"/>
      <c r="O262" s="219"/>
      <c r="P262" s="219"/>
      <c r="Q262" s="219"/>
      <c r="R262" s="219"/>
      <c r="S262" s="219"/>
      <c r="T262" s="220"/>
      <c r="AT262" s="221" t="s">
        <v>147</v>
      </c>
      <c r="AU262" s="221" t="s">
        <v>87</v>
      </c>
      <c r="AV262" s="13" t="s">
        <v>40</v>
      </c>
      <c r="AW262" s="13" t="s">
        <v>38</v>
      </c>
      <c r="AX262" s="13" t="s">
        <v>80</v>
      </c>
      <c r="AY262" s="221" t="s">
        <v>135</v>
      </c>
    </row>
    <row r="263" spans="2:51" s="14" customFormat="1" ht="11.25">
      <c r="B263" s="222"/>
      <c r="C263" s="223"/>
      <c r="D263" s="208" t="s">
        <v>147</v>
      </c>
      <c r="E263" s="224" t="s">
        <v>32</v>
      </c>
      <c r="F263" s="225" t="s">
        <v>273</v>
      </c>
      <c r="G263" s="223"/>
      <c r="H263" s="226">
        <v>7.59</v>
      </c>
      <c r="I263" s="227"/>
      <c r="J263" s="223"/>
      <c r="K263" s="223"/>
      <c r="L263" s="228"/>
      <c r="M263" s="229"/>
      <c r="N263" s="230"/>
      <c r="O263" s="230"/>
      <c r="P263" s="230"/>
      <c r="Q263" s="230"/>
      <c r="R263" s="230"/>
      <c r="S263" s="230"/>
      <c r="T263" s="231"/>
      <c r="AT263" s="232" t="s">
        <v>147</v>
      </c>
      <c r="AU263" s="232" t="s">
        <v>87</v>
      </c>
      <c r="AV263" s="14" t="s">
        <v>87</v>
      </c>
      <c r="AW263" s="14" t="s">
        <v>38</v>
      </c>
      <c r="AX263" s="14" t="s">
        <v>80</v>
      </c>
      <c r="AY263" s="232" t="s">
        <v>135</v>
      </c>
    </row>
    <row r="264" spans="2:51" s="14" customFormat="1" ht="11.25">
      <c r="B264" s="222"/>
      <c r="C264" s="223"/>
      <c r="D264" s="208" t="s">
        <v>147</v>
      </c>
      <c r="E264" s="224" t="s">
        <v>32</v>
      </c>
      <c r="F264" s="225" t="s">
        <v>274</v>
      </c>
      <c r="G264" s="223"/>
      <c r="H264" s="226">
        <v>0.992</v>
      </c>
      <c r="I264" s="227"/>
      <c r="J264" s="223"/>
      <c r="K264" s="223"/>
      <c r="L264" s="228"/>
      <c r="M264" s="229"/>
      <c r="N264" s="230"/>
      <c r="O264" s="230"/>
      <c r="P264" s="230"/>
      <c r="Q264" s="230"/>
      <c r="R264" s="230"/>
      <c r="S264" s="230"/>
      <c r="T264" s="231"/>
      <c r="AT264" s="232" t="s">
        <v>147</v>
      </c>
      <c r="AU264" s="232" t="s">
        <v>87</v>
      </c>
      <c r="AV264" s="14" t="s">
        <v>87</v>
      </c>
      <c r="AW264" s="14" t="s">
        <v>38</v>
      </c>
      <c r="AX264" s="14" t="s">
        <v>80</v>
      </c>
      <c r="AY264" s="232" t="s">
        <v>135</v>
      </c>
    </row>
    <row r="265" spans="2:51" s="14" customFormat="1" ht="11.25">
      <c r="B265" s="222"/>
      <c r="C265" s="223"/>
      <c r="D265" s="208" t="s">
        <v>147</v>
      </c>
      <c r="E265" s="224" t="s">
        <v>32</v>
      </c>
      <c r="F265" s="225" t="s">
        <v>275</v>
      </c>
      <c r="G265" s="223"/>
      <c r="H265" s="226">
        <v>2.08</v>
      </c>
      <c r="I265" s="227"/>
      <c r="J265" s="223"/>
      <c r="K265" s="223"/>
      <c r="L265" s="228"/>
      <c r="M265" s="229"/>
      <c r="N265" s="230"/>
      <c r="O265" s="230"/>
      <c r="P265" s="230"/>
      <c r="Q265" s="230"/>
      <c r="R265" s="230"/>
      <c r="S265" s="230"/>
      <c r="T265" s="231"/>
      <c r="AT265" s="232" t="s">
        <v>147</v>
      </c>
      <c r="AU265" s="232" t="s">
        <v>87</v>
      </c>
      <c r="AV265" s="14" t="s">
        <v>87</v>
      </c>
      <c r="AW265" s="14" t="s">
        <v>38</v>
      </c>
      <c r="AX265" s="14" t="s">
        <v>80</v>
      </c>
      <c r="AY265" s="232" t="s">
        <v>135</v>
      </c>
    </row>
    <row r="266" spans="2:51" s="14" customFormat="1" ht="11.25">
      <c r="B266" s="222"/>
      <c r="C266" s="223"/>
      <c r="D266" s="208" t="s">
        <v>147</v>
      </c>
      <c r="E266" s="224" t="s">
        <v>32</v>
      </c>
      <c r="F266" s="225" t="s">
        <v>276</v>
      </c>
      <c r="G266" s="223"/>
      <c r="H266" s="226">
        <v>3.27</v>
      </c>
      <c r="I266" s="227"/>
      <c r="J266" s="223"/>
      <c r="K266" s="223"/>
      <c r="L266" s="228"/>
      <c r="M266" s="229"/>
      <c r="N266" s="230"/>
      <c r="O266" s="230"/>
      <c r="P266" s="230"/>
      <c r="Q266" s="230"/>
      <c r="R266" s="230"/>
      <c r="S266" s="230"/>
      <c r="T266" s="231"/>
      <c r="AT266" s="232" t="s">
        <v>147</v>
      </c>
      <c r="AU266" s="232" t="s">
        <v>87</v>
      </c>
      <c r="AV266" s="14" t="s">
        <v>87</v>
      </c>
      <c r="AW266" s="14" t="s">
        <v>38</v>
      </c>
      <c r="AX266" s="14" t="s">
        <v>80</v>
      </c>
      <c r="AY266" s="232" t="s">
        <v>135</v>
      </c>
    </row>
    <row r="267" spans="2:51" s="14" customFormat="1" ht="11.25">
      <c r="B267" s="222"/>
      <c r="C267" s="223"/>
      <c r="D267" s="208" t="s">
        <v>147</v>
      </c>
      <c r="E267" s="224" t="s">
        <v>32</v>
      </c>
      <c r="F267" s="225" t="s">
        <v>277</v>
      </c>
      <c r="G267" s="223"/>
      <c r="H267" s="226">
        <v>2.914</v>
      </c>
      <c r="I267" s="227"/>
      <c r="J267" s="223"/>
      <c r="K267" s="223"/>
      <c r="L267" s="228"/>
      <c r="M267" s="229"/>
      <c r="N267" s="230"/>
      <c r="O267" s="230"/>
      <c r="P267" s="230"/>
      <c r="Q267" s="230"/>
      <c r="R267" s="230"/>
      <c r="S267" s="230"/>
      <c r="T267" s="231"/>
      <c r="AT267" s="232" t="s">
        <v>147</v>
      </c>
      <c r="AU267" s="232" t="s">
        <v>87</v>
      </c>
      <c r="AV267" s="14" t="s">
        <v>87</v>
      </c>
      <c r="AW267" s="14" t="s">
        <v>38</v>
      </c>
      <c r="AX267" s="14" t="s">
        <v>80</v>
      </c>
      <c r="AY267" s="232" t="s">
        <v>135</v>
      </c>
    </row>
    <row r="268" spans="2:51" s="14" customFormat="1" ht="11.25">
      <c r="B268" s="222"/>
      <c r="C268" s="223"/>
      <c r="D268" s="208" t="s">
        <v>147</v>
      </c>
      <c r="E268" s="224" t="s">
        <v>32</v>
      </c>
      <c r="F268" s="225" t="s">
        <v>278</v>
      </c>
      <c r="G268" s="223"/>
      <c r="H268" s="226">
        <v>3.507</v>
      </c>
      <c r="I268" s="227"/>
      <c r="J268" s="223"/>
      <c r="K268" s="223"/>
      <c r="L268" s="228"/>
      <c r="M268" s="229"/>
      <c r="N268" s="230"/>
      <c r="O268" s="230"/>
      <c r="P268" s="230"/>
      <c r="Q268" s="230"/>
      <c r="R268" s="230"/>
      <c r="S268" s="230"/>
      <c r="T268" s="231"/>
      <c r="AT268" s="232" t="s">
        <v>147</v>
      </c>
      <c r="AU268" s="232" t="s">
        <v>87</v>
      </c>
      <c r="AV268" s="14" t="s">
        <v>87</v>
      </c>
      <c r="AW268" s="14" t="s">
        <v>38</v>
      </c>
      <c r="AX268" s="14" t="s">
        <v>80</v>
      </c>
      <c r="AY268" s="232" t="s">
        <v>135</v>
      </c>
    </row>
    <row r="269" spans="2:51" s="14" customFormat="1" ht="11.25">
      <c r="B269" s="222"/>
      <c r="C269" s="223"/>
      <c r="D269" s="208" t="s">
        <v>147</v>
      </c>
      <c r="E269" s="224" t="s">
        <v>32</v>
      </c>
      <c r="F269" s="225" t="s">
        <v>279</v>
      </c>
      <c r="G269" s="223"/>
      <c r="H269" s="226">
        <v>1.54</v>
      </c>
      <c r="I269" s="227"/>
      <c r="J269" s="223"/>
      <c r="K269" s="223"/>
      <c r="L269" s="228"/>
      <c r="M269" s="229"/>
      <c r="N269" s="230"/>
      <c r="O269" s="230"/>
      <c r="P269" s="230"/>
      <c r="Q269" s="230"/>
      <c r="R269" s="230"/>
      <c r="S269" s="230"/>
      <c r="T269" s="231"/>
      <c r="AT269" s="232" t="s">
        <v>147</v>
      </c>
      <c r="AU269" s="232" t="s">
        <v>87</v>
      </c>
      <c r="AV269" s="14" t="s">
        <v>87</v>
      </c>
      <c r="AW269" s="14" t="s">
        <v>38</v>
      </c>
      <c r="AX269" s="14" t="s">
        <v>80</v>
      </c>
      <c r="AY269" s="232" t="s">
        <v>135</v>
      </c>
    </row>
    <row r="270" spans="2:51" s="14" customFormat="1" ht="11.25">
      <c r="B270" s="222"/>
      <c r="C270" s="223"/>
      <c r="D270" s="208" t="s">
        <v>147</v>
      </c>
      <c r="E270" s="224" t="s">
        <v>32</v>
      </c>
      <c r="F270" s="225" t="s">
        <v>280</v>
      </c>
      <c r="G270" s="223"/>
      <c r="H270" s="226">
        <v>1.71</v>
      </c>
      <c r="I270" s="227"/>
      <c r="J270" s="223"/>
      <c r="K270" s="223"/>
      <c r="L270" s="228"/>
      <c r="M270" s="229"/>
      <c r="N270" s="230"/>
      <c r="O270" s="230"/>
      <c r="P270" s="230"/>
      <c r="Q270" s="230"/>
      <c r="R270" s="230"/>
      <c r="S270" s="230"/>
      <c r="T270" s="231"/>
      <c r="AT270" s="232" t="s">
        <v>147</v>
      </c>
      <c r="AU270" s="232" t="s">
        <v>87</v>
      </c>
      <c r="AV270" s="14" t="s">
        <v>87</v>
      </c>
      <c r="AW270" s="14" t="s">
        <v>38</v>
      </c>
      <c r="AX270" s="14" t="s">
        <v>80</v>
      </c>
      <c r="AY270" s="232" t="s">
        <v>135</v>
      </c>
    </row>
    <row r="271" spans="2:51" s="14" customFormat="1" ht="11.25">
      <c r="B271" s="222"/>
      <c r="C271" s="223"/>
      <c r="D271" s="208" t="s">
        <v>147</v>
      </c>
      <c r="E271" s="224" t="s">
        <v>32</v>
      </c>
      <c r="F271" s="225" t="s">
        <v>281</v>
      </c>
      <c r="G271" s="223"/>
      <c r="H271" s="226">
        <v>1.814</v>
      </c>
      <c r="I271" s="227"/>
      <c r="J271" s="223"/>
      <c r="K271" s="223"/>
      <c r="L271" s="228"/>
      <c r="M271" s="229"/>
      <c r="N271" s="230"/>
      <c r="O271" s="230"/>
      <c r="P271" s="230"/>
      <c r="Q271" s="230"/>
      <c r="R271" s="230"/>
      <c r="S271" s="230"/>
      <c r="T271" s="231"/>
      <c r="AT271" s="232" t="s">
        <v>147</v>
      </c>
      <c r="AU271" s="232" t="s">
        <v>87</v>
      </c>
      <c r="AV271" s="14" t="s">
        <v>87</v>
      </c>
      <c r="AW271" s="14" t="s">
        <v>38</v>
      </c>
      <c r="AX271" s="14" t="s">
        <v>80</v>
      </c>
      <c r="AY271" s="232" t="s">
        <v>135</v>
      </c>
    </row>
    <row r="272" spans="2:51" s="14" customFormat="1" ht="11.25">
      <c r="B272" s="222"/>
      <c r="C272" s="223"/>
      <c r="D272" s="208" t="s">
        <v>147</v>
      </c>
      <c r="E272" s="224" t="s">
        <v>32</v>
      </c>
      <c r="F272" s="225" t="s">
        <v>282</v>
      </c>
      <c r="G272" s="223"/>
      <c r="H272" s="226">
        <v>1.161</v>
      </c>
      <c r="I272" s="227"/>
      <c r="J272" s="223"/>
      <c r="K272" s="223"/>
      <c r="L272" s="228"/>
      <c r="M272" s="229"/>
      <c r="N272" s="230"/>
      <c r="O272" s="230"/>
      <c r="P272" s="230"/>
      <c r="Q272" s="230"/>
      <c r="R272" s="230"/>
      <c r="S272" s="230"/>
      <c r="T272" s="231"/>
      <c r="AT272" s="232" t="s">
        <v>147</v>
      </c>
      <c r="AU272" s="232" t="s">
        <v>87</v>
      </c>
      <c r="AV272" s="14" t="s">
        <v>87</v>
      </c>
      <c r="AW272" s="14" t="s">
        <v>38</v>
      </c>
      <c r="AX272" s="14" t="s">
        <v>80</v>
      </c>
      <c r="AY272" s="232" t="s">
        <v>135</v>
      </c>
    </row>
    <row r="273" spans="2:51" s="14" customFormat="1" ht="11.25">
      <c r="B273" s="222"/>
      <c r="C273" s="223"/>
      <c r="D273" s="208" t="s">
        <v>147</v>
      </c>
      <c r="E273" s="224" t="s">
        <v>32</v>
      </c>
      <c r="F273" s="225" t="s">
        <v>283</v>
      </c>
      <c r="G273" s="223"/>
      <c r="H273" s="226">
        <v>2.117</v>
      </c>
      <c r="I273" s="227"/>
      <c r="J273" s="223"/>
      <c r="K273" s="223"/>
      <c r="L273" s="228"/>
      <c r="M273" s="229"/>
      <c r="N273" s="230"/>
      <c r="O273" s="230"/>
      <c r="P273" s="230"/>
      <c r="Q273" s="230"/>
      <c r="R273" s="230"/>
      <c r="S273" s="230"/>
      <c r="T273" s="231"/>
      <c r="AT273" s="232" t="s">
        <v>147</v>
      </c>
      <c r="AU273" s="232" t="s">
        <v>87</v>
      </c>
      <c r="AV273" s="14" t="s">
        <v>87</v>
      </c>
      <c r="AW273" s="14" t="s">
        <v>38</v>
      </c>
      <c r="AX273" s="14" t="s">
        <v>80</v>
      </c>
      <c r="AY273" s="232" t="s">
        <v>135</v>
      </c>
    </row>
    <row r="274" spans="2:51" s="14" customFormat="1" ht="11.25">
      <c r="B274" s="222"/>
      <c r="C274" s="223"/>
      <c r="D274" s="208" t="s">
        <v>147</v>
      </c>
      <c r="E274" s="224" t="s">
        <v>32</v>
      </c>
      <c r="F274" s="225" t="s">
        <v>284</v>
      </c>
      <c r="G274" s="223"/>
      <c r="H274" s="226">
        <v>2.194</v>
      </c>
      <c r="I274" s="227"/>
      <c r="J274" s="223"/>
      <c r="K274" s="223"/>
      <c r="L274" s="228"/>
      <c r="M274" s="229"/>
      <c r="N274" s="230"/>
      <c r="O274" s="230"/>
      <c r="P274" s="230"/>
      <c r="Q274" s="230"/>
      <c r="R274" s="230"/>
      <c r="S274" s="230"/>
      <c r="T274" s="231"/>
      <c r="AT274" s="232" t="s">
        <v>147</v>
      </c>
      <c r="AU274" s="232" t="s">
        <v>87</v>
      </c>
      <c r="AV274" s="14" t="s">
        <v>87</v>
      </c>
      <c r="AW274" s="14" t="s">
        <v>38</v>
      </c>
      <c r="AX274" s="14" t="s">
        <v>80</v>
      </c>
      <c r="AY274" s="232" t="s">
        <v>135</v>
      </c>
    </row>
    <row r="275" spans="2:51" s="14" customFormat="1" ht="11.25">
      <c r="B275" s="222"/>
      <c r="C275" s="223"/>
      <c r="D275" s="208" t="s">
        <v>147</v>
      </c>
      <c r="E275" s="224" t="s">
        <v>32</v>
      </c>
      <c r="F275" s="225" t="s">
        <v>285</v>
      </c>
      <c r="G275" s="223"/>
      <c r="H275" s="226">
        <v>1.411</v>
      </c>
      <c r="I275" s="227"/>
      <c r="J275" s="223"/>
      <c r="K275" s="223"/>
      <c r="L275" s="228"/>
      <c r="M275" s="229"/>
      <c r="N275" s="230"/>
      <c r="O275" s="230"/>
      <c r="P275" s="230"/>
      <c r="Q275" s="230"/>
      <c r="R275" s="230"/>
      <c r="S275" s="230"/>
      <c r="T275" s="231"/>
      <c r="AT275" s="232" t="s">
        <v>147</v>
      </c>
      <c r="AU275" s="232" t="s">
        <v>87</v>
      </c>
      <c r="AV275" s="14" t="s">
        <v>87</v>
      </c>
      <c r="AW275" s="14" t="s">
        <v>38</v>
      </c>
      <c r="AX275" s="14" t="s">
        <v>80</v>
      </c>
      <c r="AY275" s="232" t="s">
        <v>135</v>
      </c>
    </row>
    <row r="276" spans="2:51" s="14" customFormat="1" ht="11.25">
      <c r="B276" s="222"/>
      <c r="C276" s="223"/>
      <c r="D276" s="208" t="s">
        <v>147</v>
      </c>
      <c r="E276" s="224" t="s">
        <v>32</v>
      </c>
      <c r="F276" s="225" t="s">
        <v>286</v>
      </c>
      <c r="G276" s="223"/>
      <c r="H276" s="226">
        <v>1.378</v>
      </c>
      <c r="I276" s="227"/>
      <c r="J276" s="223"/>
      <c r="K276" s="223"/>
      <c r="L276" s="228"/>
      <c r="M276" s="229"/>
      <c r="N276" s="230"/>
      <c r="O276" s="230"/>
      <c r="P276" s="230"/>
      <c r="Q276" s="230"/>
      <c r="R276" s="230"/>
      <c r="S276" s="230"/>
      <c r="T276" s="231"/>
      <c r="AT276" s="232" t="s">
        <v>147</v>
      </c>
      <c r="AU276" s="232" t="s">
        <v>87</v>
      </c>
      <c r="AV276" s="14" t="s">
        <v>87</v>
      </c>
      <c r="AW276" s="14" t="s">
        <v>38</v>
      </c>
      <c r="AX276" s="14" t="s">
        <v>80</v>
      </c>
      <c r="AY276" s="232" t="s">
        <v>135</v>
      </c>
    </row>
    <row r="277" spans="2:51" s="15" customFormat="1" ht="11.25">
      <c r="B277" s="233"/>
      <c r="C277" s="234"/>
      <c r="D277" s="208" t="s">
        <v>147</v>
      </c>
      <c r="E277" s="235" t="s">
        <v>32</v>
      </c>
      <c r="F277" s="236" t="s">
        <v>164</v>
      </c>
      <c r="G277" s="234"/>
      <c r="H277" s="237">
        <v>33.678</v>
      </c>
      <c r="I277" s="238"/>
      <c r="J277" s="234"/>
      <c r="K277" s="234"/>
      <c r="L277" s="239"/>
      <c r="M277" s="240"/>
      <c r="N277" s="241"/>
      <c r="O277" s="241"/>
      <c r="P277" s="241"/>
      <c r="Q277" s="241"/>
      <c r="R277" s="241"/>
      <c r="S277" s="241"/>
      <c r="T277" s="242"/>
      <c r="AT277" s="243" t="s">
        <v>147</v>
      </c>
      <c r="AU277" s="243" t="s">
        <v>87</v>
      </c>
      <c r="AV277" s="15" t="s">
        <v>143</v>
      </c>
      <c r="AW277" s="15" t="s">
        <v>38</v>
      </c>
      <c r="AX277" s="15" t="s">
        <v>40</v>
      </c>
      <c r="AY277" s="243" t="s">
        <v>135</v>
      </c>
    </row>
    <row r="278" spans="1:65" s="2" customFormat="1" ht="21.75" customHeight="1">
      <c r="A278" s="37"/>
      <c r="B278" s="38"/>
      <c r="C278" s="195" t="s">
        <v>8</v>
      </c>
      <c r="D278" s="195" t="s">
        <v>138</v>
      </c>
      <c r="E278" s="196" t="s">
        <v>287</v>
      </c>
      <c r="F278" s="197" t="s">
        <v>288</v>
      </c>
      <c r="G278" s="198" t="s">
        <v>268</v>
      </c>
      <c r="H278" s="199">
        <v>33.678</v>
      </c>
      <c r="I278" s="200"/>
      <c r="J278" s="201">
        <f>ROUND(I278*H278,2)</f>
        <v>0</v>
      </c>
      <c r="K278" s="197" t="s">
        <v>142</v>
      </c>
      <c r="L278" s="42"/>
      <c r="M278" s="202" t="s">
        <v>32</v>
      </c>
      <c r="N278" s="203" t="s">
        <v>51</v>
      </c>
      <c r="O278" s="67"/>
      <c r="P278" s="204">
        <f>O278*H278</f>
        <v>0</v>
      </c>
      <c r="Q278" s="204">
        <v>0</v>
      </c>
      <c r="R278" s="204">
        <f>Q278*H278</f>
        <v>0</v>
      </c>
      <c r="S278" s="204">
        <v>0</v>
      </c>
      <c r="T278" s="205">
        <f>S278*H278</f>
        <v>0</v>
      </c>
      <c r="U278" s="37"/>
      <c r="V278" s="37"/>
      <c r="W278" s="37"/>
      <c r="X278" s="37"/>
      <c r="Y278" s="37"/>
      <c r="Z278" s="37"/>
      <c r="AA278" s="37"/>
      <c r="AB278" s="37"/>
      <c r="AC278" s="37"/>
      <c r="AD278" s="37"/>
      <c r="AE278" s="37"/>
      <c r="AR278" s="206" t="s">
        <v>143</v>
      </c>
      <c r="AT278" s="206" t="s">
        <v>138</v>
      </c>
      <c r="AU278" s="206" t="s">
        <v>87</v>
      </c>
      <c r="AY278" s="19" t="s">
        <v>135</v>
      </c>
      <c r="BE278" s="207">
        <f>IF(N278="základní",J278,0)</f>
        <v>0</v>
      </c>
      <c r="BF278" s="207">
        <f>IF(N278="snížená",J278,0)</f>
        <v>0</v>
      </c>
      <c r="BG278" s="207">
        <f>IF(N278="zákl. přenesená",J278,0)</f>
        <v>0</v>
      </c>
      <c r="BH278" s="207">
        <f>IF(N278="sníž. přenesená",J278,0)</f>
        <v>0</v>
      </c>
      <c r="BI278" s="207">
        <f>IF(N278="nulová",J278,0)</f>
        <v>0</v>
      </c>
      <c r="BJ278" s="19" t="s">
        <v>40</v>
      </c>
      <c r="BK278" s="207">
        <f>ROUND(I278*H278,2)</f>
        <v>0</v>
      </c>
      <c r="BL278" s="19" t="s">
        <v>143</v>
      </c>
      <c r="BM278" s="206" t="s">
        <v>289</v>
      </c>
    </row>
    <row r="279" spans="1:47" s="2" customFormat="1" ht="29.25">
      <c r="A279" s="37"/>
      <c r="B279" s="38"/>
      <c r="C279" s="39"/>
      <c r="D279" s="208" t="s">
        <v>170</v>
      </c>
      <c r="E279" s="39"/>
      <c r="F279" s="209" t="s">
        <v>270</v>
      </c>
      <c r="G279" s="39"/>
      <c r="H279" s="39"/>
      <c r="I279" s="118"/>
      <c r="J279" s="39"/>
      <c r="K279" s="39"/>
      <c r="L279" s="42"/>
      <c r="M279" s="210"/>
      <c r="N279" s="211"/>
      <c r="O279" s="67"/>
      <c r="P279" s="67"/>
      <c r="Q279" s="67"/>
      <c r="R279" s="67"/>
      <c r="S279" s="67"/>
      <c r="T279" s="68"/>
      <c r="U279" s="37"/>
      <c r="V279" s="37"/>
      <c r="W279" s="37"/>
      <c r="X279" s="37"/>
      <c r="Y279" s="37"/>
      <c r="Z279" s="37"/>
      <c r="AA279" s="37"/>
      <c r="AB279" s="37"/>
      <c r="AC279" s="37"/>
      <c r="AD279" s="37"/>
      <c r="AE279" s="37"/>
      <c r="AT279" s="19" t="s">
        <v>170</v>
      </c>
      <c r="AU279" s="19" t="s">
        <v>87</v>
      </c>
    </row>
    <row r="280" spans="1:47" s="2" customFormat="1" ht="19.5">
      <c r="A280" s="37"/>
      <c r="B280" s="38"/>
      <c r="C280" s="39"/>
      <c r="D280" s="208" t="s">
        <v>145</v>
      </c>
      <c r="E280" s="39"/>
      <c r="F280" s="209" t="s">
        <v>290</v>
      </c>
      <c r="G280" s="39"/>
      <c r="H280" s="39"/>
      <c r="I280" s="118"/>
      <c r="J280" s="39"/>
      <c r="K280" s="39"/>
      <c r="L280" s="42"/>
      <c r="M280" s="210"/>
      <c r="N280" s="211"/>
      <c r="O280" s="67"/>
      <c r="P280" s="67"/>
      <c r="Q280" s="67"/>
      <c r="R280" s="67"/>
      <c r="S280" s="67"/>
      <c r="T280" s="68"/>
      <c r="U280" s="37"/>
      <c r="V280" s="37"/>
      <c r="W280" s="37"/>
      <c r="X280" s="37"/>
      <c r="Y280" s="37"/>
      <c r="Z280" s="37"/>
      <c r="AA280" s="37"/>
      <c r="AB280" s="37"/>
      <c r="AC280" s="37"/>
      <c r="AD280" s="37"/>
      <c r="AE280" s="37"/>
      <c r="AT280" s="19" t="s">
        <v>145</v>
      </c>
      <c r="AU280" s="19" t="s">
        <v>87</v>
      </c>
    </row>
    <row r="281" spans="1:65" s="2" customFormat="1" ht="21.75" customHeight="1">
      <c r="A281" s="37"/>
      <c r="B281" s="38"/>
      <c r="C281" s="195" t="s">
        <v>291</v>
      </c>
      <c r="D281" s="195" t="s">
        <v>138</v>
      </c>
      <c r="E281" s="196" t="s">
        <v>292</v>
      </c>
      <c r="F281" s="197" t="s">
        <v>293</v>
      </c>
      <c r="G281" s="198" t="s">
        <v>268</v>
      </c>
      <c r="H281" s="199">
        <v>1515.51</v>
      </c>
      <c r="I281" s="200"/>
      <c r="J281" s="201">
        <f>ROUND(I281*H281,2)</f>
        <v>0</v>
      </c>
      <c r="K281" s="197" t="s">
        <v>142</v>
      </c>
      <c r="L281" s="42"/>
      <c r="M281" s="202" t="s">
        <v>32</v>
      </c>
      <c r="N281" s="203" t="s">
        <v>51</v>
      </c>
      <c r="O281" s="67"/>
      <c r="P281" s="204">
        <f>O281*H281</f>
        <v>0</v>
      </c>
      <c r="Q281" s="204">
        <v>0</v>
      </c>
      <c r="R281" s="204">
        <f>Q281*H281</f>
        <v>0</v>
      </c>
      <c r="S281" s="204">
        <v>0</v>
      </c>
      <c r="T281" s="205">
        <f>S281*H281</f>
        <v>0</v>
      </c>
      <c r="U281" s="37"/>
      <c r="V281" s="37"/>
      <c r="W281" s="37"/>
      <c r="X281" s="37"/>
      <c r="Y281" s="37"/>
      <c r="Z281" s="37"/>
      <c r="AA281" s="37"/>
      <c r="AB281" s="37"/>
      <c r="AC281" s="37"/>
      <c r="AD281" s="37"/>
      <c r="AE281" s="37"/>
      <c r="AR281" s="206" t="s">
        <v>143</v>
      </c>
      <c r="AT281" s="206" t="s">
        <v>138</v>
      </c>
      <c r="AU281" s="206" t="s">
        <v>87</v>
      </c>
      <c r="AY281" s="19" t="s">
        <v>135</v>
      </c>
      <c r="BE281" s="207">
        <f>IF(N281="základní",J281,0)</f>
        <v>0</v>
      </c>
      <c r="BF281" s="207">
        <f>IF(N281="snížená",J281,0)</f>
        <v>0</v>
      </c>
      <c r="BG281" s="207">
        <f>IF(N281="zákl. přenesená",J281,0)</f>
        <v>0</v>
      </c>
      <c r="BH281" s="207">
        <f>IF(N281="sníž. přenesená",J281,0)</f>
        <v>0</v>
      </c>
      <c r="BI281" s="207">
        <f>IF(N281="nulová",J281,0)</f>
        <v>0</v>
      </c>
      <c r="BJ281" s="19" t="s">
        <v>40</v>
      </c>
      <c r="BK281" s="207">
        <f>ROUND(I281*H281,2)</f>
        <v>0</v>
      </c>
      <c r="BL281" s="19" t="s">
        <v>143</v>
      </c>
      <c r="BM281" s="206" t="s">
        <v>294</v>
      </c>
    </row>
    <row r="282" spans="1:47" s="2" customFormat="1" ht="29.25">
      <c r="A282" s="37"/>
      <c r="B282" s="38"/>
      <c r="C282" s="39"/>
      <c r="D282" s="208" t="s">
        <v>170</v>
      </c>
      <c r="E282" s="39"/>
      <c r="F282" s="209" t="s">
        <v>270</v>
      </c>
      <c r="G282" s="39"/>
      <c r="H282" s="39"/>
      <c r="I282" s="118"/>
      <c r="J282" s="39"/>
      <c r="K282" s="39"/>
      <c r="L282" s="42"/>
      <c r="M282" s="210"/>
      <c r="N282" s="211"/>
      <c r="O282" s="67"/>
      <c r="P282" s="67"/>
      <c r="Q282" s="67"/>
      <c r="R282" s="67"/>
      <c r="S282" s="67"/>
      <c r="T282" s="68"/>
      <c r="U282" s="37"/>
      <c r="V282" s="37"/>
      <c r="W282" s="37"/>
      <c r="X282" s="37"/>
      <c r="Y282" s="37"/>
      <c r="Z282" s="37"/>
      <c r="AA282" s="37"/>
      <c r="AB282" s="37"/>
      <c r="AC282" s="37"/>
      <c r="AD282" s="37"/>
      <c r="AE282" s="37"/>
      <c r="AT282" s="19" t="s">
        <v>170</v>
      </c>
      <c r="AU282" s="19" t="s">
        <v>87</v>
      </c>
    </row>
    <row r="283" spans="2:51" s="14" customFormat="1" ht="11.25">
      <c r="B283" s="222"/>
      <c r="C283" s="223"/>
      <c r="D283" s="208" t="s">
        <v>147</v>
      </c>
      <c r="E283" s="224" t="s">
        <v>32</v>
      </c>
      <c r="F283" s="225" t="s">
        <v>295</v>
      </c>
      <c r="G283" s="223"/>
      <c r="H283" s="226">
        <v>1515.51</v>
      </c>
      <c r="I283" s="227"/>
      <c r="J283" s="223"/>
      <c r="K283" s="223"/>
      <c r="L283" s="228"/>
      <c r="M283" s="229"/>
      <c r="N283" s="230"/>
      <c r="O283" s="230"/>
      <c r="P283" s="230"/>
      <c r="Q283" s="230"/>
      <c r="R283" s="230"/>
      <c r="S283" s="230"/>
      <c r="T283" s="231"/>
      <c r="AT283" s="232" t="s">
        <v>147</v>
      </c>
      <c r="AU283" s="232" t="s">
        <v>87</v>
      </c>
      <c r="AV283" s="14" t="s">
        <v>87</v>
      </c>
      <c r="AW283" s="14" t="s">
        <v>38</v>
      </c>
      <c r="AX283" s="14" t="s">
        <v>40</v>
      </c>
      <c r="AY283" s="232" t="s">
        <v>135</v>
      </c>
    </row>
    <row r="284" spans="1:65" s="2" customFormat="1" ht="21.75" customHeight="1">
      <c r="A284" s="37"/>
      <c r="B284" s="38"/>
      <c r="C284" s="195" t="s">
        <v>296</v>
      </c>
      <c r="D284" s="195" t="s">
        <v>138</v>
      </c>
      <c r="E284" s="196" t="s">
        <v>297</v>
      </c>
      <c r="F284" s="197" t="s">
        <v>298</v>
      </c>
      <c r="G284" s="198" t="s">
        <v>268</v>
      </c>
      <c r="H284" s="199">
        <v>33.678</v>
      </c>
      <c r="I284" s="200"/>
      <c r="J284" s="201">
        <f>ROUND(I284*H284,2)</f>
        <v>0</v>
      </c>
      <c r="K284" s="197" t="s">
        <v>142</v>
      </c>
      <c r="L284" s="42"/>
      <c r="M284" s="202" t="s">
        <v>32</v>
      </c>
      <c r="N284" s="203" t="s">
        <v>51</v>
      </c>
      <c r="O284" s="67"/>
      <c r="P284" s="204">
        <f>O284*H284</f>
        <v>0</v>
      </c>
      <c r="Q284" s="204">
        <v>0</v>
      </c>
      <c r="R284" s="204">
        <f>Q284*H284</f>
        <v>0</v>
      </c>
      <c r="S284" s="204">
        <v>0</v>
      </c>
      <c r="T284" s="205">
        <f>S284*H284</f>
        <v>0</v>
      </c>
      <c r="U284" s="37"/>
      <c r="V284" s="37"/>
      <c r="W284" s="37"/>
      <c r="X284" s="37"/>
      <c r="Y284" s="37"/>
      <c r="Z284" s="37"/>
      <c r="AA284" s="37"/>
      <c r="AB284" s="37"/>
      <c r="AC284" s="37"/>
      <c r="AD284" s="37"/>
      <c r="AE284" s="37"/>
      <c r="AR284" s="206" t="s">
        <v>143</v>
      </c>
      <c r="AT284" s="206" t="s">
        <v>138</v>
      </c>
      <c r="AU284" s="206" t="s">
        <v>87</v>
      </c>
      <c r="AY284" s="19" t="s">
        <v>135</v>
      </c>
      <c r="BE284" s="207">
        <f>IF(N284="základní",J284,0)</f>
        <v>0</v>
      </c>
      <c r="BF284" s="207">
        <f>IF(N284="snížená",J284,0)</f>
        <v>0</v>
      </c>
      <c r="BG284" s="207">
        <f>IF(N284="zákl. přenesená",J284,0)</f>
        <v>0</v>
      </c>
      <c r="BH284" s="207">
        <f>IF(N284="sníž. přenesená",J284,0)</f>
        <v>0</v>
      </c>
      <c r="BI284" s="207">
        <f>IF(N284="nulová",J284,0)</f>
        <v>0</v>
      </c>
      <c r="BJ284" s="19" t="s">
        <v>40</v>
      </c>
      <c r="BK284" s="207">
        <f>ROUND(I284*H284,2)</f>
        <v>0</v>
      </c>
      <c r="BL284" s="19" t="s">
        <v>143</v>
      </c>
      <c r="BM284" s="206" t="s">
        <v>299</v>
      </c>
    </row>
    <row r="285" spans="1:47" s="2" customFormat="1" ht="29.25">
      <c r="A285" s="37"/>
      <c r="B285" s="38"/>
      <c r="C285" s="39"/>
      <c r="D285" s="208" t="s">
        <v>170</v>
      </c>
      <c r="E285" s="39"/>
      <c r="F285" s="209" t="s">
        <v>300</v>
      </c>
      <c r="G285" s="39"/>
      <c r="H285" s="39"/>
      <c r="I285" s="118"/>
      <c r="J285" s="39"/>
      <c r="K285" s="39"/>
      <c r="L285" s="42"/>
      <c r="M285" s="210"/>
      <c r="N285" s="211"/>
      <c r="O285" s="67"/>
      <c r="P285" s="67"/>
      <c r="Q285" s="67"/>
      <c r="R285" s="67"/>
      <c r="S285" s="67"/>
      <c r="T285" s="68"/>
      <c r="U285" s="37"/>
      <c r="V285" s="37"/>
      <c r="W285" s="37"/>
      <c r="X285" s="37"/>
      <c r="Y285" s="37"/>
      <c r="Z285" s="37"/>
      <c r="AA285" s="37"/>
      <c r="AB285" s="37"/>
      <c r="AC285" s="37"/>
      <c r="AD285" s="37"/>
      <c r="AE285" s="37"/>
      <c r="AT285" s="19" t="s">
        <v>170</v>
      </c>
      <c r="AU285" s="19" t="s">
        <v>87</v>
      </c>
    </row>
    <row r="286" spans="1:65" s="2" customFormat="1" ht="21.75" customHeight="1">
      <c r="A286" s="37"/>
      <c r="B286" s="38"/>
      <c r="C286" s="195" t="s">
        <v>301</v>
      </c>
      <c r="D286" s="195" t="s">
        <v>138</v>
      </c>
      <c r="E286" s="196" t="s">
        <v>302</v>
      </c>
      <c r="F286" s="197" t="s">
        <v>303</v>
      </c>
      <c r="G286" s="198" t="s">
        <v>304</v>
      </c>
      <c r="H286" s="199">
        <v>137.76</v>
      </c>
      <c r="I286" s="200"/>
      <c r="J286" s="201">
        <f>ROUND(I286*H286,2)</f>
        <v>0</v>
      </c>
      <c r="K286" s="197" t="s">
        <v>142</v>
      </c>
      <c r="L286" s="42"/>
      <c r="M286" s="202" t="s">
        <v>32</v>
      </c>
      <c r="N286" s="203" t="s">
        <v>51</v>
      </c>
      <c r="O286" s="67"/>
      <c r="P286" s="204">
        <f>O286*H286</f>
        <v>0</v>
      </c>
      <c r="Q286" s="204">
        <v>0</v>
      </c>
      <c r="R286" s="204">
        <f>Q286*H286</f>
        <v>0</v>
      </c>
      <c r="S286" s="204">
        <v>0</v>
      </c>
      <c r="T286" s="205">
        <f>S286*H286</f>
        <v>0</v>
      </c>
      <c r="U286" s="37"/>
      <c r="V286" s="37"/>
      <c r="W286" s="37"/>
      <c r="X286" s="37"/>
      <c r="Y286" s="37"/>
      <c r="Z286" s="37"/>
      <c r="AA286" s="37"/>
      <c r="AB286" s="37"/>
      <c r="AC286" s="37"/>
      <c r="AD286" s="37"/>
      <c r="AE286" s="37"/>
      <c r="AR286" s="206" t="s">
        <v>143</v>
      </c>
      <c r="AT286" s="206" t="s">
        <v>138</v>
      </c>
      <c r="AU286" s="206" t="s">
        <v>87</v>
      </c>
      <c r="AY286" s="19" t="s">
        <v>135</v>
      </c>
      <c r="BE286" s="207">
        <f>IF(N286="základní",J286,0)</f>
        <v>0</v>
      </c>
      <c r="BF286" s="207">
        <f>IF(N286="snížená",J286,0)</f>
        <v>0</v>
      </c>
      <c r="BG286" s="207">
        <f>IF(N286="zákl. přenesená",J286,0)</f>
        <v>0</v>
      </c>
      <c r="BH286" s="207">
        <f>IF(N286="sníž. přenesená",J286,0)</f>
        <v>0</v>
      </c>
      <c r="BI286" s="207">
        <f>IF(N286="nulová",J286,0)</f>
        <v>0</v>
      </c>
      <c r="BJ286" s="19" t="s">
        <v>40</v>
      </c>
      <c r="BK286" s="207">
        <f>ROUND(I286*H286,2)</f>
        <v>0</v>
      </c>
      <c r="BL286" s="19" t="s">
        <v>143</v>
      </c>
      <c r="BM286" s="206" t="s">
        <v>305</v>
      </c>
    </row>
    <row r="287" spans="1:47" s="2" customFormat="1" ht="58.5">
      <c r="A287" s="37"/>
      <c r="B287" s="38"/>
      <c r="C287" s="39"/>
      <c r="D287" s="208" t="s">
        <v>170</v>
      </c>
      <c r="E287" s="39"/>
      <c r="F287" s="209" t="s">
        <v>306</v>
      </c>
      <c r="G287" s="39"/>
      <c r="H287" s="39"/>
      <c r="I287" s="118"/>
      <c r="J287" s="39"/>
      <c r="K287" s="39"/>
      <c r="L287" s="42"/>
      <c r="M287" s="210"/>
      <c r="N287" s="211"/>
      <c r="O287" s="67"/>
      <c r="P287" s="67"/>
      <c r="Q287" s="67"/>
      <c r="R287" s="67"/>
      <c r="S287" s="67"/>
      <c r="T287" s="68"/>
      <c r="U287" s="37"/>
      <c r="V287" s="37"/>
      <c r="W287" s="37"/>
      <c r="X287" s="37"/>
      <c r="Y287" s="37"/>
      <c r="Z287" s="37"/>
      <c r="AA287" s="37"/>
      <c r="AB287" s="37"/>
      <c r="AC287" s="37"/>
      <c r="AD287" s="37"/>
      <c r="AE287" s="37"/>
      <c r="AT287" s="19" t="s">
        <v>170</v>
      </c>
      <c r="AU287" s="19" t="s">
        <v>87</v>
      </c>
    </row>
    <row r="288" spans="1:47" s="2" customFormat="1" ht="19.5">
      <c r="A288" s="37"/>
      <c r="B288" s="38"/>
      <c r="C288" s="39"/>
      <c r="D288" s="208" t="s">
        <v>145</v>
      </c>
      <c r="E288" s="39"/>
      <c r="F288" s="209" t="s">
        <v>307</v>
      </c>
      <c r="G288" s="39"/>
      <c r="H288" s="39"/>
      <c r="I288" s="118"/>
      <c r="J288" s="39"/>
      <c r="K288" s="39"/>
      <c r="L288" s="42"/>
      <c r="M288" s="210"/>
      <c r="N288" s="211"/>
      <c r="O288" s="67"/>
      <c r="P288" s="67"/>
      <c r="Q288" s="67"/>
      <c r="R288" s="67"/>
      <c r="S288" s="67"/>
      <c r="T288" s="68"/>
      <c r="U288" s="37"/>
      <c r="V288" s="37"/>
      <c r="W288" s="37"/>
      <c r="X288" s="37"/>
      <c r="Y288" s="37"/>
      <c r="Z288" s="37"/>
      <c r="AA288" s="37"/>
      <c r="AB288" s="37"/>
      <c r="AC288" s="37"/>
      <c r="AD288" s="37"/>
      <c r="AE288" s="37"/>
      <c r="AT288" s="19" t="s">
        <v>145</v>
      </c>
      <c r="AU288" s="19" t="s">
        <v>87</v>
      </c>
    </row>
    <row r="289" spans="2:51" s="13" customFormat="1" ht="11.25">
      <c r="B289" s="212"/>
      <c r="C289" s="213"/>
      <c r="D289" s="208" t="s">
        <v>147</v>
      </c>
      <c r="E289" s="214" t="s">
        <v>32</v>
      </c>
      <c r="F289" s="215" t="s">
        <v>272</v>
      </c>
      <c r="G289" s="213"/>
      <c r="H289" s="214" t="s">
        <v>32</v>
      </c>
      <c r="I289" s="216"/>
      <c r="J289" s="213"/>
      <c r="K289" s="213"/>
      <c r="L289" s="217"/>
      <c r="M289" s="218"/>
      <c r="N289" s="219"/>
      <c r="O289" s="219"/>
      <c r="P289" s="219"/>
      <c r="Q289" s="219"/>
      <c r="R289" s="219"/>
      <c r="S289" s="219"/>
      <c r="T289" s="220"/>
      <c r="AT289" s="221" t="s">
        <v>147</v>
      </c>
      <c r="AU289" s="221" t="s">
        <v>87</v>
      </c>
      <c r="AV289" s="13" t="s">
        <v>40</v>
      </c>
      <c r="AW289" s="13" t="s">
        <v>38</v>
      </c>
      <c r="AX289" s="13" t="s">
        <v>80</v>
      </c>
      <c r="AY289" s="221" t="s">
        <v>135</v>
      </c>
    </row>
    <row r="290" spans="2:51" s="14" customFormat="1" ht="11.25">
      <c r="B290" s="222"/>
      <c r="C290" s="223"/>
      <c r="D290" s="208" t="s">
        <v>147</v>
      </c>
      <c r="E290" s="224" t="s">
        <v>32</v>
      </c>
      <c r="F290" s="225" t="s">
        <v>308</v>
      </c>
      <c r="G290" s="223"/>
      <c r="H290" s="226">
        <v>69.12</v>
      </c>
      <c r="I290" s="227"/>
      <c r="J290" s="223"/>
      <c r="K290" s="223"/>
      <c r="L290" s="228"/>
      <c r="M290" s="229"/>
      <c r="N290" s="230"/>
      <c r="O290" s="230"/>
      <c r="P290" s="230"/>
      <c r="Q290" s="230"/>
      <c r="R290" s="230"/>
      <c r="S290" s="230"/>
      <c r="T290" s="231"/>
      <c r="AT290" s="232" t="s">
        <v>147</v>
      </c>
      <c r="AU290" s="232" t="s">
        <v>87</v>
      </c>
      <c r="AV290" s="14" t="s">
        <v>87</v>
      </c>
      <c r="AW290" s="14" t="s">
        <v>38</v>
      </c>
      <c r="AX290" s="14" t="s">
        <v>80</v>
      </c>
      <c r="AY290" s="232" t="s">
        <v>135</v>
      </c>
    </row>
    <row r="291" spans="2:51" s="14" customFormat="1" ht="11.25">
      <c r="B291" s="222"/>
      <c r="C291" s="223"/>
      <c r="D291" s="208" t="s">
        <v>147</v>
      </c>
      <c r="E291" s="224" t="s">
        <v>32</v>
      </c>
      <c r="F291" s="225" t="s">
        <v>309</v>
      </c>
      <c r="G291" s="223"/>
      <c r="H291" s="226">
        <v>68.64</v>
      </c>
      <c r="I291" s="227"/>
      <c r="J291" s="223"/>
      <c r="K291" s="223"/>
      <c r="L291" s="228"/>
      <c r="M291" s="229"/>
      <c r="N291" s="230"/>
      <c r="O291" s="230"/>
      <c r="P291" s="230"/>
      <c r="Q291" s="230"/>
      <c r="R291" s="230"/>
      <c r="S291" s="230"/>
      <c r="T291" s="231"/>
      <c r="AT291" s="232" t="s">
        <v>147</v>
      </c>
      <c r="AU291" s="232" t="s">
        <v>87</v>
      </c>
      <c r="AV291" s="14" t="s">
        <v>87</v>
      </c>
      <c r="AW291" s="14" t="s">
        <v>38</v>
      </c>
      <c r="AX291" s="14" t="s">
        <v>80</v>
      </c>
      <c r="AY291" s="232" t="s">
        <v>135</v>
      </c>
    </row>
    <row r="292" spans="2:51" s="15" customFormat="1" ht="11.25">
      <c r="B292" s="233"/>
      <c r="C292" s="234"/>
      <c r="D292" s="208" t="s">
        <v>147</v>
      </c>
      <c r="E292" s="235" t="s">
        <v>32</v>
      </c>
      <c r="F292" s="236" t="s">
        <v>164</v>
      </c>
      <c r="G292" s="234"/>
      <c r="H292" s="237">
        <v>137.76</v>
      </c>
      <c r="I292" s="238"/>
      <c r="J292" s="234"/>
      <c r="K292" s="234"/>
      <c r="L292" s="239"/>
      <c r="M292" s="240"/>
      <c r="N292" s="241"/>
      <c r="O292" s="241"/>
      <c r="P292" s="241"/>
      <c r="Q292" s="241"/>
      <c r="R292" s="241"/>
      <c r="S292" s="241"/>
      <c r="T292" s="242"/>
      <c r="AT292" s="243" t="s">
        <v>147</v>
      </c>
      <c r="AU292" s="243" t="s">
        <v>87</v>
      </c>
      <c r="AV292" s="15" t="s">
        <v>143</v>
      </c>
      <c r="AW292" s="15" t="s">
        <v>38</v>
      </c>
      <c r="AX292" s="15" t="s">
        <v>40</v>
      </c>
      <c r="AY292" s="243" t="s">
        <v>135</v>
      </c>
    </row>
    <row r="293" spans="1:65" s="2" customFormat="1" ht="21.75" customHeight="1">
      <c r="A293" s="37"/>
      <c r="B293" s="38"/>
      <c r="C293" s="195" t="s">
        <v>310</v>
      </c>
      <c r="D293" s="195" t="s">
        <v>138</v>
      </c>
      <c r="E293" s="196" t="s">
        <v>311</v>
      </c>
      <c r="F293" s="197" t="s">
        <v>312</v>
      </c>
      <c r="G293" s="198" t="s">
        <v>304</v>
      </c>
      <c r="H293" s="199">
        <v>6199.2</v>
      </c>
      <c r="I293" s="200"/>
      <c r="J293" s="201">
        <f>ROUND(I293*H293,2)</f>
        <v>0</v>
      </c>
      <c r="K293" s="197" t="s">
        <v>142</v>
      </c>
      <c r="L293" s="42"/>
      <c r="M293" s="202" t="s">
        <v>32</v>
      </c>
      <c r="N293" s="203" t="s">
        <v>51</v>
      </c>
      <c r="O293" s="67"/>
      <c r="P293" s="204">
        <f>O293*H293</f>
        <v>0</v>
      </c>
      <c r="Q293" s="204">
        <v>0</v>
      </c>
      <c r="R293" s="204">
        <f>Q293*H293</f>
        <v>0</v>
      </c>
      <c r="S293" s="204">
        <v>0</v>
      </c>
      <c r="T293" s="205">
        <f>S293*H293</f>
        <v>0</v>
      </c>
      <c r="U293" s="37"/>
      <c r="V293" s="37"/>
      <c r="W293" s="37"/>
      <c r="X293" s="37"/>
      <c r="Y293" s="37"/>
      <c r="Z293" s="37"/>
      <c r="AA293" s="37"/>
      <c r="AB293" s="37"/>
      <c r="AC293" s="37"/>
      <c r="AD293" s="37"/>
      <c r="AE293" s="37"/>
      <c r="AR293" s="206" t="s">
        <v>143</v>
      </c>
      <c r="AT293" s="206" t="s">
        <v>138</v>
      </c>
      <c r="AU293" s="206" t="s">
        <v>87</v>
      </c>
      <c r="AY293" s="19" t="s">
        <v>135</v>
      </c>
      <c r="BE293" s="207">
        <f>IF(N293="základní",J293,0)</f>
        <v>0</v>
      </c>
      <c r="BF293" s="207">
        <f>IF(N293="snížená",J293,0)</f>
        <v>0</v>
      </c>
      <c r="BG293" s="207">
        <f>IF(N293="zákl. přenesená",J293,0)</f>
        <v>0</v>
      </c>
      <c r="BH293" s="207">
        <f>IF(N293="sníž. přenesená",J293,0)</f>
        <v>0</v>
      </c>
      <c r="BI293" s="207">
        <f>IF(N293="nulová",J293,0)</f>
        <v>0</v>
      </c>
      <c r="BJ293" s="19" t="s">
        <v>40</v>
      </c>
      <c r="BK293" s="207">
        <f>ROUND(I293*H293,2)</f>
        <v>0</v>
      </c>
      <c r="BL293" s="19" t="s">
        <v>143</v>
      </c>
      <c r="BM293" s="206" t="s">
        <v>313</v>
      </c>
    </row>
    <row r="294" spans="1:47" s="2" customFormat="1" ht="58.5">
      <c r="A294" s="37"/>
      <c r="B294" s="38"/>
      <c r="C294" s="39"/>
      <c r="D294" s="208" t="s">
        <v>170</v>
      </c>
      <c r="E294" s="39"/>
      <c r="F294" s="209" t="s">
        <v>306</v>
      </c>
      <c r="G294" s="39"/>
      <c r="H294" s="39"/>
      <c r="I294" s="118"/>
      <c r="J294" s="39"/>
      <c r="K294" s="39"/>
      <c r="L294" s="42"/>
      <c r="M294" s="210"/>
      <c r="N294" s="211"/>
      <c r="O294" s="67"/>
      <c r="P294" s="67"/>
      <c r="Q294" s="67"/>
      <c r="R294" s="67"/>
      <c r="S294" s="67"/>
      <c r="T294" s="68"/>
      <c r="U294" s="37"/>
      <c r="V294" s="37"/>
      <c r="W294" s="37"/>
      <c r="X294" s="37"/>
      <c r="Y294" s="37"/>
      <c r="Z294" s="37"/>
      <c r="AA294" s="37"/>
      <c r="AB294" s="37"/>
      <c r="AC294" s="37"/>
      <c r="AD294" s="37"/>
      <c r="AE294" s="37"/>
      <c r="AT294" s="19" t="s">
        <v>170</v>
      </c>
      <c r="AU294" s="19" t="s">
        <v>87</v>
      </c>
    </row>
    <row r="295" spans="2:51" s="14" customFormat="1" ht="11.25">
      <c r="B295" s="222"/>
      <c r="C295" s="223"/>
      <c r="D295" s="208" t="s">
        <v>147</v>
      </c>
      <c r="E295" s="224" t="s">
        <v>32</v>
      </c>
      <c r="F295" s="225" t="s">
        <v>314</v>
      </c>
      <c r="G295" s="223"/>
      <c r="H295" s="226">
        <v>6199.2</v>
      </c>
      <c r="I295" s="227"/>
      <c r="J295" s="223"/>
      <c r="K295" s="223"/>
      <c r="L295" s="228"/>
      <c r="M295" s="229"/>
      <c r="N295" s="230"/>
      <c r="O295" s="230"/>
      <c r="P295" s="230"/>
      <c r="Q295" s="230"/>
      <c r="R295" s="230"/>
      <c r="S295" s="230"/>
      <c r="T295" s="231"/>
      <c r="AT295" s="232" t="s">
        <v>147</v>
      </c>
      <c r="AU295" s="232" t="s">
        <v>87</v>
      </c>
      <c r="AV295" s="14" t="s">
        <v>87</v>
      </c>
      <c r="AW295" s="14" t="s">
        <v>38</v>
      </c>
      <c r="AX295" s="14" t="s">
        <v>40</v>
      </c>
      <c r="AY295" s="232" t="s">
        <v>135</v>
      </c>
    </row>
    <row r="296" spans="1:65" s="2" customFormat="1" ht="21.75" customHeight="1">
      <c r="A296" s="37"/>
      <c r="B296" s="38"/>
      <c r="C296" s="195" t="s">
        <v>315</v>
      </c>
      <c r="D296" s="195" t="s">
        <v>138</v>
      </c>
      <c r="E296" s="196" t="s">
        <v>316</v>
      </c>
      <c r="F296" s="197" t="s">
        <v>317</v>
      </c>
      <c r="G296" s="198" t="s">
        <v>304</v>
      </c>
      <c r="H296" s="199">
        <v>137.76</v>
      </c>
      <c r="I296" s="200"/>
      <c r="J296" s="201">
        <f>ROUND(I296*H296,2)</f>
        <v>0</v>
      </c>
      <c r="K296" s="197" t="s">
        <v>142</v>
      </c>
      <c r="L296" s="42"/>
      <c r="M296" s="202" t="s">
        <v>32</v>
      </c>
      <c r="N296" s="203" t="s">
        <v>51</v>
      </c>
      <c r="O296" s="67"/>
      <c r="P296" s="204">
        <f>O296*H296</f>
        <v>0</v>
      </c>
      <c r="Q296" s="204">
        <v>0</v>
      </c>
      <c r="R296" s="204">
        <f>Q296*H296</f>
        <v>0</v>
      </c>
      <c r="S296" s="204">
        <v>0</v>
      </c>
      <c r="T296" s="205">
        <f>S296*H296</f>
        <v>0</v>
      </c>
      <c r="U296" s="37"/>
      <c r="V296" s="37"/>
      <c r="W296" s="37"/>
      <c r="X296" s="37"/>
      <c r="Y296" s="37"/>
      <c r="Z296" s="37"/>
      <c r="AA296" s="37"/>
      <c r="AB296" s="37"/>
      <c r="AC296" s="37"/>
      <c r="AD296" s="37"/>
      <c r="AE296" s="37"/>
      <c r="AR296" s="206" t="s">
        <v>143</v>
      </c>
      <c r="AT296" s="206" t="s">
        <v>138</v>
      </c>
      <c r="AU296" s="206" t="s">
        <v>87</v>
      </c>
      <c r="AY296" s="19" t="s">
        <v>135</v>
      </c>
      <c r="BE296" s="207">
        <f>IF(N296="základní",J296,0)</f>
        <v>0</v>
      </c>
      <c r="BF296" s="207">
        <f>IF(N296="snížená",J296,0)</f>
        <v>0</v>
      </c>
      <c r="BG296" s="207">
        <f>IF(N296="zákl. přenesená",J296,0)</f>
        <v>0</v>
      </c>
      <c r="BH296" s="207">
        <f>IF(N296="sníž. přenesená",J296,0)</f>
        <v>0</v>
      </c>
      <c r="BI296" s="207">
        <f>IF(N296="nulová",J296,0)</f>
        <v>0</v>
      </c>
      <c r="BJ296" s="19" t="s">
        <v>40</v>
      </c>
      <c r="BK296" s="207">
        <f>ROUND(I296*H296,2)</f>
        <v>0</v>
      </c>
      <c r="BL296" s="19" t="s">
        <v>143</v>
      </c>
      <c r="BM296" s="206" t="s">
        <v>318</v>
      </c>
    </row>
    <row r="297" spans="1:47" s="2" customFormat="1" ht="39">
      <c r="A297" s="37"/>
      <c r="B297" s="38"/>
      <c r="C297" s="39"/>
      <c r="D297" s="208" t="s">
        <v>170</v>
      </c>
      <c r="E297" s="39"/>
      <c r="F297" s="209" t="s">
        <v>319</v>
      </c>
      <c r="G297" s="39"/>
      <c r="H297" s="39"/>
      <c r="I297" s="118"/>
      <c r="J297" s="39"/>
      <c r="K297" s="39"/>
      <c r="L297" s="42"/>
      <c r="M297" s="210"/>
      <c r="N297" s="211"/>
      <c r="O297" s="67"/>
      <c r="P297" s="67"/>
      <c r="Q297" s="67"/>
      <c r="R297" s="67"/>
      <c r="S297" s="67"/>
      <c r="T297" s="68"/>
      <c r="U297" s="37"/>
      <c r="V297" s="37"/>
      <c r="W297" s="37"/>
      <c r="X297" s="37"/>
      <c r="Y297" s="37"/>
      <c r="Z297" s="37"/>
      <c r="AA297" s="37"/>
      <c r="AB297" s="37"/>
      <c r="AC297" s="37"/>
      <c r="AD297" s="37"/>
      <c r="AE297" s="37"/>
      <c r="AT297" s="19" t="s">
        <v>170</v>
      </c>
      <c r="AU297" s="19" t="s">
        <v>87</v>
      </c>
    </row>
    <row r="298" spans="1:65" s="2" customFormat="1" ht="16.5" customHeight="1">
      <c r="A298" s="37"/>
      <c r="B298" s="38"/>
      <c r="C298" s="195" t="s">
        <v>7</v>
      </c>
      <c r="D298" s="195" t="s">
        <v>138</v>
      </c>
      <c r="E298" s="196" t="s">
        <v>320</v>
      </c>
      <c r="F298" s="197" t="s">
        <v>321</v>
      </c>
      <c r="G298" s="198" t="s">
        <v>141</v>
      </c>
      <c r="H298" s="199">
        <v>151.536</v>
      </c>
      <c r="I298" s="200"/>
      <c r="J298" s="201">
        <f>ROUND(I298*H298,2)</f>
        <v>0</v>
      </c>
      <c r="K298" s="197" t="s">
        <v>142</v>
      </c>
      <c r="L298" s="42"/>
      <c r="M298" s="202" t="s">
        <v>32</v>
      </c>
      <c r="N298" s="203" t="s">
        <v>51</v>
      </c>
      <c r="O298" s="67"/>
      <c r="P298" s="204">
        <f>O298*H298</f>
        <v>0</v>
      </c>
      <c r="Q298" s="204">
        <v>0</v>
      </c>
      <c r="R298" s="204">
        <f>Q298*H298</f>
        <v>0</v>
      </c>
      <c r="S298" s="204">
        <v>0</v>
      </c>
      <c r="T298" s="205">
        <f>S298*H298</f>
        <v>0</v>
      </c>
      <c r="U298" s="37"/>
      <c r="V298" s="37"/>
      <c r="W298" s="37"/>
      <c r="X298" s="37"/>
      <c r="Y298" s="37"/>
      <c r="Z298" s="37"/>
      <c r="AA298" s="37"/>
      <c r="AB298" s="37"/>
      <c r="AC298" s="37"/>
      <c r="AD298" s="37"/>
      <c r="AE298" s="37"/>
      <c r="AR298" s="206" t="s">
        <v>143</v>
      </c>
      <c r="AT298" s="206" t="s">
        <v>138</v>
      </c>
      <c r="AU298" s="206" t="s">
        <v>87</v>
      </c>
      <c r="AY298" s="19" t="s">
        <v>135</v>
      </c>
      <c r="BE298" s="207">
        <f>IF(N298="základní",J298,0)</f>
        <v>0</v>
      </c>
      <c r="BF298" s="207">
        <f>IF(N298="snížená",J298,0)</f>
        <v>0</v>
      </c>
      <c r="BG298" s="207">
        <f>IF(N298="zákl. přenesená",J298,0)</f>
        <v>0</v>
      </c>
      <c r="BH298" s="207">
        <f>IF(N298="sníž. přenesená",J298,0)</f>
        <v>0</v>
      </c>
      <c r="BI298" s="207">
        <f>IF(N298="nulová",J298,0)</f>
        <v>0</v>
      </c>
      <c r="BJ298" s="19" t="s">
        <v>40</v>
      </c>
      <c r="BK298" s="207">
        <f>ROUND(I298*H298,2)</f>
        <v>0</v>
      </c>
      <c r="BL298" s="19" t="s">
        <v>143</v>
      </c>
      <c r="BM298" s="206" t="s">
        <v>322</v>
      </c>
    </row>
    <row r="299" spans="1:47" s="2" customFormat="1" ht="39">
      <c r="A299" s="37"/>
      <c r="B299" s="38"/>
      <c r="C299" s="39"/>
      <c r="D299" s="208" t="s">
        <v>170</v>
      </c>
      <c r="E299" s="39"/>
      <c r="F299" s="209" t="s">
        <v>323</v>
      </c>
      <c r="G299" s="39"/>
      <c r="H299" s="39"/>
      <c r="I299" s="118"/>
      <c r="J299" s="39"/>
      <c r="K299" s="39"/>
      <c r="L299" s="42"/>
      <c r="M299" s="210"/>
      <c r="N299" s="211"/>
      <c r="O299" s="67"/>
      <c r="P299" s="67"/>
      <c r="Q299" s="67"/>
      <c r="R299" s="67"/>
      <c r="S299" s="67"/>
      <c r="T299" s="68"/>
      <c r="U299" s="37"/>
      <c r="V299" s="37"/>
      <c r="W299" s="37"/>
      <c r="X299" s="37"/>
      <c r="Y299" s="37"/>
      <c r="Z299" s="37"/>
      <c r="AA299" s="37"/>
      <c r="AB299" s="37"/>
      <c r="AC299" s="37"/>
      <c r="AD299" s="37"/>
      <c r="AE299" s="37"/>
      <c r="AT299" s="19" t="s">
        <v>170</v>
      </c>
      <c r="AU299" s="19" t="s">
        <v>87</v>
      </c>
    </row>
    <row r="300" spans="1:47" s="2" customFormat="1" ht="19.5">
      <c r="A300" s="37"/>
      <c r="B300" s="38"/>
      <c r="C300" s="39"/>
      <c r="D300" s="208" t="s">
        <v>145</v>
      </c>
      <c r="E300" s="39"/>
      <c r="F300" s="209" t="s">
        <v>307</v>
      </c>
      <c r="G300" s="39"/>
      <c r="H300" s="39"/>
      <c r="I300" s="118"/>
      <c r="J300" s="39"/>
      <c r="K300" s="39"/>
      <c r="L300" s="42"/>
      <c r="M300" s="210"/>
      <c r="N300" s="211"/>
      <c r="O300" s="67"/>
      <c r="P300" s="67"/>
      <c r="Q300" s="67"/>
      <c r="R300" s="67"/>
      <c r="S300" s="67"/>
      <c r="T300" s="68"/>
      <c r="U300" s="37"/>
      <c r="V300" s="37"/>
      <c r="W300" s="37"/>
      <c r="X300" s="37"/>
      <c r="Y300" s="37"/>
      <c r="Z300" s="37"/>
      <c r="AA300" s="37"/>
      <c r="AB300" s="37"/>
      <c r="AC300" s="37"/>
      <c r="AD300" s="37"/>
      <c r="AE300" s="37"/>
      <c r="AT300" s="19" t="s">
        <v>145</v>
      </c>
      <c r="AU300" s="19" t="s">
        <v>87</v>
      </c>
    </row>
    <row r="301" spans="2:51" s="13" customFormat="1" ht="11.25">
      <c r="B301" s="212"/>
      <c r="C301" s="213"/>
      <c r="D301" s="208" t="s">
        <v>147</v>
      </c>
      <c r="E301" s="214" t="s">
        <v>32</v>
      </c>
      <c r="F301" s="215" t="s">
        <v>272</v>
      </c>
      <c r="G301" s="213"/>
      <c r="H301" s="214" t="s">
        <v>32</v>
      </c>
      <c r="I301" s="216"/>
      <c r="J301" s="213"/>
      <c r="K301" s="213"/>
      <c r="L301" s="217"/>
      <c r="M301" s="218"/>
      <c r="N301" s="219"/>
      <c r="O301" s="219"/>
      <c r="P301" s="219"/>
      <c r="Q301" s="219"/>
      <c r="R301" s="219"/>
      <c r="S301" s="219"/>
      <c r="T301" s="220"/>
      <c r="AT301" s="221" t="s">
        <v>147</v>
      </c>
      <c r="AU301" s="221" t="s">
        <v>87</v>
      </c>
      <c r="AV301" s="13" t="s">
        <v>40</v>
      </c>
      <c r="AW301" s="13" t="s">
        <v>38</v>
      </c>
      <c r="AX301" s="13" t="s">
        <v>80</v>
      </c>
      <c r="AY301" s="221" t="s">
        <v>135</v>
      </c>
    </row>
    <row r="302" spans="2:51" s="14" customFormat="1" ht="11.25">
      <c r="B302" s="222"/>
      <c r="C302" s="223"/>
      <c r="D302" s="208" t="s">
        <v>147</v>
      </c>
      <c r="E302" s="224" t="s">
        <v>32</v>
      </c>
      <c r="F302" s="225" t="s">
        <v>324</v>
      </c>
      <c r="G302" s="223"/>
      <c r="H302" s="226">
        <v>76.032</v>
      </c>
      <c r="I302" s="227"/>
      <c r="J302" s="223"/>
      <c r="K302" s="223"/>
      <c r="L302" s="228"/>
      <c r="M302" s="229"/>
      <c r="N302" s="230"/>
      <c r="O302" s="230"/>
      <c r="P302" s="230"/>
      <c r="Q302" s="230"/>
      <c r="R302" s="230"/>
      <c r="S302" s="230"/>
      <c r="T302" s="231"/>
      <c r="AT302" s="232" t="s">
        <v>147</v>
      </c>
      <c r="AU302" s="232" t="s">
        <v>87</v>
      </c>
      <c r="AV302" s="14" t="s">
        <v>87</v>
      </c>
      <c r="AW302" s="14" t="s">
        <v>38</v>
      </c>
      <c r="AX302" s="14" t="s">
        <v>80</v>
      </c>
      <c r="AY302" s="232" t="s">
        <v>135</v>
      </c>
    </row>
    <row r="303" spans="2:51" s="14" customFormat="1" ht="11.25">
      <c r="B303" s="222"/>
      <c r="C303" s="223"/>
      <c r="D303" s="208" t="s">
        <v>147</v>
      </c>
      <c r="E303" s="224" t="s">
        <v>32</v>
      </c>
      <c r="F303" s="225" t="s">
        <v>325</v>
      </c>
      <c r="G303" s="223"/>
      <c r="H303" s="226">
        <v>75.504</v>
      </c>
      <c r="I303" s="227"/>
      <c r="J303" s="223"/>
      <c r="K303" s="223"/>
      <c r="L303" s="228"/>
      <c r="M303" s="229"/>
      <c r="N303" s="230"/>
      <c r="O303" s="230"/>
      <c r="P303" s="230"/>
      <c r="Q303" s="230"/>
      <c r="R303" s="230"/>
      <c r="S303" s="230"/>
      <c r="T303" s="231"/>
      <c r="AT303" s="232" t="s">
        <v>147</v>
      </c>
      <c r="AU303" s="232" t="s">
        <v>87</v>
      </c>
      <c r="AV303" s="14" t="s">
        <v>87</v>
      </c>
      <c r="AW303" s="14" t="s">
        <v>38</v>
      </c>
      <c r="AX303" s="14" t="s">
        <v>80</v>
      </c>
      <c r="AY303" s="232" t="s">
        <v>135</v>
      </c>
    </row>
    <row r="304" spans="2:51" s="15" customFormat="1" ht="11.25">
      <c r="B304" s="233"/>
      <c r="C304" s="234"/>
      <c r="D304" s="208" t="s">
        <v>147</v>
      </c>
      <c r="E304" s="235" t="s">
        <v>32</v>
      </c>
      <c r="F304" s="236" t="s">
        <v>164</v>
      </c>
      <c r="G304" s="234"/>
      <c r="H304" s="237">
        <v>151.536</v>
      </c>
      <c r="I304" s="238"/>
      <c r="J304" s="234"/>
      <c r="K304" s="234"/>
      <c r="L304" s="239"/>
      <c r="M304" s="240"/>
      <c r="N304" s="241"/>
      <c r="O304" s="241"/>
      <c r="P304" s="241"/>
      <c r="Q304" s="241"/>
      <c r="R304" s="241"/>
      <c r="S304" s="241"/>
      <c r="T304" s="242"/>
      <c r="AT304" s="243" t="s">
        <v>147</v>
      </c>
      <c r="AU304" s="243" t="s">
        <v>87</v>
      </c>
      <c r="AV304" s="15" t="s">
        <v>143</v>
      </c>
      <c r="AW304" s="15" t="s">
        <v>38</v>
      </c>
      <c r="AX304" s="15" t="s">
        <v>40</v>
      </c>
      <c r="AY304" s="243" t="s">
        <v>135</v>
      </c>
    </row>
    <row r="305" spans="1:65" s="2" customFormat="1" ht="16.5" customHeight="1">
      <c r="A305" s="37"/>
      <c r="B305" s="38"/>
      <c r="C305" s="195" t="s">
        <v>326</v>
      </c>
      <c r="D305" s="195" t="s">
        <v>138</v>
      </c>
      <c r="E305" s="196" t="s">
        <v>327</v>
      </c>
      <c r="F305" s="197" t="s">
        <v>328</v>
      </c>
      <c r="G305" s="198" t="s">
        <v>141</v>
      </c>
      <c r="H305" s="199">
        <v>6819.12</v>
      </c>
      <c r="I305" s="200"/>
      <c r="J305" s="201">
        <f>ROUND(I305*H305,2)</f>
        <v>0</v>
      </c>
      <c r="K305" s="197" t="s">
        <v>142</v>
      </c>
      <c r="L305" s="42"/>
      <c r="M305" s="202" t="s">
        <v>32</v>
      </c>
      <c r="N305" s="203" t="s">
        <v>51</v>
      </c>
      <c r="O305" s="67"/>
      <c r="P305" s="204">
        <f>O305*H305</f>
        <v>0</v>
      </c>
      <c r="Q305" s="204">
        <v>0</v>
      </c>
      <c r="R305" s="204">
        <f>Q305*H305</f>
        <v>0</v>
      </c>
      <c r="S305" s="204">
        <v>0</v>
      </c>
      <c r="T305" s="205">
        <f>S305*H305</f>
        <v>0</v>
      </c>
      <c r="U305" s="37"/>
      <c r="V305" s="37"/>
      <c r="W305" s="37"/>
      <c r="X305" s="37"/>
      <c r="Y305" s="37"/>
      <c r="Z305" s="37"/>
      <c r="AA305" s="37"/>
      <c r="AB305" s="37"/>
      <c r="AC305" s="37"/>
      <c r="AD305" s="37"/>
      <c r="AE305" s="37"/>
      <c r="AR305" s="206" t="s">
        <v>143</v>
      </c>
      <c r="AT305" s="206" t="s">
        <v>138</v>
      </c>
      <c r="AU305" s="206" t="s">
        <v>87</v>
      </c>
      <c r="AY305" s="19" t="s">
        <v>135</v>
      </c>
      <c r="BE305" s="207">
        <f>IF(N305="základní",J305,0)</f>
        <v>0</v>
      </c>
      <c r="BF305" s="207">
        <f>IF(N305="snížená",J305,0)</f>
        <v>0</v>
      </c>
      <c r="BG305" s="207">
        <f>IF(N305="zákl. přenesená",J305,0)</f>
        <v>0</v>
      </c>
      <c r="BH305" s="207">
        <f>IF(N305="sníž. přenesená",J305,0)</f>
        <v>0</v>
      </c>
      <c r="BI305" s="207">
        <f>IF(N305="nulová",J305,0)</f>
        <v>0</v>
      </c>
      <c r="BJ305" s="19" t="s">
        <v>40</v>
      </c>
      <c r="BK305" s="207">
        <f>ROUND(I305*H305,2)</f>
        <v>0</v>
      </c>
      <c r="BL305" s="19" t="s">
        <v>143</v>
      </c>
      <c r="BM305" s="206" t="s">
        <v>329</v>
      </c>
    </row>
    <row r="306" spans="1:47" s="2" customFormat="1" ht="39">
      <c r="A306" s="37"/>
      <c r="B306" s="38"/>
      <c r="C306" s="39"/>
      <c r="D306" s="208" t="s">
        <v>170</v>
      </c>
      <c r="E306" s="39"/>
      <c r="F306" s="209" t="s">
        <v>323</v>
      </c>
      <c r="G306" s="39"/>
      <c r="H306" s="39"/>
      <c r="I306" s="118"/>
      <c r="J306" s="39"/>
      <c r="K306" s="39"/>
      <c r="L306" s="42"/>
      <c r="M306" s="210"/>
      <c r="N306" s="211"/>
      <c r="O306" s="67"/>
      <c r="P306" s="67"/>
      <c r="Q306" s="67"/>
      <c r="R306" s="67"/>
      <c r="S306" s="67"/>
      <c r="T306" s="68"/>
      <c r="U306" s="37"/>
      <c r="V306" s="37"/>
      <c r="W306" s="37"/>
      <c r="X306" s="37"/>
      <c r="Y306" s="37"/>
      <c r="Z306" s="37"/>
      <c r="AA306" s="37"/>
      <c r="AB306" s="37"/>
      <c r="AC306" s="37"/>
      <c r="AD306" s="37"/>
      <c r="AE306" s="37"/>
      <c r="AT306" s="19" t="s">
        <v>170</v>
      </c>
      <c r="AU306" s="19" t="s">
        <v>87</v>
      </c>
    </row>
    <row r="307" spans="2:51" s="14" customFormat="1" ht="11.25">
      <c r="B307" s="222"/>
      <c r="C307" s="223"/>
      <c r="D307" s="208" t="s">
        <v>147</v>
      </c>
      <c r="E307" s="224" t="s">
        <v>32</v>
      </c>
      <c r="F307" s="225" t="s">
        <v>330</v>
      </c>
      <c r="G307" s="223"/>
      <c r="H307" s="226">
        <v>6819.12</v>
      </c>
      <c r="I307" s="227"/>
      <c r="J307" s="223"/>
      <c r="K307" s="223"/>
      <c r="L307" s="228"/>
      <c r="M307" s="229"/>
      <c r="N307" s="230"/>
      <c r="O307" s="230"/>
      <c r="P307" s="230"/>
      <c r="Q307" s="230"/>
      <c r="R307" s="230"/>
      <c r="S307" s="230"/>
      <c r="T307" s="231"/>
      <c r="AT307" s="232" t="s">
        <v>147</v>
      </c>
      <c r="AU307" s="232" t="s">
        <v>87</v>
      </c>
      <c r="AV307" s="14" t="s">
        <v>87</v>
      </c>
      <c r="AW307" s="14" t="s">
        <v>38</v>
      </c>
      <c r="AX307" s="14" t="s">
        <v>40</v>
      </c>
      <c r="AY307" s="232" t="s">
        <v>135</v>
      </c>
    </row>
    <row r="308" spans="1:65" s="2" customFormat="1" ht="16.5" customHeight="1">
      <c r="A308" s="37"/>
      <c r="B308" s="38"/>
      <c r="C308" s="195" t="s">
        <v>331</v>
      </c>
      <c r="D308" s="195" t="s">
        <v>138</v>
      </c>
      <c r="E308" s="196" t="s">
        <v>332</v>
      </c>
      <c r="F308" s="197" t="s">
        <v>333</v>
      </c>
      <c r="G308" s="198" t="s">
        <v>141</v>
      </c>
      <c r="H308" s="199">
        <v>151.536</v>
      </c>
      <c r="I308" s="200"/>
      <c r="J308" s="201">
        <f>ROUND(I308*H308,2)</f>
        <v>0</v>
      </c>
      <c r="K308" s="197" t="s">
        <v>142</v>
      </c>
      <c r="L308" s="42"/>
      <c r="M308" s="202" t="s">
        <v>32</v>
      </c>
      <c r="N308" s="203" t="s">
        <v>51</v>
      </c>
      <c r="O308" s="67"/>
      <c r="P308" s="204">
        <f>O308*H308</f>
        <v>0</v>
      </c>
      <c r="Q308" s="204">
        <v>0</v>
      </c>
      <c r="R308" s="204">
        <f>Q308*H308</f>
        <v>0</v>
      </c>
      <c r="S308" s="204">
        <v>0</v>
      </c>
      <c r="T308" s="205">
        <f>S308*H308</f>
        <v>0</v>
      </c>
      <c r="U308" s="37"/>
      <c r="V308" s="37"/>
      <c r="W308" s="37"/>
      <c r="X308" s="37"/>
      <c r="Y308" s="37"/>
      <c r="Z308" s="37"/>
      <c r="AA308" s="37"/>
      <c r="AB308" s="37"/>
      <c r="AC308" s="37"/>
      <c r="AD308" s="37"/>
      <c r="AE308" s="37"/>
      <c r="AR308" s="206" t="s">
        <v>143</v>
      </c>
      <c r="AT308" s="206" t="s">
        <v>138</v>
      </c>
      <c r="AU308" s="206" t="s">
        <v>87</v>
      </c>
      <c r="AY308" s="19" t="s">
        <v>135</v>
      </c>
      <c r="BE308" s="207">
        <f>IF(N308="základní",J308,0)</f>
        <v>0</v>
      </c>
      <c r="BF308" s="207">
        <f>IF(N308="snížená",J308,0)</f>
        <v>0</v>
      </c>
      <c r="BG308" s="207">
        <f>IF(N308="zákl. přenesená",J308,0)</f>
        <v>0</v>
      </c>
      <c r="BH308" s="207">
        <f>IF(N308="sníž. přenesená",J308,0)</f>
        <v>0</v>
      </c>
      <c r="BI308" s="207">
        <f>IF(N308="nulová",J308,0)</f>
        <v>0</v>
      </c>
      <c r="BJ308" s="19" t="s">
        <v>40</v>
      </c>
      <c r="BK308" s="207">
        <f>ROUND(I308*H308,2)</f>
        <v>0</v>
      </c>
      <c r="BL308" s="19" t="s">
        <v>143</v>
      </c>
      <c r="BM308" s="206" t="s">
        <v>334</v>
      </c>
    </row>
    <row r="309" spans="1:65" s="2" customFormat="1" ht="21.75" customHeight="1">
      <c r="A309" s="37"/>
      <c r="B309" s="38"/>
      <c r="C309" s="195" t="s">
        <v>335</v>
      </c>
      <c r="D309" s="195" t="s">
        <v>138</v>
      </c>
      <c r="E309" s="196" t="s">
        <v>336</v>
      </c>
      <c r="F309" s="197" t="s">
        <v>337</v>
      </c>
      <c r="G309" s="198" t="s">
        <v>338</v>
      </c>
      <c r="H309" s="199">
        <v>10</v>
      </c>
      <c r="I309" s="200"/>
      <c r="J309" s="201">
        <f>ROUND(I309*H309,2)</f>
        <v>0</v>
      </c>
      <c r="K309" s="197" t="s">
        <v>142</v>
      </c>
      <c r="L309" s="42"/>
      <c r="M309" s="202" t="s">
        <v>32</v>
      </c>
      <c r="N309" s="203" t="s">
        <v>51</v>
      </c>
      <c r="O309" s="67"/>
      <c r="P309" s="204">
        <f>O309*H309</f>
        <v>0</v>
      </c>
      <c r="Q309" s="204">
        <v>0</v>
      </c>
      <c r="R309" s="204">
        <f>Q309*H309</f>
        <v>0</v>
      </c>
      <c r="S309" s="204">
        <v>0</v>
      </c>
      <c r="T309" s="205">
        <f>S309*H309</f>
        <v>0</v>
      </c>
      <c r="U309" s="37"/>
      <c r="V309" s="37"/>
      <c r="W309" s="37"/>
      <c r="X309" s="37"/>
      <c r="Y309" s="37"/>
      <c r="Z309" s="37"/>
      <c r="AA309" s="37"/>
      <c r="AB309" s="37"/>
      <c r="AC309" s="37"/>
      <c r="AD309" s="37"/>
      <c r="AE309" s="37"/>
      <c r="AR309" s="206" t="s">
        <v>143</v>
      </c>
      <c r="AT309" s="206" t="s">
        <v>138</v>
      </c>
      <c r="AU309" s="206" t="s">
        <v>87</v>
      </c>
      <c r="AY309" s="19" t="s">
        <v>135</v>
      </c>
      <c r="BE309" s="207">
        <f>IF(N309="základní",J309,0)</f>
        <v>0</v>
      </c>
      <c r="BF309" s="207">
        <f>IF(N309="snížená",J309,0)</f>
        <v>0</v>
      </c>
      <c r="BG309" s="207">
        <f>IF(N309="zákl. přenesená",J309,0)</f>
        <v>0</v>
      </c>
      <c r="BH309" s="207">
        <f>IF(N309="sníž. přenesená",J309,0)</f>
        <v>0</v>
      </c>
      <c r="BI309" s="207">
        <f>IF(N309="nulová",J309,0)</f>
        <v>0</v>
      </c>
      <c r="BJ309" s="19" t="s">
        <v>40</v>
      </c>
      <c r="BK309" s="207">
        <f>ROUND(I309*H309,2)</f>
        <v>0</v>
      </c>
      <c r="BL309" s="19" t="s">
        <v>143</v>
      </c>
      <c r="BM309" s="206" t="s">
        <v>339</v>
      </c>
    </row>
    <row r="310" spans="1:47" s="2" customFormat="1" ht="39">
      <c r="A310" s="37"/>
      <c r="B310" s="38"/>
      <c r="C310" s="39"/>
      <c r="D310" s="208" t="s">
        <v>170</v>
      </c>
      <c r="E310" s="39"/>
      <c r="F310" s="209" t="s">
        <v>340</v>
      </c>
      <c r="G310" s="39"/>
      <c r="H310" s="39"/>
      <c r="I310" s="118"/>
      <c r="J310" s="39"/>
      <c r="K310" s="39"/>
      <c r="L310" s="42"/>
      <c r="M310" s="210"/>
      <c r="N310" s="211"/>
      <c r="O310" s="67"/>
      <c r="P310" s="67"/>
      <c r="Q310" s="67"/>
      <c r="R310" s="67"/>
      <c r="S310" s="67"/>
      <c r="T310" s="68"/>
      <c r="U310" s="37"/>
      <c r="V310" s="37"/>
      <c r="W310" s="37"/>
      <c r="X310" s="37"/>
      <c r="Y310" s="37"/>
      <c r="Z310" s="37"/>
      <c r="AA310" s="37"/>
      <c r="AB310" s="37"/>
      <c r="AC310" s="37"/>
      <c r="AD310" s="37"/>
      <c r="AE310" s="37"/>
      <c r="AT310" s="19" t="s">
        <v>170</v>
      </c>
      <c r="AU310" s="19" t="s">
        <v>87</v>
      </c>
    </row>
    <row r="311" spans="1:47" s="2" customFormat="1" ht="19.5">
      <c r="A311" s="37"/>
      <c r="B311" s="38"/>
      <c r="C311" s="39"/>
      <c r="D311" s="208" t="s">
        <v>145</v>
      </c>
      <c r="E311" s="39"/>
      <c r="F311" s="209" t="s">
        <v>341</v>
      </c>
      <c r="G311" s="39"/>
      <c r="H311" s="39"/>
      <c r="I311" s="118"/>
      <c r="J311" s="39"/>
      <c r="K311" s="39"/>
      <c r="L311" s="42"/>
      <c r="M311" s="210"/>
      <c r="N311" s="211"/>
      <c r="O311" s="67"/>
      <c r="P311" s="67"/>
      <c r="Q311" s="67"/>
      <c r="R311" s="67"/>
      <c r="S311" s="67"/>
      <c r="T311" s="68"/>
      <c r="U311" s="37"/>
      <c r="V311" s="37"/>
      <c r="W311" s="37"/>
      <c r="X311" s="37"/>
      <c r="Y311" s="37"/>
      <c r="Z311" s="37"/>
      <c r="AA311" s="37"/>
      <c r="AB311" s="37"/>
      <c r="AC311" s="37"/>
      <c r="AD311" s="37"/>
      <c r="AE311" s="37"/>
      <c r="AT311" s="19" t="s">
        <v>145</v>
      </c>
      <c r="AU311" s="19" t="s">
        <v>87</v>
      </c>
    </row>
    <row r="312" spans="1:65" s="2" customFormat="1" ht="16.5" customHeight="1">
      <c r="A312" s="37"/>
      <c r="B312" s="38"/>
      <c r="C312" s="195" t="s">
        <v>342</v>
      </c>
      <c r="D312" s="195" t="s">
        <v>138</v>
      </c>
      <c r="E312" s="196" t="s">
        <v>343</v>
      </c>
      <c r="F312" s="197" t="s">
        <v>344</v>
      </c>
      <c r="G312" s="198" t="s">
        <v>141</v>
      </c>
      <c r="H312" s="199">
        <v>944.596</v>
      </c>
      <c r="I312" s="200"/>
      <c r="J312" s="201">
        <f>ROUND(I312*H312,2)</f>
        <v>0</v>
      </c>
      <c r="K312" s="197" t="s">
        <v>142</v>
      </c>
      <c r="L312" s="42"/>
      <c r="M312" s="202" t="s">
        <v>32</v>
      </c>
      <c r="N312" s="203" t="s">
        <v>51</v>
      </c>
      <c r="O312" s="67"/>
      <c r="P312" s="204">
        <f>O312*H312</f>
        <v>0</v>
      </c>
      <c r="Q312" s="204">
        <v>0</v>
      </c>
      <c r="R312" s="204">
        <f>Q312*H312</f>
        <v>0</v>
      </c>
      <c r="S312" s="204">
        <v>0</v>
      </c>
      <c r="T312" s="205">
        <f>S312*H312</f>
        <v>0</v>
      </c>
      <c r="U312" s="37"/>
      <c r="V312" s="37"/>
      <c r="W312" s="37"/>
      <c r="X312" s="37"/>
      <c r="Y312" s="37"/>
      <c r="Z312" s="37"/>
      <c r="AA312" s="37"/>
      <c r="AB312" s="37"/>
      <c r="AC312" s="37"/>
      <c r="AD312" s="37"/>
      <c r="AE312" s="37"/>
      <c r="AR312" s="206" t="s">
        <v>143</v>
      </c>
      <c r="AT312" s="206" t="s">
        <v>138</v>
      </c>
      <c r="AU312" s="206" t="s">
        <v>87</v>
      </c>
      <c r="AY312" s="19" t="s">
        <v>135</v>
      </c>
      <c r="BE312" s="207">
        <f>IF(N312="základní",J312,0)</f>
        <v>0</v>
      </c>
      <c r="BF312" s="207">
        <f>IF(N312="snížená",J312,0)</f>
        <v>0</v>
      </c>
      <c r="BG312" s="207">
        <f>IF(N312="zákl. přenesená",J312,0)</f>
        <v>0</v>
      </c>
      <c r="BH312" s="207">
        <f>IF(N312="sníž. přenesená",J312,0)</f>
        <v>0</v>
      </c>
      <c r="BI312" s="207">
        <f>IF(N312="nulová",J312,0)</f>
        <v>0</v>
      </c>
      <c r="BJ312" s="19" t="s">
        <v>40</v>
      </c>
      <c r="BK312" s="207">
        <f>ROUND(I312*H312,2)</f>
        <v>0</v>
      </c>
      <c r="BL312" s="19" t="s">
        <v>143</v>
      </c>
      <c r="BM312" s="206" t="s">
        <v>345</v>
      </c>
    </row>
    <row r="313" spans="1:47" s="2" customFormat="1" ht="195">
      <c r="A313" s="37"/>
      <c r="B313" s="38"/>
      <c r="C313" s="39"/>
      <c r="D313" s="208" t="s">
        <v>170</v>
      </c>
      <c r="E313" s="39"/>
      <c r="F313" s="209" t="s">
        <v>346</v>
      </c>
      <c r="G313" s="39"/>
      <c r="H313" s="39"/>
      <c r="I313" s="118"/>
      <c r="J313" s="39"/>
      <c r="K313" s="39"/>
      <c r="L313" s="42"/>
      <c r="M313" s="210"/>
      <c r="N313" s="211"/>
      <c r="O313" s="67"/>
      <c r="P313" s="67"/>
      <c r="Q313" s="67"/>
      <c r="R313" s="67"/>
      <c r="S313" s="67"/>
      <c r="T313" s="68"/>
      <c r="U313" s="37"/>
      <c r="V313" s="37"/>
      <c r="W313" s="37"/>
      <c r="X313" s="37"/>
      <c r="Y313" s="37"/>
      <c r="Z313" s="37"/>
      <c r="AA313" s="37"/>
      <c r="AB313" s="37"/>
      <c r="AC313" s="37"/>
      <c r="AD313" s="37"/>
      <c r="AE313" s="37"/>
      <c r="AT313" s="19" t="s">
        <v>170</v>
      </c>
      <c r="AU313" s="19" t="s">
        <v>87</v>
      </c>
    </row>
    <row r="314" spans="1:47" s="2" customFormat="1" ht="19.5">
      <c r="A314" s="37"/>
      <c r="B314" s="38"/>
      <c r="C314" s="39"/>
      <c r="D314" s="208" t="s">
        <v>145</v>
      </c>
      <c r="E314" s="39"/>
      <c r="F314" s="209" t="s">
        <v>347</v>
      </c>
      <c r="G314" s="39"/>
      <c r="H314" s="39"/>
      <c r="I314" s="118"/>
      <c r="J314" s="39"/>
      <c r="K314" s="39"/>
      <c r="L314" s="42"/>
      <c r="M314" s="210"/>
      <c r="N314" s="211"/>
      <c r="O314" s="67"/>
      <c r="P314" s="67"/>
      <c r="Q314" s="67"/>
      <c r="R314" s="67"/>
      <c r="S314" s="67"/>
      <c r="T314" s="68"/>
      <c r="U314" s="37"/>
      <c r="V314" s="37"/>
      <c r="W314" s="37"/>
      <c r="X314" s="37"/>
      <c r="Y314" s="37"/>
      <c r="Z314" s="37"/>
      <c r="AA314" s="37"/>
      <c r="AB314" s="37"/>
      <c r="AC314" s="37"/>
      <c r="AD314" s="37"/>
      <c r="AE314" s="37"/>
      <c r="AT314" s="19" t="s">
        <v>145</v>
      </c>
      <c r="AU314" s="19" t="s">
        <v>87</v>
      </c>
    </row>
    <row r="315" spans="2:51" s="13" customFormat="1" ht="11.25">
      <c r="B315" s="212"/>
      <c r="C315" s="213"/>
      <c r="D315" s="208" t="s">
        <v>147</v>
      </c>
      <c r="E315" s="214" t="s">
        <v>32</v>
      </c>
      <c r="F315" s="215" t="s">
        <v>272</v>
      </c>
      <c r="G315" s="213"/>
      <c r="H315" s="214" t="s">
        <v>32</v>
      </c>
      <c r="I315" s="216"/>
      <c r="J315" s="213"/>
      <c r="K315" s="213"/>
      <c r="L315" s="217"/>
      <c r="M315" s="218"/>
      <c r="N315" s="219"/>
      <c r="O315" s="219"/>
      <c r="P315" s="219"/>
      <c r="Q315" s="219"/>
      <c r="R315" s="219"/>
      <c r="S315" s="219"/>
      <c r="T315" s="220"/>
      <c r="AT315" s="221" t="s">
        <v>147</v>
      </c>
      <c r="AU315" s="221" t="s">
        <v>87</v>
      </c>
      <c r="AV315" s="13" t="s">
        <v>40</v>
      </c>
      <c r="AW315" s="13" t="s">
        <v>38</v>
      </c>
      <c r="AX315" s="13" t="s">
        <v>80</v>
      </c>
      <c r="AY315" s="221" t="s">
        <v>135</v>
      </c>
    </row>
    <row r="316" spans="2:51" s="14" customFormat="1" ht="11.25">
      <c r="B316" s="222"/>
      <c r="C316" s="223"/>
      <c r="D316" s="208" t="s">
        <v>147</v>
      </c>
      <c r="E316" s="224" t="s">
        <v>32</v>
      </c>
      <c r="F316" s="225" t="s">
        <v>348</v>
      </c>
      <c r="G316" s="223"/>
      <c r="H316" s="226">
        <v>944.596</v>
      </c>
      <c r="I316" s="227"/>
      <c r="J316" s="223"/>
      <c r="K316" s="223"/>
      <c r="L316" s="228"/>
      <c r="M316" s="229"/>
      <c r="N316" s="230"/>
      <c r="O316" s="230"/>
      <c r="P316" s="230"/>
      <c r="Q316" s="230"/>
      <c r="R316" s="230"/>
      <c r="S316" s="230"/>
      <c r="T316" s="231"/>
      <c r="AT316" s="232" t="s">
        <v>147</v>
      </c>
      <c r="AU316" s="232" t="s">
        <v>87</v>
      </c>
      <c r="AV316" s="14" t="s">
        <v>87</v>
      </c>
      <c r="AW316" s="14" t="s">
        <v>38</v>
      </c>
      <c r="AX316" s="14" t="s">
        <v>80</v>
      </c>
      <c r="AY316" s="232" t="s">
        <v>135</v>
      </c>
    </row>
    <row r="317" spans="2:51" s="15" customFormat="1" ht="11.25">
      <c r="B317" s="233"/>
      <c r="C317" s="234"/>
      <c r="D317" s="208" t="s">
        <v>147</v>
      </c>
      <c r="E317" s="235" t="s">
        <v>32</v>
      </c>
      <c r="F317" s="236" t="s">
        <v>164</v>
      </c>
      <c r="G317" s="234"/>
      <c r="H317" s="237">
        <v>944.596</v>
      </c>
      <c r="I317" s="238"/>
      <c r="J317" s="234"/>
      <c r="K317" s="234"/>
      <c r="L317" s="239"/>
      <c r="M317" s="240"/>
      <c r="N317" s="241"/>
      <c r="O317" s="241"/>
      <c r="P317" s="241"/>
      <c r="Q317" s="241"/>
      <c r="R317" s="241"/>
      <c r="S317" s="241"/>
      <c r="T317" s="242"/>
      <c r="AT317" s="243" t="s">
        <v>147</v>
      </c>
      <c r="AU317" s="243" t="s">
        <v>87</v>
      </c>
      <c r="AV317" s="15" t="s">
        <v>143</v>
      </c>
      <c r="AW317" s="15" t="s">
        <v>38</v>
      </c>
      <c r="AX317" s="15" t="s">
        <v>40</v>
      </c>
      <c r="AY317" s="243" t="s">
        <v>135</v>
      </c>
    </row>
    <row r="318" spans="1:65" s="2" customFormat="1" ht="21.75" customHeight="1">
      <c r="A318" s="37"/>
      <c r="B318" s="38"/>
      <c r="C318" s="195" t="s">
        <v>349</v>
      </c>
      <c r="D318" s="195" t="s">
        <v>138</v>
      </c>
      <c r="E318" s="196" t="s">
        <v>350</v>
      </c>
      <c r="F318" s="197" t="s">
        <v>351</v>
      </c>
      <c r="G318" s="198" t="s">
        <v>352</v>
      </c>
      <c r="H318" s="199">
        <v>18</v>
      </c>
      <c r="I318" s="200"/>
      <c r="J318" s="201">
        <f>ROUND(I318*H318,2)</f>
        <v>0</v>
      </c>
      <c r="K318" s="197" t="s">
        <v>142</v>
      </c>
      <c r="L318" s="42"/>
      <c r="M318" s="202" t="s">
        <v>32</v>
      </c>
      <c r="N318" s="203" t="s">
        <v>51</v>
      </c>
      <c r="O318" s="67"/>
      <c r="P318" s="204">
        <f>O318*H318</f>
        <v>0</v>
      </c>
      <c r="Q318" s="204">
        <v>0.00442</v>
      </c>
      <c r="R318" s="204">
        <f>Q318*H318</f>
        <v>0.07956</v>
      </c>
      <c r="S318" s="204">
        <v>0</v>
      </c>
      <c r="T318" s="205">
        <f>S318*H318</f>
        <v>0</v>
      </c>
      <c r="U318" s="37"/>
      <c r="V318" s="37"/>
      <c r="W318" s="37"/>
      <c r="X318" s="37"/>
      <c r="Y318" s="37"/>
      <c r="Z318" s="37"/>
      <c r="AA318" s="37"/>
      <c r="AB318" s="37"/>
      <c r="AC318" s="37"/>
      <c r="AD318" s="37"/>
      <c r="AE318" s="37"/>
      <c r="AR318" s="206" t="s">
        <v>143</v>
      </c>
      <c r="AT318" s="206" t="s">
        <v>138</v>
      </c>
      <c r="AU318" s="206" t="s">
        <v>87</v>
      </c>
      <c r="AY318" s="19" t="s">
        <v>135</v>
      </c>
      <c r="BE318" s="207">
        <f>IF(N318="základní",J318,0)</f>
        <v>0</v>
      </c>
      <c r="BF318" s="207">
        <f>IF(N318="snížená",J318,0)</f>
        <v>0</v>
      </c>
      <c r="BG318" s="207">
        <f>IF(N318="zákl. přenesená",J318,0)</f>
        <v>0</v>
      </c>
      <c r="BH318" s="207">
        <f>IF(N318="sníž. přenesená",J318,0)</f>
        <v>0</v>
      </c>
      <c r="BI318" s="207">
        <f>IF(N318="nulová",J318,0)</f>
        <v>0</v>
      </c>
      <c r="BJ318" s="19" t="s">
        <v>40</v>
      </c>
      <c r="BK318" s="207">
        <f>ROUND(I318*H318,2)</f>
        <v>0</v>
      </c>
      <c r="BL318" s="19" t="s">
        <v>143</v>
      </c>
      <c r="BM318" s="206" t="s">
        <v>353</v>
      </c>
    </row>
    <row r="319" spans="1:47" s="2" customFormat="1" ht="29.25">
      <c r="A319" s="37"/>
      <c r="B319" s="38"/>
      <c r="C319" s="39"/>
      <c r="D319" s="208" t="s">
        <v>170</v>
      </c>
      <c r="E319" s="39"/>
      <c r="F319" s="209" t="s">
        <v>354</v>
      </c>
      <c r="G319" s="39"/>
      <c r="H319" s="39"/>
      <c r="I319" s="118"/>
      <c r="J319" s="39"/>
      <c r="K319" s="39"/>
      <c r="L319" s="42"/>
      <c r="M319" s="210"/>
      <c r="N319" s="211"/>
      <c r="O319" s="67"/>
      <c r="P319" s="67"/>
      <c r="Q319" s="67"/>
      <c r="R319" s="67"/>
      <c r="S319" s="67"/>
      <c r="T319" s="68"/>
      <c r="U319" s="37"/>
      <c r="V319" s="37"/>
      <c r="W319" s="37"/>
      <c r="X319" s="37"/>
      <c r="Y319" s="37"/>
      <c r="Z319" s="37"/>
      <c r="AA319" s="37"/>
      <c r="AB319" s="37"/>
      <c r="AC319" s="37"/>
      <c r="AD319" s="37"/>
      <c r="AE319" s="37"/>
      <c r="AT319" s="19" t="s">
        <v>170</v>
      </c>
      <c r="AU319" s="19" t="s">
        <v>87</v>
      </c>
    </row>
    <row r="320" spans="1:47" s="2" customFormat="1" ht="19.5">
      <c r="A320" s="37"/>
      <c r="B320" s="38"/>
      <c r="C320" s="39"/>
      <c r="D320" s="208" t="s">
        <v>145</v>
      </c>
      <c r="E320" s="39"/>
      <c r="F320" s="209" t="s">
        <v>355</v>
      </c>
      <c r="G320" s="39"/>
      <c r="H320" s="39"/>
      <c r="I320" s="118"/>
      <c r="J320" s="39"/>
      <c r="K320" s="39"/>
      <c r="L320" s="42"/>
      <c r="M320" s="210"/>
      <c r="N320" s="211"/>
      <c r="O320" s="67"/>
      <c r="P320" s="67"/>
      <c r="Q320" s="67"/>
      <c r="R320" s="67"/>
      <c r="S320" s="67"/>
      <c r="T320" s="68"/>
      <c r="U320" s="37"/>
      <c r="V320" s="37"/>
      <c r="W320" s="37"/>
      <c r="X320" s="37"/>
      <c r="Y320" s="37"/>
      <c r="Z320" s="37"/>
      <c r="AA320" s="37"/>
      <c r="AB320" s="37"/>
      <c r="AC320" s="37"/>
      <c r="AD320" s="37"/>
      <c r="AE320" s="37"/>
      <c r="AT320" s="19" t="s">
        <v>145</v>
      </c>
      <c r="AU320" s="19" t="s">
        <v>87</v>
      </c>
    </row>
    <row r="321" spans="2:51" s="13" customFormat="1" ht="11.25">
      <c r="B321" s="212"/>
      <c r="C321" s="213"/>
      <c r="D321" s="208" t="s">
        <v>147</v>
      </c>
      <c r="E321" s="214" t="s">
        <v>32</v>
      </c>
      <c r="F321" s="215" t="s">
        <v>148</v>
      </c>
      <c r="G321" s="213"/>
      <c r="H321" s="214" t="s">
        <v>32</v>
      </c>
      <c r="I321" s="216"/>
      <c r="J321" s="213"/>
      <c r="K321" s="213"/>
      <c r="L321" s="217"/>
      <c r="M321" s="218"/>
      <c r="N321" s="219"/>
      <c r="O321" s="219"/>
      <c r="P321" s="219"/>
      <c r="Q321" s="219"/>
      <c r="R321" s="219"/>
      <c r="S321" s="219"/>
      <c r="T321" s="220"/>
      <c r="AT321" s="221" t="s">
        <v>147</v>
      </c>
      <c r="AU321" s="221" t="s">
        <v>87</v>
      </c>
      <c r="AV321" s="13" t="s">
        <v>40</v>
      </c>
      <c r="AW321" s="13" t="s">
        <v>38</v>
      </c>
      <c r="AX321" s="13" t="s">
        <v>80</v>
      </c>
      <c r="AY321" s="221" t="s">
        <v>135</v>
      </c>
    </row>
    <row r="322" spans="2:51" s="14" customFormat="1" ht="11.25">
      <c r="B322" s="222"/>
      <c r="C322" s="223"/>
      <c r="D322" s="208" t="s">
        <v>147</v>
      </c>
      <c r="E322" s="224" t="s">
        <v>32</v>
      </c>
      <c r="F322" s="225" t="s">
        <v>356</v>
      </c>
      <c r="G322" s="223"/>
      <c r="H322" s="226">
        <v>4</v>
      </c>
      <c r="I322" s="227"/>
      <c r="J322" s="223"/>
      <c r="K322" s="223"/>
      <c r="L322" s="228"/>
      <c r="M322" s="229"/>
      <c r="N322" s="230"/>
      <c r="O322" s="230"/>
      <c r="P322" s="230"/>
      <c r="Q322" s="230"/>
      <c r="R322" s="230"/>
      <c r="S322" s="230"/>
      <c r="T322" s="231"/>
      <c r="AT322" s="232" t="s">
        <v>147</v>
      </c>
      <c r="AU322" s="232" t="s">
        <v>87</v>
      </c>
      <c r="AV322" s="14" t="s">
        <v>87</v>
      </c>
      <c r="AW322" s="14" t="s">
        <v>38</v>
      </c>
      <c r="AX322" s="14" t="s">
        <v>80</v>
      </c>
      <c r="AY322" s="232" t="s">
        <v>135</v>
      </c>
    </row>
    <row r="323" spans="2:51" s="14" customFormat="1" ht="11.25">
      <c r="B323" s="222"/>
      <c r="C323" s="223"/>
      <c r="D323" s="208" t="s">
        <v>147</v>
      </c>
      <c r="E323" s="224" t="s">
        <v>32</v>
      </c>
      <c r="F323" s="225" t="s">
        <v>357</v>
      </c>
      <c r="G323" s="223"/>
      <c r="H323" s="226">
        <v>1</v>
      </c>
      <c r="I323" s="227"/>
      <c r="J323" s="223"/>
      <c r="K323" s="223"/>
      <c r="L323" s="228"/>
      <c r="M323" s="229"/>
      <c r="N323" s="230"/>
      <c r="O323" s="230"/>
      <c r="P323" s="230"/>
      <c r="Q323" s="230"/>
      <c r="R323" s="230"/>
      <c r="S323" s="230"/>
      <c r="T323" s="231"/>
      <c r="AT323" s="232" t="s">
        <v>147</v>
      </c>
      <c r="AU323" s="232" t="s">
        <v>87</v>
      </c>
      <c r="AV323" s="14" t="s">
        <v>87</v>
      </c>
      <c r="AW323" s="14" t="s">
        <v>38</v>
      </c>
      <c r="AX323" s="14" t="s">
        <v>80</v>
      </c>
      <c r="AY323" s="232" t="s">
        <v>135</v>
      </c>
    </row>
    <row r="324" spans="2:51" s="14" customFormat="1" ht="11.25">
      <c r="B324" s="222"/>
      <c r="C324" s="223"/>
      <c r="D324" s="208" t="s">
        <v>147</v>
      </c>
      <c r="E324" s="224" t="s">
        <v>32</v>
      </c>
      <c r="F324" s="225" t="s">
        <v>358</v>
      </c>
      <c r="G324" s="223"/>
      <c r="H324" s="226">
        <v>1</v>
      </c>
      <c r="I324" s="227"/>
      <c r="J324" s="223"/>
      <c r="K324" s="223"/>
      <c r="L324" s="228"/>
      <c r="M324" s="229"/>
      <c r="N324" s="230"/>
      <c r="O324" s="230"/>
      <c r="P324" s="230"/>
      <c r="Q324" s="230"/>
      <c r="R324" s="230"/>
      <c r="S324" s="230"/>
      <c r="T324" s="231"/>
      <c r="AT324" s="232" t="s">
        <v>147</v>
      </c>
      <c r="AU324" s="232" t="s">
        <v>87</v>
      </c>
      <c r="AV324" s="14" t="s">
        <v>87</v>
      </c>
      <c r="AW324" s="14" t="s">
        <v>38</v>
      </c>
      <c r="AX324" s="14" t="s">
        <v>80</v>
      </c>
      <c r="AY324" s="232" t="s">
        <v>135</v>
      </c>
    </row>
    <row r="325" spans="2:51" s="14" customFormat="1" ht="11.25">
      <c r="B325" s="222"/>
      <c r="C325" s="223"/>
      <c r="D325" s="208" t="s">
        <v>147</v>
      </c>
      <c r="E325" s="224" t="s">
        <v>32</v>
      </c>
      <c r="F325" s="225" t="s">
        <v>359</v>
      </c>
      <c r="G325" s="223"/>
      <c r="H325" s="226">
        <v>1</v>
      </c>
      <c r="I325" s="227"/>
      <c r="J325" s="223"/>
      <c r="K325" s="223"/>
      <c r="L325" s="228"/>
      <c r="M325" s="229"/>
      <c r="N325" s="230"/>
      <c r="O325" s="230"/>
      <c r="P325" s="230"/>
      <c r="Q325" s="230"/>
      <c r="R325" s="230"/>
      <c r="S325" s="230"/>
      <c r="T325" s="231"/>
      <c r="AT325" s="232" t="s">
        <v>147</v>
      </c>
      <c r="AU325" s="232" t="s">
        <v>87</v>
      </c>
      <c r="AV325" s="14" t="s">
        <v>87</v>
      </c>
      <c r="AW325" s="14" t="s">
        <v>38</v>
      </c>
      <c r="AX325" s="14" t="s">
        <v>80</v>
      </c>
      <c r="AY325" s="232" t="s">
        <v>135</v>
      </c>
    </row>
    <row r="326" spans="2:51" s="14" customFormat="1" ht="11.25">
      <c r="B326" s="222"/>
      <c r="C326" s="223"/>
      <c r="D326" s="208" t="s">
        <v>147</v>
      </c>
      <c r="E326" s="224" t="s">
        <v>32</v>
      </c>
      <c r="F326" s="225" t="s">
        <v>360</v>
      </c>
      <c r="G326" s="223"/>
      <c r="H326" s="226">
        <v>1</v>
      </c>
      <c r="I326" s="227"/>
      <c r="J326" s="223"/>
      <c r="K326" s="223"/>
      <c r="L326" s="228"/>
      <c r="M326" s="229"/>
      <c r="N326" s="230"/>
      <c r="O326" s="230"/>
      <c r="P326" s="230"/>
      <c r="Q326" s="230"/>
      <c r="R326" s="230"/>
      <c r="S326" s="230"/>
      <c r="T326" s="231"/>
      <c r="AT326" s="232" t="s">
        <v>147</v>
      </c>
      <c r="AU326" s="232" t="s">
        <v>87</v>
      </c>
      <c r="AV326" s="14" t="s">
        <v>87</v>
      </c>
      <c r="AW326" s="14" t="s">
        <v>38</v>
      </c>
      <c r="AX326" s="14" t="s">
        <v>80</v>
      </c>
      <c r="AY326" s="232" t="s">
        <v>135</v>
      </c>
    </row>
    <row r="327" spans="2:51" s="14" customFormat="1" ht="11.25">
      <c r="B327" s="222"/>
      <c r="C327" s="223"/>
      <c r="D327" s="208" t="s">
        <v>147</v>
      </c>
      <c r="E327" s="224" t="s">
        <v>32</v>
      </c>
      <c r="F327" s="225" t="s">
        <v>361</v>
      </c>
      <c r="G327" s="223"/>
      <c r="H327" s="226">
        <v>1</v>
      </c>
      <c r="I327" s="227"/>
      <c r="J327" s="223"/>
      <c r="K327" s="223"/>
      <c r="L327" s="228"/>
      <c r="M327" s="229"/>
      <c r="N327" s="230"/>
      <c r="O327" s="230"/>
      <c r="P327" s="230"/>
      <c r="Q327" s="230"/>
      <c r="R327" s="230"/>
      <c r="S327" s="230"/>
      <c r="T327" s="231"/>
      <c r="AT327" s="232" t="s">
        <v>147</v>
      </c>
      <c r="AU327" s="232" t="s">
        <v>87</v>
      </c>
      <c r="AV327" s="14" t="s">
        <v>87</v>
      </c>
      <c r="AW327" s="14" t="s">
        <v>38</v>
      </c>
      <c r="AX327" s="14" t="s">
        <v>80</v>
      </c>
      <c r="AY327" s="232" t="s">
        <v>135</v>
      </c>
    </row>
    <row r="328" spans="2:51" s="14" customFormat="1" ht="11.25">
      <c r="B328" s="222"/>
      <c r="C328" s="223"/>
      <c r="D328" s="208" t="s">
        <v>147</v>
      </c>
      <c r="E328" s="224" t="s">
        <v>32</v>
      </c>
      <c r="F328" s="225" t="s">
        <v>362</v>
      </c>
      <c r="G328" s="223"/>
      <c r="H328" s="226">
        <v>1</v>
      </c>
      <c r="I328" s="227"/>
      <c r="J328" s="223"/>
      <c r="K328" s="223"/>
      <c r="L328" s="228"/>
      <c r="M328" s="229"/>
      <c r="N328" s="230"/>
      <c r="O328" s="230"/>
      <c r="P328" s="230"/>
      <c r="Q328" s="230"/>
      <c r="R328" s="230"/>
      <c r="S328" s="230"/>
      <c r="T328" s="231"/>
      <c r="AT328" s="232" t="s">
        <v>147</v>
      </c>
      <c r="AU328" s="232" t="s">
        <v>87</v>
      </c>
      <c r="AV328" s="14" t="s">
        <v>87</v>
      </c>
      <c r="AW328" s="14" t="s">
        <v>38</v>
      </c>
      <c r="AX328" s="14" t="s">
        <v>80</v>
      </c>
      <c r="AY328" s="232" t="s">
        <v>135</v>
      </c>
    </row>
    <row r="329" spans="2:51" s="14" customFormat="1" ht="11.25">
      <c r="B329" s="222"/>
      <c r="C329" s="223"/>
      <c r="D329" s="208" t="s">
        <v>147</v>
      </c>
      <c r="E329" s="224" t="s">
        <v>32</v>
      </c>
      <c r="F329" s="225" t="s">
        <v>363</v>
      </c>
      <c r="G329" s="223"/>
      <c r="H329" s="226">
        <v>1</v>
      </c>
      <c r="I329" s="227"/>
      <c r="J329" s="223"/>
      <c r="K329" s="223"/>
      <c r="L329" s="228"/>
      <c r="M329" s="229"/>
      <c r="N329" s="230"/>
      <c r="O329" s="230"/>
      <c r="P329" s="230"/>
      <c r="Q329" s="230"/>
      <c r="R329" s="230"/>
      <c r="S329" s="230"/>
      <c r="T329" s="231"/>
      <c r="AT329" s="232" t="s">
        <v>147</v>
      </c>
      <c r="AU329" s="232" t="s">
        <v>87</v>
      </c>
      <c r="AV329" s="14" t="s">
        <v>87</v>
      </c>
      <c r="AW329" s="14" t="s">
        <v>38</v>
      </c>
      <c r="AX329" s="14" t="s">
        <v>80</v>
      </c>
      <c r="AY329" s="232" t="s">
        <v>135</v>
      </c>
    </row>
    <row r="330" spans="2:51" s="14" customFormat="1" ht="11.25">
      <c r="B330" s="222"/>
      <c r="C330" s="223"/>
      <c r="D330" s="208" t="s">
        <v>147</v>
      </c>
      <c r="E330" s="224" t="s">
        <v>32</v>
      </c>
      <c r="F330" s="225" t="s">
        <v>364</v>
      </c>
      <c r="G330" s="223"/>
      <c r="H330" s="226">
        <v>1</v>
      </c>
      <c r="I330" s="227"/>
      <c r="J330" s="223"/>
      <c r="K330" s="223"/>
      <c r="L330" s="228"/>
      <c r="M330" s="229"/>
      <c r="N330" s="230"/>
      <c r="O330" s="230"/>
      <c r="P330" s="230"/>
      <c r="Q330" s="230"/>
      <c r="R330" s="230"/>
      <c r="S330" s="230"/>
      <c r="T330" s="231"/>
      <c r="AT330" s="232" t="s">
        <v>147</v>
      </c>
      <c r="AU330" s="232" t="s">
        <v>87</v>
      </c>
      <c r="AV330" s="14" t="s">
        <v>87</v>
      </c>
      <c r="AW330" s="14" t="s">
        <v>38</v>
      </c>
      <c r="AX330" s="14" t="s">
        <v>80</v>
      </c>
      <c r="AY330" s="232" t="s">
        <v>135</v>
      </c>
    </row>
    <row r="331" spans="2:51" s="14" customFormat="1" ht="11.25">
      <c r="B331" s="222"/>
      <c r="C331" s="223"/>
      <c r="D331" s="208" t="s">
        <v>147</v>
      </c>
      <c r="E331" s="224" t="s">
        <v>32</v>
      </c>
      <c r="F331" s="225" t="s">
        <v>365</v>
      </c>
      <c r="G331" s="223"/>
      <c r="H331" s="226">
        <v>1</v>
      </c>
      <c r="I331" s="227"/>
      <c r="J331" s="223"/>
      <c r="K331" s="223"/>
      <c r="L331" s="228"/>
      <c r="M331" s="229"/>
      <c r="N331" s="230"/>
      <c r="O331" s="230"/>
      <c r="P331" s="230"/>
      <c r="Q331" s="230"/>
      <c r="R331" s="230"/>
      <c r="S331" s="230"/>
      <c r="T331" s="231"/>
      <c r="AT331" s="232" t="s">
        <v>147</v>
      </c>
      <c r="AU331" s="232" t="s">
        <v>87</v>
      </c>
      <c r="AV331" s="14" t="s">
        <v>87</v>
      </c>
      <c r="AW331" s="14" t="s">
        <v>38</v>
      </c>
      <c r="AX331" s="14" t="s">
        <v>80</v>
      </c>
      <c r="AY331" s="232" t="s">
        <v>135</v>
      </c>
    </row>
    <row r="332" spans="2:51" s="14" customFormat="1" ht="11.25">
      <c r="B332" s="222"/>
      <c r="C332" s="223"/>
      <c r="D332" s="208" t="s">
        <v>147</v>
      </c>
      <c r="E332" s="224" t="s">
        <v>32</v>
      </c>
      <c r="F332" s="225" t="s">
        <v>366</v>
      </c>
      <c r="G332" s="223"/>
      <c r="H332" s="226">
        <v>1</v>
      </c>
      <c r="I332" s="227"/>
      <c r="J332" s="223"/>
      <c r="K332" s="223"/>
      <c r="L332" s="228"/>
      <c r="M332" s="229"/>
      <c r="N332" s="230"/>
      <c r="O332" s="230"/>
      <c r="P332" s="230"/>
      <c r="Q332" s="230"/>
      <c r="R332" s="230"/>
      <c r="S332" s="230"/>
      <c r="T332" s="231"/>
      <c r="AT332" s="232" t="s">
        <v>147</v>
      </c>
      <c r="AU332" s="232" t="s">
        <v>87</v>
      </c>
      <c r="AV332" s="14" t="s">
        <v>87</v>
      </c>
      <c r="AW332" s="14" t="s">
        <v>38</v>
      </c>
      <c r="AX332" s="14" t="s">
        <v>80</v>
      </c>
      <c r="AY332" s="232" t="s">
        <v>135</v>
      </c>
    </row>
    <row r="333" spans="2:51" s="14" customFormat="1" ht="11.25">
      <c r="B333" s="222"/>
      <c r="C333" s="223"/>
      <c r="D333" s="208" t="s">
        <v>147</v>
      </c>
      <c r="E333" s="224" t="s">
        <v>32</v>
      </c>
      <c r="F333" s="225" t="s">
        <v>367</v>
      </c>
      <c r="G333" s="223"/>
      <c r="H333" s="226">
        <v>1</v>
      </c>
      <c r="I333" s="227"/>
      <c r="J333" s="223"/>
      <c r="K333" s="223"/>
      <c r="L333" s="228"/>
      <c r="M333" s="229"/>
      <c r="N333" s="230"/>
      <c r="O333" s="230"/>
      <c r="P333" s="230"/>
      <c r="Q333" s="230"/>
      <c r="R333" s="230"/>
      <c r="S333" s="230"/>
      <c r="T333" s="231"/>
      <c r="AT333" s="232" t="s">
        <v>147</v>
      </c>
      <c r="AU333" s="232" t="s">
        <v>87</v>
      </c>
      <c r="AV333" s="14" t="s">
        <v>87</v>
      </c>
      <c r="AW333" s="14" t="s">
        <v>38</v>
      </c>
      <c r="AX333" s="14" t="s">
        <v>80</v>
      </c>
      <c r="AY333" s="232" t="s">
        <v>135</v>
      </c>
    </row>
    <row r="334" spans="2:51" s="14" customFormat="1" ht="11.25">
      <c r="B334" s="222"/>
      <c r="C334" s="223"/>
      <c r="D334" s="208" t="s">
        <v>147</v>
      </c>
      <c r="E334" s="224" t="s">
        <v>32</v>
      </c>
      <c r="F334" s="225" t="s">
        <v>368</v>
      </c>
      <c r="G334" s="223"/>
      <c r="H334" s="226">
        <v>1</v>
      </c>
      <c r="I334" s="227"/>
      <c r="J334" s="223"/>
      <c r="K334" s="223"/>
      <c r="L334" s="228"/>
      <c r="M334" s="229"/>
      <c r="N334" s="230"/>
      <c r="O334" s="230"/>
      <c r="P334" s="230"/>
      <c r="Q334" s="230"/>
      <c r="R334" s="230"/>
      <c r="S334" s="230"/>
      <c r="T334" s="231"/>
      <c r="AT334" s="232" t="s">
        <v>147</v>
      </c>
      <c r="AU334" s="232" t="s">
        <v>87</v>
      </c>
      <c r="AV334" s="14" t="s">
        <v>87</v>
      </c>
      <c r="AW334" s="14" t="s">
        <v>38</v>
      </c>
      <c r="AX334" s="14" t="s">
        <v>80</v>
      </c>
      <c r="AY334" s="232" t="s">
        <v>135</v>
      </c>
    </row>
    <row r="335" spans="2:51" s="14" customFormat="1" ht="11.25">
      <c r="B335" s="222"/>
      <c r="C335" s="223"/>
      <c r="D335" s="208" t="s">
        <v>147</v>
      </c>
      <c r="E335" s="224" t="s">
        <v>32</v>
      </c>
      <c r="F335" s="225" t="s">
        <v>369</v>
      </c>
      <c r="G335" s="223"/>
      <c r="H335" s="226">
        <v>1</v>
      </c>
      <c r="I335" s="227"/>
      <c r="J335" s="223"/>
      <c r="K335" s="223"/>
      <c r="L335" s="228"/>
      <c r="M335" s="229"/>
      <c r="N335" s="230"/>
      <c r="O335" s="230"/>
      <c r="P335" s="230"/>
      <c r="Q335" s="230"/>
      <c r="R335" s="230"/>
      <c r="S335" s="230"/>
      <c r="T335" s="231"/>
      <c r="AT335" s="232" t="s">
        <v>147</v>
      </c>
      <c r="AU335" s="232" t="s">
        <v>87</v>
      </c>
      <c r="AV335" s="14" t="s">
        <v>87</v>
      </c>
      <c r="AW335" s="14" t="s">
        <v>38</v>
      </c>
      <c r="AX335" s="14" t="s">
        <v>80</v>
      </c>
      <c r="AY335" s="232" t="s">
        <v>135</v>
      </c>
    </row>
    <row r="336" spans="2:51" s="14" customFormat="1" ht="11.25">
      <c r="B336" s="222"/>
      <c r="C336" s="223"/>
      <c r="D336" s="208" t="s">
        <v>147</v>
      </c>
      <c r="E336" s="224" t="s">
        <v>32</v>
      </c>
      <c r="F336" s="225" t="s">
        <v>370</v>
      </c>
      <c r="G336" s="223"/>
      <c r="H336" s="226">
        <v>1</v>
      </c>
      <c r="I336" s="227"/>
      <c r="J336" s="223"/>
      <c r="K336" s="223"/>
      <c r="L336" s="228"/>
      <c r="M336" s="229"/>
      <c r="N336" s="230"/>
      <c r="O336" s="230"/>
      <c r="P336" s="230"/>
      <c r="Q336" s="230"/>
      <c r="R336" s="230"/>
      <c r="S336" s="230"/>
      <c r="T336" s="231"/>
      <c r="AT336" s="232" t="s">
        <v>147</v>
      </c>
      <c r="AU336" s="232" t="s">
        <v>87</v>
      </c>
      <c r="AV336" s="14" t="s">
        <v>87</v>
      </c>
      <c r="AW336" s="14" t="s">
        <v>38</v>
      </c>
      <c r="AX336" s="14" t="s">
        <v>80</v>
      </c>
      <c r="AY336" s="232" t="s">
        <v>135</v>
      </c>
    </row>
    <row r="337" spans="2:51" s="15" customFormat="1" ht="11.25">
      <c r="B337" s="233"/>
      <c r="C337" s="234"/>
      <c r="D337" s="208" t="s">
        <v>147</v>
      </c>
      <c r="E337" s="235" t="s">
        <v>32</v>
      </c>
      <c r="F337" s="236" t="s">
        <v>164</v>
      </c>
      <c r="G337" s="234"/>
      <c r="H337" s="237">
        <v>18</v>
      </c>
      <c r="I337" s="238"/>
      <c r="J337" s="234"/>
      <c r="K337" s="234"/>
      <c r="L337" s="239"/>
      <c r="M337" s="240"/>
      <c r="N337" s="241"/>
      <c r="O337" s="241"/>
      <c r="P337" s="241"/>
      <c r="Q337" s="241"/>
      <c r="R337" s="241"/>
      <c r="S337" s="241"/>
      <c r="T337" s="242"/>
      <c r="AT337" s="243" t="s">
        <v>147</v>
      </c>
      <c r="AU337" s="243" t="s">
        <v>87</v>
      </c>
      <c r="AV337" s="15" t="s">
        <v>143</v>
      </c>
      <c r="AW337" s="15" t="s">
        <v>38</v>
      </c>
      <c r="AX337" s="15" t="s">
        <v>40</v>
      </c>
      <c r="AY337" s="243" t="s">
        <v>135</v>
      </c>
    </row>
    <row r="338" spans="1:65" s="2" customFormat="1" ht="16.5" customHeight="1">
      <c r="A338" s="37"/>
      <c r="B338" s="38"/>
      <c r="C338" s="244" t="s">
        <v>371</v>
      </c>
      <c r="D338" s="244" t="s">
        <v>372</v>
      </c>
      <c r="E338" s="245" t="s">
        <v>373</v>
      </c>
      <c r="F338" s="246" t="s">
        <v>374</v>
      </c>
      <c r="G338" s="247" t="s">
        <v>352</v>
      </c>
      <c r="H338" s="248">
        <v>18</v>
      </c>
      <c r="I338" s="249"/>
      <c r="J338" s="250">
        <f>ROUND(I338*H338,2)</f>
        <v>0</v>
      </c>
      <c r="K338" s="246" t="s">
        <v>32</v>
      </c>
      <c r="L338" s="251"/>
      <c r="M338" s="252" t="s">
        <v>32</v>
      </c>
      <c r="N338" s="253" t="s">
        <v>51</v>
      </c>
      <c r="O338" s="67"/>
      <c r="P338" s="204">
        <f>O338*H338</f>
        <v>0</v>
      </c>
      <c r="Q338" s="204">
        <v>0.00098</v>
      </c>
      <c r="R338" s="204">
        <f>Q338*H338</f>
        <v>0.01764</v>
      </c>
      <c r="S338" s="204">
        <v>0</v>
      </c>
      <c r="T338" s="205">
        <f>S338*H338</f>
        <v>0</v>
      </c>
      <c r="U338" s="37"/>
      <c r="V338" s="37"/>
      <c r="W338" s="37"/>
      <c r="X338" s="37"/>
      <c r="Y338" s="37"/>
      <c r="Z338" s="37"/>
      <c r="AA338" s="37"/>
      <c r="AB338" s="37"/>
      <c r="AC338" s="37"/>
      <c r="AD338" s="37"/>
      <c r="AE338" s="37"/>
      <c r="AR338" s="206" t="s">
        <v>236</v>
      </c>
      <c r="AT338" s="206" t="s">
        <v>372</v>
      </c>
      <c r="AU338" s="206" t="s">
        <v>87</v>
      </c>
      <c r="AY338" s="19" t="s">
        <v>135</v>
      </c>
      <c r="BE338" s="207">
        <f>IF(N338="základní",J338,0)</f>
        <v>0</v>
      </c>
      <c r="BF338" s="207">
        <f>IF(N338="snížená",J338,0)</f>
        <v>0</v>
      </c>
      <c r="BG338" s="207">
        <f>IF(N338="zákl. přenesená",J338,0)</f>
        <v>0</v>
      </c>
      <c r="BH338" s="207">
        <f>IF(N338="sníž. přenesená",J338,0)</f>
        <v>0</v>
      </c>
      <c r="BI338" s="207">
        <f>IF(N338="nulová",J338,0)</f>
        <v>0</v>
      </c>
      <c r="BJ338" s="19" t="s">
        <v>40</v>
      </c>
      <c r="BK338" s="207">
        <f>ROUND(I338*H338,2)</f>
        <v>0</v>
      </c>
      <c r="BL338" s="19" t="s">
        <v>143</v>
      </c>
      <c r="BM338" s="206" t="s">
        <v>375</v>
      </c>
    </row>
    <row r="339" spans="1:65" s="2" customFormat="1" ht="21.75" customHeight="1">
      <c r="A339" s="37"/>
      <c r="B339" s="38"/>
      <c r="C339" s="195" t="s">
        <v>376</v>
      </c>
      <c r="D339" s="195" t="s">
        <v>138</v>
      </c>
      <c r="E339" s="196" t="s">
        <v>377</v>
      </c>
      <c r="F339" s="197" t="s">
        <v>378</v>
      </c>
      <c r="G339" s="198" t="s">
        <v>352</v>
      </c>
      <c r="H339" s="199">
        <v>18</v>
      </c>
      <c r="I339" s="200"/>
      <c r="J339" s="201">
        <f>ROUND(I339*H339,2)</f>
        <v>0</v>
      </c>
      <c r="K339" s="197" t="s">
        <v>142</v>
      </c>
      <c r="L339" s="42"/>
      <c r="M339" s="202" t="s">
        <v>32</v>
      </c>
      <c r="N339" s="203" t="s">
        <v>51</v>
      </c>
      <c r="O339" s="67"/>
      <c r="P339" s="204">
        <f>O339*H339</f>
        <v>0</v>
      </c>
      <c r="Q339" s="204">
        <v>1E-05</v>
      </c>
      <c r="R339" s="204">
        <f>Q339*H339</f>
        <v>0.00018</v>
      </c>
      <c r="S339" s="204">
        <v>0</v>
      </c>
      <c r="T339" s="205">
        <f>S339*H339</f>
        <v>0</v>
      </c>
      <c r="U339" s="37"/>
      <c r="V339" s="37"/>
      <c r="W339" s="37"/>
      <c r="X339" s="37"/>
      <c r="Y339" s="37"/>
      <c r="Z339" s="37"/>
      <c r="AA339" s="37"/>
      <c r="AB339" s="37"/>
      <c r="AC339" s="37"/>
      <c r="AD339" s="37"/>
      <c r="AE339" s="37"/>
      <c r="AR339" s="206" t="s">
        <v>143</v>
      </c>
      <c r="AT339" s="206" t="s">
        <v>138</v>
      </c>
      <c r="AU339" s="206" t="s">
        <v>87</v>
      </c>
      <c r="AY339" s="19" t="s">
        <v>135</v>
      </c>
      <c r="BE339" s="207">
        <f>IF(N339="základní",J339,0)</f>
        <v>0</v>
      </c>
      <c r="BF339" s="207">
        <f>IF(N339="snížená",J339,0)</f>
        <v>0</v>
      </c>
      <c r="BG339" s="207">
        <f>IF(N339="zákl. přenesená",J339,0)</f>
        <v>0</v>
      </c>
      <c r="BH339" s="207">
        <f>IF(N339="sníž. přenesená",J339,0)</f>
        <v>0</v>
      </c>
      <c r="BI339" s="207">
        <f>IF(N339="nulová",J339,0)</f>
        <v>0</v>
      </c>
      <c r="BJ339" s="19" t="s">
        <v>40</v>
      </c>
      <c r="BK339" s="207">
        <f>ROUND(I339*H339,2)</f>
        <v>0</v>
      </c>
      <c r="BL339" s="19" t="s">
        <v>143</v>
      </c>
      <c r="BM339" s="206" t="s">
        <v>379</v>
      </c>
    </row>
    <row r="340" spans="1:47" s="2" customFormat="1" ht="87.75">
      <c r="A340" s="37"/>
      <c r="B340" s="38"/>
      <c r="C340" s="39"/>
      <c r="D340" s="208" t="s">
        <v>170</v>
      </c>
      <c r="E340" s="39"/>
      <c r="F340" s="209" t="s">
        <v>380</v>
      </c>
      <c r="G340" s="39"/>
      <c r="H340" s="39"/>
      <c r="I340" s="118"/>
      <c r="J340" s="39"/>
      <c r="K340" s="39"/>
      <c r="L340" s="42"/>
      <c r="M340" s="210"/>
      <c r="N340" s="211"/>
      <c r="O340" s="67"/>
      <c r="P340" s="67"/>
      <c r="Q340" s="67"/>
      <c r="R340" s="67"/>
      <c r="S340" s="67"/>
      <c r="T340" s="68"/>
      <c r="U340" s="37"/>
      <c r="V340" s="37"/>
      <c r="W340" s="37"/>
      <c r="X340" s="37"/>
      <c r="Y340" s="37"/>
      <c r="Z340" s="37"/>
      <c r="AA340" s="37"/>
      <c r="AB340" s="37"/>
      <c r="AC340" s="37"/>
      <c r="AD340" s="37"/>
      <c r="AE340" s="37"/>
      <c r="AT340" s="19" t="s">
        <v>170</v>
      </c>
      <c r="AU340" s="19" t="s">
        <v>87</v>
      </c>
    </row>
    <row r="341" spans="1:47" s="2" customFormat="1" ht="19.5">
      <c r="A341" s="37"/>
      <c r="B341" s="38"/>
      <c r="C341" s="39"/>
      <c r="D341" s="208" t="s">
        <v>145</v>
      </c>
      <c r="E341" s="39"/>
      <c r="F341" s="209" t="s">
        <v>355</v>
      </c>
      <c r="G341" s="39"/>
      <c r="H341" s="39"/>
      <c r="I341" s="118"/>
      <c r="J341" s="39"/>
      <c r="K341" s="39"/>
      <c r="L341" s="42"/>
      <c r="M341" s="210"/>
      <c r="N341" s="211"/>
      <c r="O341" s="67"/>
      <c r="P341" s="67"/>
      <c r="Q341" s="67"/>
      <c r="R341" s="67"/>
      <c r="S341" s="67"/>
      <c r="T341" s="68"/>
      <c r="U341" s="37"/>
      <c r="V341" s="37"/>
      <c r="W341" s="37"/>
      <c r="X341" s="37"/>
      <c r="Y341" s="37"/>
      <c r="Z341" s="37"/>
      <c r="AA341" s="37"/>
      <c r="AB341" s="37"/>
      <c r="AC341" s="37"/>
      <c r="AD341" s="37"/>
      <c r="AE341" s="37"/>
      <c r="AT341" s="19" t="s">
        <v>145</v>
      </c>
      <c r="AU341" s="19" t="s">
        <v>87</v>
      </c>
    </row>
    <row r="342" spans="1:65" s="2" customFormat="1" ht="16.5" customHeight="1">
      <c r="A342" s="37"/>
      <c r="B342" s="38"/>
      <c r="C342" s="195" t="s">
        <v>381</v>
      </c>
      <c r="D342" s="195" t="s">
        <v>138</v>
      </c>
      <c r="E342" s="196" t="s">
        <v>382</v>
      </c>
      <c r="F342" s="197" t="s">
        <v>383</v>
      </c>
      <c r="G342" s="198" t="s">
        <v>268</v>
      </c>
      <c r="H342" s="199">
        <v>2.094</v>
      </c>
      <c r="I342" s="200"/>
      <c r="J342" s="201">
        <f>ROUND(I342*H342,2)</f>
        <v>0</v>
      </c>
      <c r="K342" s="197" t="s">
        <v>142</v>
      </c>
      <c r="L342" s="42"/>
      <c r="M342" s="202" t="s">
        <v>32</v>
      </c>
      <c r="N342" s="203" t="s">
        <v>51</v>
      </c>
      <c r="O342" s="67"/>
      <c r="P342" s="204">
        <f>O342*H342</f>
        <v>0</v>
      </c>
      <c r="Q342" s="204">
        <v>0</v>
      </c>
      <c r="R342" s="204">
        <f>Q342*H342</f>
        <v>0</v>
      </c>
      <c r="S342" s="204">
        <v>2.2</v>
      </c>
      <c r="T342" s="205">
        <f>S342*H342</f>
        <v>4.6068</v>
      </c>
      <c r="U342" s="37"/>
      <c r="V342" s="37"/>
      <c r="W342" s="37"/>
      <c r="X342" s="37"/>
      <c r="Y342" s="37"/>
      <c r="Z342" s="37"/>
      <c r="AA342" s="37"/>
      <c r="AB342" s="37"/>
      <c r="AC342" s="37"/>
      <c r="AD342" s="37"/>
      <c r="AE342" s="37"/>
      <c r="AR342" s="206" t="s">
        <v>143</v>
      </c>
      <c r="AT342" s="206" t="s">
        <v>138</v>
      </c>
      <c r="AU342" s="206" t="s">
        <v>87</v>
      </c>
      <c r="AY342" s="19" t="s">
        <v>135</v>
      </c>
      <c r="BE342" s="207">
        <f>IF(N342="základní",J342,0)</f>
        <v>0</v>
      </c>
      <c r="BF342" s="207">
        <f>IF(N342="snížená",J342,0)</f>
        <v>0</v>
      </c>
      <c r="BG342" s="207">
        <f>IF(N342="zákl. přenesená",J342,0)</f>
        <v>0</v>
      </c>
      <c r="BH342" s="207">
        <f>IF(N342="sníž. přenesená",J342,0)</f>
        <v>0</v>
      </c>
      <c r="BI342" s="207">
        <f>IF(N342="nulová",J342,0)</f>
        <v>0</v>
      </c>
      <c r="BJ342" s="19" t="s">
        <v>40</v>
      </c>
      <c r="BK342" s="207">
        <f>ROUND(I342*H342,2)</f>
        <v>0</v>
      </c>
      <c r="BL342" s="19" t="s">
        <v>143</v>
      </c>
      <c r="BM342" s="206" t="s">
        <v>384</v>
      </c>
    </row>
    <row r="343" spans="1:47" s="2" customFormat="1" ht="29.25">
      <c r="A343" s="37"/>
      <c r="B343" s="38"/>
      <c r="C343" s="39"/>
      <c r="D343" s="208" t="s">
        <v>170</v>
      </c>
      <c r="E343" s="39"/>
      <c r="F343" s="209" t="s">
        <v>385</v>
      </c>
      <c r="G343" s="39"/>
      <c r="H343" s="39"/>
      <c r="I343" s="118"/>
      <c r="J343" s="39"/>
      <c r="K343" s="39"/>
      <c r="L343" s="42"/>
      <c r="M343" s="210"/>
      <c r="N343" s="211"/>
      <c r="O343" s="67"/>
      <c r="P343" s="67"/>
      <c r="Q343" s="67"/>
      <c r="R343" s="67"/>
      <c r="S343" s="67"/>
      <c r="T343" s="68"/>
      <c r="U343" s="37"/>
      <c r="V343" s="37"/>
      <c r="W343" s="37"/>
      <c r="X343" s="37"/>
      <c r="Y343" s="37"/>
      <c r="Z343" s="37"/>
      <c r="AA343" s="37"/>
      <c r="AB343" s="37"/>
      <c r="AC343" s="37"/>
      <c r="AD343" s="37"/>
      <c r="AE343" s="37"/>
      <c r="AT343" s="19" t="s">
        <v>170</v>
      </c>
      <c r="AU343" s="19" t="s">
        <v>87</v>
      </c>
    </row>
    <row r="344" spans="1:47" s="2" customFormat="1" ht="19.5">
      <c r="A344" s="37"/>
      <c r="B344" s="38"/>
      <c r="C344" s="39"/>
      <c r="D344" s="208" t="s">
        <v>145</v>
      </c>
      <c r="E344" s="39"/>
      <c r="F344" s="209" t="s">
        <v>386</v>
      </c>
      <c r="G344" s="39"/>
      <c r="H344" s="39"/>
      <c r="I344" s="118"/>
      <c r="J344" s="39"/>
      <c r="K344" s="39"/>
      <c r="L344" s="42"/>
      <c r="M344" s="210"/>
      <c r="N344" s="211"/>
      <c r="O344" s="67"/>
      <c r="P344" s="67"/>
      <c r="Q344" s="67"/>
      <c r="R344" s="67"/>
      <c r="S344" s="67"/>
      <c r="T344" s="68"/>
      <c r="U344" s="37"/>
      <c r="V344" s="37"/>
      <c r="W344" s="37"/>
      <c r="X344" s="37"/>
      <c r="Y344" s="37"/>
      <c r="Z344" s="37"/>
      <c r="AA344" s="37"/>
      <c r="AB344" s="37"/>
      <c r="AC344" s="37"/>
      <c r="AD344" s="37"/>
      <c r="AE344" s="37"/>
      <c r="AT344" s="19" t="s">
        <v>145</v>
      </c>
      <c r="AU344" s="19" t="s">
        <v>87</v>
      </c>
    </row>
    <row r="345" spans="2:51" s="13" customFormat="1" ht="11.25">
      <c r="B345" s="212"/>
      <c r="C345" s="213"/>
      <c r="D345" s="208" t="s">
        <v>147</v>
      </c>
      <c r="E345" s="214" t="s">
        <v>32</v>
      </c>
      <c r="F345" s="215" t="s">
        <v>271</v>
      </c>
      <c r="G345" s="213"/>
      <c r="H345" s="214" t="s">
        <v>32</v>
      </c>
      <c r="I345" s="216"/>
      <c r="J345" s="213"/>
      <c r="K345" s="213"/>
      <c r="L345" s="217"/>
      <c r="M345" s="218"/>
      <c r="N345" s="219"/>
      <c r="O345" s="219"/>
      <c r="P345" s="219"/>
      <c r="Q345" s="219"/>
      <c r="R345" s="219"/>
      <c r="S345" s="219"/>
      <c r="T345" s="220"/>
      <c r="AT345" s="221" t="s">
        <v>147</v>
      </c>
      <c r="AU345" s="221" t="s">
        <v>87</v>
      </c>
      <c r="AV345" s="13" t="s">
        <v>40</v>
      </c>
      <c r="AW345" s="13" t="s">
        <v>38</v>
      </c>
      <c r="AX345" s="13" t="s">
        <v>80</v>
      </c>
      <c r="AY345" s="221" t="s">
        <v>135</v>
      </c>
    </row>
    <row r="346" spans="2:51" s="14" customFormat="1" ht="11.25">
      <c r="B346" s="222"/>
      <c r="C346" s="223"/>
      <c r="D346" s="208" t="s">
        <v>147</v>
      </c>
      <c r="E346" s="224" t="s">
        <v>32</v>
      </c>
      <c r="F346" s="225" t="s">
        <v>387</v>
      </c>
      <c r="G346" s="223"/>
      <c r="H346" s="226">
        <v>0.286</v>
      </c>
      <c r="I346" s="227"/>
      <c r="J346" s="223"/>
      <c r="K346" s="223"/>
      <c r="L346" s="228"/>
      <c r="M346" s="229"/>
      <c r="N346" s="230"/>
      <c r="O346" s="230"/>
      <c r="P346" s="230"/>
      <c r="Q346" s="230"/>
      <c r="R346" s="230"/>
      <c r="S346" s="230"/>
      <c r="T346" s="231"/>
      <c r="AT346" s="232" t="s">
        <v>147</v>
      </c>
      <c r="AU346" s="232" t="s">
        <v>87</v>
      </c>
      <c r="AV346" s="14" t="s">
        <v>87</v>
      </c>
      <c r="AW346" s="14" t="s">
        <v>38</v>
      </c>
      <c r="AX346" s="14" t="s">
        <v>80</v>
      </c>
      <c r="AY346" s="232" t="s">
        <v>135</v>
      </c>
    </row>
    <row r="347" spans="2:51" s="14" customFormat="1" ht="11.25">
      <c r="B347" s="222"/>
      <c r="C347" s="223"/>
      <c r="D347" s="208" t="s">
        <v>147</v>
      </c>
      <c r="E347" s="224" t="s">
        <v>32</v>
      </c>
      <c r="F347" s="225" t="s">
        <v>388</v>
      </c>
      <c r="G347" s="223"/>
      <c r="H347" s="226">
        <v>0.076</v>
      </c>
      <c r="I347" s="227"/>
      <c r="J347" s="223"/>
      <c r="K347" s="223"/>
      <c r="L347" s="228"/>
      <c r="M347" s="229"/>
      <c r="N347" s="230"/>
      <c r="O347" s="230"/>
      <c r="P347" s="230"/>
      <c r="Q347" s="230"/>
      <c r="R347" s="230"/>
      <c r="S347" s="230"/>
      <c r="T347" s="231"/>
      <c r="AT347" s="232" t="s">
        <v>147</v>
      </c>
      <c r="AU347" s="232" t="s">
        <v>87</v>
      </c>
      <c r="AV347" s="14" t="s">
        <v>87</v>
      </c>
      <c r="AW347" s="14" t="s">
        <v>38</v>
      </c>
      <c r="AX347" s="14" t="s">
        <v>80</v>
      </c>
      <c r="AY347" s="232" t="s">
        <v>135</v>
      </c>
    </row>
    <row r="348" spans="2:51" s="14" customFormat="1" ht="11.25">
      <c r="B348" s="222"/>
      <c r="C348" s="223"/>
      <c r="D348" s="208" t="s">
        <v>147</v>
      </c>
      <c r="E348" s="224" t="s">
        <v>32</v>
      </c>
      <c r="F348" s="225" t="s">
        <v>389</v>
      </c>
      <c r="G348" s="223"/>
      <c r="H348" s="226">
        <v>0.123</v>
      </c>
      <c r="I348" s="227"/>
      <c r="J348" s="223"/>
      <c r="K348" s="223"/>
      <c r="L348" s="228"/>
      <c r="M348" s="229"/>
      <c r="N348" s="230"/>
      <c r="O348" s="230"/>
      <c r="P348" s="230"/>
      <c r="Q348" s="230"/>
      <c r="R348" s="230"/>
      <c r="S348" s="230"/>
      <c r="T348" s="231"/>
      <c r="AT348" s="232" t="s">
        <v>147</v>
      </c>
      <c r="AU348" s="232" t="s">
        <v>87</v>
      </c>
      <c r="AV348" s="14" t="s">
        <v>87</v>
      </c>
      <c r="AW348" s="14" t="s">
        <v>38</v>
      </c>
      <c r="AX348" s="14" t="s">
        <v>80</v>
      </c>
      <c r="AY348" s="232" t="s">
        <v>135</v>
      </c>
    </row>
    <row r="349" spans="2:51" s="14" customFormat="1" ht="11.25">
      <c r="B349" s="222"/>
      <c r="C349" s="223"/>
      <c r="D349" s="208" t="s">
        <v>147</v>
      </c>
      <c r="E349" s="224" t="s">
        <v>32</v>
      </c>
      <c r="F349" s="225" t="s">
        <v>390</v>
      </c>
      <c r="G349" s="223"/>
      <c r="H349" s="226">
        <v>0.15</v>
      </c>
      <c r="I349" s="227"/>
      <c r="J349" s="223"/>
      <c r="K349" s="223"/>
      <c r="L349" s="228"/>
      <c r="M349" s="229"/>
      <c r="N349" s="230"/>
      <c r="O349" s="230"/>
      <c r="P349" s="230"/>
      <c r="Q349" s="230"/>
      <c r="R349" s="230"/>
      <c r="S349" s="230"/>
      <c r="T349" s="231"/>
      <c r="AT349" s="232" t="s">
        <v>147</v>
      </c>
      <c r="AU349" s="232" t="s">
        <v>87</v>
      </c>
      <c r="AV349" s="14" t="s">
        <v>87</v>
      </c>
      <c r="AW349" s="14" t="s">
        <v>38</v>
      </c>
      <c r="AX349" s="14" t="s">
        <v>80</v>
      </c>
      <c r="AY349" s="232" t="s">
        <v>135</v>
      </c>
    </row>
    <row r="350" spans="2:51" s="14" customFormat="1" ht="11.25">
      <c r="B350" s="222"/>
      <c r="C350" s="223"/>
      <c r="D350" s="208" t="s">
        <v>147</v>
      </c>
      <c r="E350" s="224" t="s">
        <v>32</v>
      </c>
      <c r="F350" s="225" t="s">
        <v>391</v>
      </c>
      <c r="G350" s="223"/>
      <c r="H350" s="226">
        <v>0.146</v>
      </c>
      <c r="I350" s="227"/>
      <c r="J350" s="223"/>
      <c r="K350" s="223"/>
      <c r="L350" s="228"/>
      <c r="M350" s="229"/>
      <c r="N350" s="230"/>
      <c r="O350" s="230"/>
      <c r="P350" s="230"/>
      <c r="Q350" s="230"/>
      <c r="R350" s="230"/>
      <c r="S350" s="230"/>
      <c r="T350" s="231"/>
      <c r="AT350" s="232" t="s">
        <v>147</v>
      </c>
      <c r="AU350" s="232" t="s">
        <v>87</v>
      </c>
      <c r="AV350" s="14" t="s">
        <v>87</v>
      </c>
      <c r="AW350" s="14" t="s">
        <v>38</v>
      </c>
      <c r="AX350" s="14" t="s">
        <v>80</v>
      </c>
      <c r="AY350" s="232" t="s">
        <v>135</v>
      </c>
    </row>
    <row r="351" spans="2:51" s="14" customFormat="1" ht="11.25">
      <c r="B351" s="222"/>
      <c r="C351" s="223"/>
      <c r="D351" s="208" t="s">
        <v>147</v>
      </c>
      <c r="E351" s="224" t="s">
        <v>32</v>
      </c>
      <c r="F351" s="225" t="s">
        <v>392</v>
      </c>
      <c r="G351" s="223"/>
      <c r="H351" s="226">
        <v>0.145</v>
      </c>
      <c r="I351" s="227"/>
      <c r="J351" s="223"/>
      <c r="K351" s="223"/>
      <c r="L351" s="228"/>
      <c r="M351" s="229"/>
      <c r="N351" s="230"/>
      <c r="O351" s="230"/>
      <c r="P351" s="230"/>
      <c r="Q351" s="230"/>
      <c r="R351" s="230"/>
      <c r="S351" s="230"/>
      <c r="T351" s="231"/>
      <c r="AT351" s="232" t="s">
        <v>147</v>
      </c>
      <c r="AU351" s="232" t="s">
        <v>87</v>
      </c>
      <c r="AV351" s="14" t="s">
        <v>87</v>
      </c>
      <c r="AW351" s="14" t="s">
        <v>38</v>
      </c>
      <c r="AX351" s="14" t="s">
        <v>80</v>
      </c>
      <c r="AY351" s="232" t="s">
        <v>135</v>
      </c>
    </row>
    <row r="352" spans="2:51" s="14" customFormat="1" ht="11.25">
      <c r="B352" s="222"/>
      <c r="C352" s="223"/>
      <c r="D352" s="208" t="s">
        <v>147</v>
      </c>
      <c r="E352" s="224" t="s">
        <v>32</v>
      </c>
      <c r="F352" s="225" t="s">
        <v>393</v>
      </c>
      <c r="G352" s="223"/>
      <c r="H352" s="226">
        <v>0.104</v>
      </c>
      <c r="I352" s="227"/>
      <c r="J352" s="223"/>
      <c r="K352" s="223"/>
      <c r="L352" s="228"/>
      <c r="M352" s="229"/>
      <c r="N352" s="230"/>
      <c r="O352" s="230"/>
      <c r="P352" s="230"/>
      <c r="Q352" s="230"/>
      <c r="R352" s="230"/>
      <c r="S352" s="230"/>
      <c r="T352" s="231"/>
      <c r="AT352" s="232" t="s">
        <v>147</v>
      </c>
      <c r="AU352" s="232" t="s">
        <v>87</v>
      </c>
      <c r="AV352" s="14" t="s">
        <v>87</v>
      </c>
      <c r="AW352" s="14" t="s">
        <v>38</v>
      </c>
      <c r="AX352" s="14" t="s">
        <v>80</v>
      </c>
      <c r="AY352" s="232" t="s">
        <v>135</v>
      </c>
    </row>
    <row r="353" spans="2:51" s="14" customFormat="1" ht="11.25">
      <c r="B353" s="222"/>
      <c r="C353" s="223"/>
      <c r="D353" s="208" t="s">
        <v>147</v>
      </c>
      <c r="E353" s="224" t="s">
        <v>32</v>
      </c>
      <c r="F353" s="225" t="s">
        <v>394</v>
      </c>
      <c r="G353" s="223"/>
      <c r="H353" s="226">
        <v>0.172</v>
      </c>
      <c r="I353" s="227"/>
      <c r="J353" s="223"/>
      <c r="K353" s="223"/>
      <c r="L353" s="228"/>
      <c r="M353" s="229"/>
      <c r="N353" s="230"/>
      <c r="O353" s="230"/>
      <c r="P353" s="230"/>
      <c r="Q353" s="230"/>
      <c r="R353" s="230"/>
      <c r="S353" s="230"/>
      <c r="T353" s="231"/>
      <c r="AT353" s="232" t="s">
        <v>147</v>
      </c>
      <c r="AU353" s="232" t="s">
        <v>87</v>
      </c>
      <c r="AV353" s="14" t="s">
        <v>87</v>
      </c>
      <c r="AW353" s="14" t="s">
        <v>38</v>
      </c>
      <c r="AX353" s="14" t="s">
        <v>80</v>
      </c>
      <c r="AY353" s="232" t="s">
        <v>135</v>
      </c>
    </row>
    <row r="354" spans="2:51" s="14" customFormat="1" ht="11.25">
      <c r="B354" s="222"/>
      <c r="C354" s="223"/>
      <c r="D354" s="208" t="s">
        <v>147</v>
      </c>
      <c r="E354" s="224" t="s">
        <v>32</v>
      </c>
      <c r="F354" s="225" t="s">
        <v>395</v>
      </c>
      <c r="G354" s="223"/>
      <c r="H354" s="226">
        <v>0.172</v>
      </c>
      <c r="I354" s="227"/>
      <c r="J354" s="223"/>
      <c r="K354" s="223"/>
      <c r="L354" s="228"/>
      <c r="M354" s="229"/>
      <c r="N354" s="230"/>
      <c r="O354" s="230"/>
      <c r="P354" s="230"/>
      <c r="Q354" s="230"/>
      <c r="R354" s="230"/>
      <c r="S354" s="230"/>
      <c r="T354" s="231"/>
      <c r="AT354" s="232" t="s">
        <v>147</v>
      </c>
      <c r="AU354" s="232" t="s">
        <v>87</v>
      </c>
      <c r="AV354" s="14" t="s">
        <v>87</v>
      </c>
      <c r="AW354" s="14" t="s">
        <v>38</v>
      </c>
      <c r="AX354" s="14" t="s">
        <v>80</v>
      </c>
      <c r="AY354" s="232" t="s">
        <v>135</v>
      </c>
    </row>
    <row r="355" spans="2:51" s="14" customFormat="1" ht="11.25">
      <c r="B355" s="222"/>
      <c r="C355" s="223"/>
      <c r="D355" s="208" t="s">
        <v>147</v>
      </c>
      <c r="E355" s="224" t="s">
        <v>32</v>
      </c>
      <c r="F355" s="225" t="s">
        <v>396</v>
      </c>
      <c r="G355" s="223"/>
      <c r="H355" s="226">
        <v>0.071</v>
      </c>
      <c r="I355" s="227"/>
      <c r="J355" s="223"/>
      <c r="K355" s="223"/>
      <c r="L355" s="228"/>
      <c r="M355" s="229"/>
      <c r="N355" s="230"/>
      <c r="O355" s="230"/>
      <c r="P355" s="230"/>
      <c r="Q355" s="230"/>
      <c r="R355" s="230"/>
      <c r="S355" s="230"/>
      <c r="T355" s="231"/>
      <c r="AT355" s="232" t="s">
        <v>147</v>
      </c>
      <c r="AU355" s="232" t="s">
        <v>87</v>
      </c>
      <c r="AV355" s="14" t="s">
        <v>87</v>
      </c>
      <c r="AW355" s="14" t="s">
        <v>38</v>
      </c>
      <c r="AX355" s="14" t="s">
        <v>80</v>
      </c>
      <c r="AY355" s="232" t="s">
        <v>135</v>
      </c>
    </row>
    <row r="356" spans="2:51" s="14" customFormat="1" ht="11.25">
      <c r="B356" s="222"/>
      <c r="C356" s="223"/>
      <c r="D356" s="208" t="s">
        <v>147</v>
      </c>
      <c r="E356" s="224" t="s">
        <v>32</v>
      </c>
      <c r="F356" s="225" t="s">
        <v>397</v>
      </c>
      <c r="G356" s="223"/>
      <c r="H356" s="226">
        <v>0.219</v>
      </c>
      <c r="I356" s="227"/>
      <c r="J356" s="223"/>
      <c r="K356" s="223"/>
      <c r="L356" s="228"/>
      <c r="M356" s="229"/>
      <c r="N356" s="230"/>
      <c r="O356" s="230"/>
      <c r="P356" s="230"/>
      <c r="Q356" s="230"/>
      <c r="R356" s="230"/>
      <c r="S356" s="230"/>
      <c r="T356" s="231"/>
      <c r="AT356" s="232" t="s">
        <v>147</v>
      </c>
      <c r="AU356" s="232" t="s">
        <v>87</v>
      </c>
      <c r="AV356" s="14" t="s">
        <v>87</v>
      </c>
      <c r="AW356" s="14" t="s">
        <v>38</v>
      </c>
      <c r="AX356" s="14" t="s">
        <v>80</v>
      </c>
      <c r="AY356" s="232" t="s">
        <v>135</v>
      </c>
    </row>
    <row r="357" spans="2:51" s="14" customFormat="1" ht="11.25">
      <c r="B357" s="222"/>
      <c r="C357" s="223"/>
      <c r="D357" s="208" t="s">
        <v>147</v>
      </c>
      <c r="E357" s="224" t="s">
        <v>32</v>
      </c>
      <c r="F357" s="225" t="s">
        <v>398</v>
      </c>
      <c r="G357" s="223"/>
      <c r="H357" s="226">
        <v>0.119</v>
      </c>
      <c r="I357" s="227"/>
      <c r="J357" s="223"/>
      <c r="K357" s="223"/>
      <c r="L357" s="228"/>
      <c r="M357" s="229"/>
      <c r="N357" s="230"/>
      <c r="O357" s="230"/>
      <c r="P357" s="230"/>
      <c r="Q357" s="230"/>
      <c r="R357" s="230"/>
      <c r="S357" s="230"/>
      <c r="T357" s="231"/>
      <c r="AT357" s="232" t="s">
        <v>147</v>
      </c>
      <c r="AU357" s="232" t="s">
        <v>87</v>
      </c>
      <c r="AV357" s="14" t="s">
        <v>87</v>
      </c>
      <c r="AW357" s="14" t="s">
        <v>38</v>
      </c>
      <c r="AX357" s="14" t="s">
        <v>80</v>
      </c>
      <c r="AY357" s="232" t="s">
        <v>135</v>
      </c>
    </row>
    <row r="358" spans="2:51" s="14" customFormat="1" ht="11.25">
      <c r="B358" s="222"/>
      <c r="C358" s="223"/>
      <c r="D358" s="208" t="s">
        <v>147</v>
      </c>
      <c r="E358" s="224" t="s">
        <v>32</v>
      </c>
      <c r="F358" s="225" t="s">
        <v>399</v>
      </c>
      <c r="G358" s="223"/>
      <c r="H358" s="226">
        <v>0.069</v>
      </c>
      <c r="I358" s="227"/>
      <c r="J358" s="223"/>
      <c r="K358" s="223"/>
      <c r="L358" s="228"/>
      <c r="M358" s="229"/>
      <c r="N358" s="230"/>
      <c r="O358" s="230"/>
      <c r="P358" s="230"/>
      <c r="Q358" s="230"/>
      <c r="R358" s="230"/>
      <c r="S358" s="230"/>
      <c r="T358" s="231"/>
      <c r="AT358" s="232" t="s">
        <v>147</v>
      </c>
      <c r="AU358" s="232" t="s">
        <v>87</v>
      </c>
      <c r="AV358" s="14" t="s">
        <v>87</v>
      </c>
      <c r="AW358" s="14" t="s">
        <v>38</v>
      </c>
      <c r="AX358" s="14" t="s">
        <v>80</v>
      </c>
      <c r="AY358" s="232" t="s">
        <v>135</v>
      </c>
    </row>
    <row r="359" spans="2:51" s="14" customFormat="1" ht="11.25">
      <c r="B359" s="222"/>
      <c r="C359" s="223"/>
      <c r="D359" s="208" t="s">
        <v>147</v>
      </c>
      <c r="E359" s="224" t="s">
        <v>32</v>
      </c>
      <c r="F359" s="225" t="s">
        <v>400</v>
      </c>
      <c r="G359" s="223"/>
      <c r="H359" s="226">
        <v>0.124</v>
      </c>
      <c r="I359" s="227"/>
      <c r="J359" s="223"/>
      <c r="K359" s="223"/>
      <c r="L359" s="228"/>
      <c r="M359" s="229"/>
      <c r="N359" s="230"/>
      <c r="O359" s="230"/>
      <c r="P359" s="230"/>
      <c r="Q359" s="230"/>
      <c r="R359" s="230"/>
      <c r="S359" s="230"/>
      <c r="T359" s="231"/>
      <c r="AT359" s="232" t="s">
        <v>147</v>
      </c>
      <c r="AU359" s="232" t="s">
        <v>87</v>
      </c>
      <c r="AV359" s="14" t="s">
        <v>87</v>
      </c>
      <c r="AW359" s="14" t="s">
        <v>38</v>
      </c>
      <c r="AX359" s="14" t="s">
        <v>80</v>
      </c>
      <c r="AY359" s="232" t="s">
        <v>135</v>
      </c>
    </row>
    <row r="360" spans="2:51" s="14" customFormat="1" ht="11.25">
      <c r="B360" s="222"/>
      <c r="C360" s="223"/>
      <c r="D360" s="208" t="s">
        <v>147</v>
      </c>
      <c r="E360" s="224" t="s">
        <v>32</v>
      </c>
      <c r="F360" s="225" t="s">
        <v>401</v>
      </c>
      <c r="G360" s="223"/>
      <c r="H360" s="226">
        <v>0.118</v>
      </c>
      <c r="I360" s="227"/>
      <c r="J360" s="223"/>
      <c r="K360" s="223"/>
      <c r="L360" s="228"/>
      <c r="M360" s="229"/>
      <c r="N360" s="230"/>
      <c r="O360" s="230"/>
      <c r="P360" s="230"/>
      <c r="Q360" s="230"/>
      <c r="R360" s="230"/>
      <c r="S360" s="230"/>
      <c r="T360" s="231"/>
      <c r="AT360" s="232" t="s">
        <v>147</v>
      </c>
      <c r="AU360" s="232" t="s">
        <v>87</v>
      </c>
      <c r="AV360" s="14" t="s">
        <v>87</v>
      </c>
      <c r="AW360" s="14" t="s">
        <v>38</v>
      </c>
      <c r="AX360" s="14" t="s">
        <v>80</v>
      </c>
      <c r="AY360" s="232" t="s">
        <v>135</v>
      </c>
    </row>
    <row r="361" spans="2:51" s="15" customFormat="1" ht="11.25">
      <c r="B361" s="233"/>
      <c r="C361" s="234"/>
      <c r="D361" s="208" t="s">
        <v>147</v>
      </c>
      <c r="E361" s="235" t="s">
        <v>32</v>
      </c>
      <c r="F361" s="236" t="s">
        <v>164</v>
      </c>
      <c r="G361" s="234"/>
      <c r="H361" s="237">
        <v>2.094</v>
      </c>
      <c r="I361" s="238"/>
      <c r="J361" s="234"/>
      <c r="K361" s="234"/>
      <c r="L361" s="239"/>
      <c r="M361" s="240"/>
      <c r="N361" s="241"/>
      <c r="O361" s="241"/>
      <c r="P361" s="241"/>
      <c r="Q361" s="241"/>
      <c r="R361" s="241"/>
      <c r="S361" s="241"/>
      <c r="T361" s="242"/>
      <c r="AT361" s="243" t="s">
        <v>147</v>
      </c>
      <c r="AU361" s="243" t="s">
        <v>87</v>
      </c>
      <c r="AV361" s="15" t="s">
        <v>143</v>
      </c>
      <c r="AW361" s="15" t="s">
        <v>38</v>
      </c>
      <c r="AX361" s="15" t="s">
        <v>40</v>
      </c>
      <c r="AY361" s="243" t="s">
        <v>135</v>
      </c>
    </row>
    <row r="362" spans="1:65" s="2" customFormat="1" ht="16.5" customHeight="1">
      <c r="A362" s="37"/>
      <c r="B362" s="38"/>
      <c r="C362" s="195" t="s">
        <v>402</v>
      </c>
      <c r="D362" s="195" t="s">
        <v>138</v>
      </c>
      <c r="E362" s="196" t="s">
        <v>403</v>
      </c>
      <c r="F362" s="197" t="s">
        <v>404</v>
      </c>
      <c r="G362" s="198" t="s">
        <v>141</v>
      </c>
      <c r="H362" s="199">
        <v>138.764</v>
      </c>
      <c r="I362" s="200"/>
      <c r="J362" s="201">
        <f>ROUND(I362*H362,2)</f>
        <v>0</v>
      </c>
      <c r="K362" s="197" t="s">
        <v>142</v>
      </c>
      <c r="L362" s="42"/>
      <c r="M362" s="202" t="s">
        <v>32</v>
      </c>
      <c r="N362" s="203" t="s">
        <v>51</v>
      </c>
      <c r="O362" s="67"/>
      <c r="P362" s="204">
        <f>O362*H362</f>
        <v>0</v>
      </c>
      <c r="Q362" s="204">
        <v>0</v>
      </c>
      <c r="R362" s="204">
        <f>Q362*H362</f>
        <v>0</v>
      </c>
      <c r="S362" s="204">
        <v>0</v>
      </c>
      <c r="T362" s="205">
        <f>S362*H362</f>
        <v>0</v>
      </c>
      <c r="U362" s="37"/>
      <c r="V362" s="37"/>
      <c r="W362" s="37"/>
      <c r="X362" s="37"/>
      <c r="Y362" s="37"/>
      <c r="Z362" s="37"/>
      <c r="AA362" s="37"/>
      <c r="AB362" s="37"/>
      <c r="AC362" s="37"/>
      <c r="AD362" s="37"/>
      <c r="AE362" s="37"/>
      <c r="AR362" s="206" t="s">
        <v>143</v>
      </c>
      <c r="AT362" s="206" t="s">
        <v>138</v>
      </c>
      <c r="AU362" s="206" t="s">
        <v>87</v>
      </c>
      <c r="AY362" s="19" t="s">
        <v>135</v>
      </c>
      <c r="BE362" s="207">
        <f>IF(N362="základní",J362,0)</f>
        <v>0</v>
      </c>
      <c r="BF362" s="207">
        <f>IF(N362="snížená",J362,0)</f>
        <v>0</v>
      </c>
      <c r="BG362" s="207">
        <f>IF(N362="zákl. přenesená",J362,0)</f>
        <v>0</v>
      </c>
      <c r="BH362" s="207">
        <f>IF(N362="sníž. přenesená",J362,0)</f>
        <v>0</v>
      </c>
      <c r="BI362" s="207">
        <f>IF(N362="nulová",J362,0)</f>
        <v>0</v>
      </c>
      <c r="BJ362" s="19" t="s">
        <v>40</v>
      </c>
      <c r="BK362" s="207">
        <f>ROUND(I362*H362,2)</f>
        <v>0</v>
      </c>
      <c r="BL362" s="19" t="s">
        <v>143</v>
      </c>
      <c r="BM362" s="206" t="s">
        <v>405</v>
      </c>
    </row>
    <row r="363" spans="1:47" s="2" customFormat="1" ht="58.5">
      <c r="A363" s="37"/>
      <c r="B363" s="38"/>
      <c r="C363" s="39"/>
      <c r="D363" s="208" t="s">
        <v>170</v>
      </c>
      <c r="E363" s="39"/>
      <c r="F363" s="209" t="s">
        <v>406</v>
      </c>
      <c r="G363" s="39"/>
      <c r="H363" s="39"/>
      <c r="I363" s="118"/>
      <c r="J363" s="39"/>
      <c r="K363" s="39"/>
      <c r="L363" s="42"/>
      <c r="M363" s="210"/>
      <c r="N363" s="211"/>
      <c r="O363" s="67"/>
      <c r="P363" s="67"/>
      <c r="Q363" s="67"/>
      <c r="R363" s="67"/>
      <c r="S363" s="67"/>
      <c r="T363" s="68"/>
      <c r="U363" s="37"/>
      <c r="V363" s="37"/>
      <c r="W363" s="37"/>
      <c r="X363" s="37"/>
      <c r="Y363" s="37"/>
      <c r="Z363" s="37"/>
      <c r="AA363" s="37"/>
      <c r="AB363" s="37"/>
      <c r="AC363" s="37"/>
      <c r="AD363" s="37"/>
      <c r="AE363" s="37"/>
      <c r="AT363" s="19" t="s">
        <v>170</v>
      </c>
      <c r="AU363" s="19" t="s">
        <v>87</v>
      </c>
    </row>
    <row r="364" spans="1:47" s="2" customFormat="1" ht="19.5">
      <c r="A364" s="37"/>
      <c r="B364" s="38"/>
      <c r="C364" s="39"/>
      <c r="D364" s="208" t="s">
        <v>145</v>
      </c>
      <c r="E364" s="39"/>
      <c r="F364" s="209" t="s">
        <v>407</v>
      </c>
      <c r="G364" s="39"/>
      <c r="H364" s="39"/>
      <c r="I364" s="118"/>
      <c r="J364" s="39"/>
      <c r="K364" s="39"/>
      <c r="L364" s="42"/>
      <c r="M364" s="210"/>
      <c r="N364" s="211"/>
      <c r="O364" s="67"/>
      <c r="P364" s="67"/>
      <c r="Q364" s="67"/>
      <c r="R364" s="67"/>
      <c r="S364" s="67"/>
      <c r="T364" s="68"/>
      <c r="U364" s="37"/>
      <c r="V364" s="37"/>
      <c r="W364" s="37"/>
      <c r="X364" s="37"/>
      <c r="Y364" s="37"/>
      <c r="Z364" s="37"/>
      <c r="AA364" s="37"/>
      <c r="AB364" s="37"/>
      <c r="AC364" s="37"/>
      <c r="AD364" s="37"/>
      <c r="AE364" s="37"/>
      <c r="AT364" s="19" t="s">
        <v>145</v>
      </c>
      <c r="AU364" s="19" t="s">
        <v>87</v>
      </c>
    </row>
    <row r="365" spans="2:51" s="13" customFormat="1" ht="11.25">
      <c r="B365" s="212"/>
      <c r="C365" s="213"/>
      <c r="D365" s="208" t="s">
        <v>147</v>
      </c>
      <c r="E365" s="214" t="s">
        <v>32</v>
      </c>
      <c r="F365" s="215" t="s">
        <v>271</v>
      </c>
      <c r="G365" s="213"/>
      <c r="H365" s="214" t="s">
        <v>32</v>
      </c>
      <c r="I365" s="216"/>
      <c r="J365" s="213"/>
      <c r="K365" s="213"/>
      <c r="L365" s="217"/>
      <c r="M365" s="218"/>
      <c r="N365" s="219"/>
      <c r="O365" s="219"/>
      <c r="P365" s="219"/>
      <c r="Q365" s="219"/>
      <c r="R365" s="219"/>
      <c r="S365" s="219"/>
      <c r="T365" s="220"/>
      <c r="AT365" s="221" t="s">
        <v>147</v>
      </c>
      <c r="AU365" s="221" t="s">
        <v>87</v>
      </c>
      <c r="AV365" s="13" t="s">
        <v>40</v>
      </c>
      <c r="AW365" s="13" t="s">
        <v>38</v>
      </c>
      <c r="AX365" s="13" t="s">
        <v>80</v>
      </c>
      <c r="AY365" s="221" t="s">
        <v>135</v>
      </c>
    </row>
    <row r="366" spans="2:51" s="14" customFormat="1" ht="11.25">
      <c r="B366" s="222"/>
      <c r="C366" s="223"/>
      <c r="D366" s="208" t="s">
        <v>147</v>
      </c>
      <c r="E366" s="224" t="s">
        <v>32</v>
      </c>
      <c r="F366" s="225" t="s">
        <v>217</v>
      </c>
      <c r="G366" s="223"/>
      <c r="H366" s="226">
        <v>16.125</v>
      </c>
      <c r="I366" s="227"/>
      <c r="J366" s="223"/>
      <c r="K366" s="223"/>
      <c r="L366" s="228"/>
      <c r="M366" s="229"/>
      <c r="N366" s="230"/>
      <c r="O366" s="230"/>
      <c r="P366" s="230"/>
      <c r="Q366" s="230"/>
      <c r="R366" s="230"/>
      <c r="S366" s="230"/>
      <c r="T366" s="231"/>
      <c r="AT366" s="232" t="s">
        <v>147</v>
      </c>
      <c r="AU366" s="232" t="s">
        <v>87</v>
      </c>
      <c r="AV366" s="14" t="s">
        <v>87</v>
      </c>
      <c r="AW366" s="14" t="s">
        <v>38</v>
      </c>
      <c r="AX366" s="14" t="s">
        <v>80</v>
      </c>
      <c r="AY366" s="232" t="s">
        <v>135</v>
      </c>
    </row>
    <row r="367" spans="2:51" s="14" customFormat="1" ht="11.25">
      <c r="B367" s="222"/>
      <c r="C367" s="223"/>
      <c r="D367" s="208" t="s">
        <v>147</v>
      </c>
      <c r="E367" s="224" t="s">
        <v>32</v>
      </c>
      <c r="F367" s="225" t="s">
        <v>218</v>
      </c>
      <c r="G367" s="223"/>
      <c r="H367" s="226">
        <v>3.54</v>
      </c>
      <c r="I367" s="227"/>
      <c r="J367" s="223"/>
      <c r="K367" s="223"/>
      <c r="L367" s="228"/>
      <c r="M367" s="229"/>
      <c r="N367" s="230"/>
      <c r="O367" s="230"/>
      <c r="P367" s="230"/>
      <c r="Q367" s="230"/>
      <c r="R367" s="230"/>
      <c r="S367" s="230"/>
      <c r="T367" s="231"/>
      <c r="AT367" s="232" t="s">
        <v>147</v>
      </c>
      <c r="AU367" s="232" t="s">
        <v>87</v>
      </c>
      <c r="AV367" s="14" t="s">
        <v>87</v>
      </c>
      <c r="AW367" s="14" t="s">
        <v>38</v>
      </c>
      <c r="AX367" s="14" t="s">
        <v>80</v>
      </c>
      <c r="AY367" s="232" t="s">
        <v>135</v>
      </c>
    </row>
    <row r="368" spans="2:51" s="14" customFormat="1" ht="11.25">
      <c r="B368" s="222"/>
      <c r="C368" s="223"/>
      <c r="D368" s="208" t="s">
        <v>147</v>
      </c>
      <c r="E368" s="224" t="s">
        <v>32</v>
      </c>
      <c r="F368" s="225" t="s">
        <v>219</v>
      </c>
      <c r="G368" s="223"/>
      <c r="H368" s="226">
        <v>9.105</v>
      </c>
      <c r="I368" s="227"/>
      <c r="J368" s="223"/>
      <c r="K368" s="223"/>
      <c r="L368" s="228"/>
      <c r="M368" s="229"/>
      <c r="N368" s="230"/>
      <c r="O368" s="230"/>
      <c r="P368" s="230"/>
      <c r="Q368" s="230"/>
      <c r="R368" s="230"/>
      <c r="S368" s="230"/>
      <c r="T368" s="231"/>
      <c r="AT368" s="232" t="s">
        <v>147</v>
      </c>
      <c r="AU368" s="232" t="s">
        <v>87</v>
      </c>
      <c r="AV368" s="14" t="s">
        <v>87</v>
      </c>
      <c r="AW368" s="14" t="s">
        <v>38</v>
      </c>
      <c r="AX368" s="14" t="s">
        <v>80</v>
      </c>
      <c r="AY368" s="232" t="s">
        <v>135</v>
      </c>
    </row>
    <row r="369" spans="2:51" s="14" customFormat="1" ht="11.25">
      <c r="B369" s="222"/>
      <c r="C369" s="223"/>
      <c r="D369" s="208" t="s">
        <v>147</v>
      </c>
      <c r="E369" s="224" t="s">
        <v>32</v>
      </c>
      <c r="F369" s="225" t="s">
        <v>220</v>
      </c>
      <c r="G369" s="223"/>
      <c r="H369" s="226">
        <v>10.918</v>
      </c>
      <c r="I369" s="227"/>
      <c r="J369" s="223"/>
      <c r="K369" s="223"/>
      <c r="L369" s="228"/>
      <c r="M369" s="229"/>
      <c r="N369" s="230"/>
      <c r="O369" s="230"/>
      <c r="P369" s="230"/>
      <c r="Q369" s="230"/>
      <c r="R369" s="230"/>
      <c r="S369" s="230"/>
      <c r="T369" s="231"/>
      <c r="AT369" s="232" t="s">
        <v>147</v>
      </c>
      <c r="AU369" s="232" t="s">
        <v>87</v>
      </c>
      <c r="AV369" s="14" t="s">
        <v>87</v>
      </c>
      <c r="AW369" s="14" t="s">
        <v>38</v>
      </c>
      <c r="AX369" s="14" t="s">
        <v>80</v>
      </c>
      <c r="AY369" s="232" t="s">
        <v>135</v>
      </c>
    </row>
    <row r="370" spans="2:51" s="14" customFormat="1" ht="11.25">
      <c r="B370" s="222"/>
      <c r="C370" s="223"/>
      <c r="D370" s="208" t="s">
        <v>147</v>
      </c>
      <c r="E370" s="224" t="s">
        <v>32</v>
      </c>
      <c r="F370" s="225" t="s">
        <v>221</v>
      </c>
      <c r="G370" s="223"/>
      <c r="H370" s="226">
        <v>11.427</v>
      </c>
      <c r="I370" s="227"/>
      <c r="J370" s="223"/>
      <c r="K370" s="223"/>
      <c r="L370" s="228"/>
      <c r="M370" s="229"/>
      <c r="N370" s="230"/>
      <c r="O370" s="230"/>
      <c r="P370" s="230"/>
      <c r="Q370" s="230"/>
      <c r="R370" s="230"/>
      <c r="S370" s="230"/>
      <c r="T370" s="231"/>
      <c r="AT370" s="232" t="s">
        <v>147</v>
      </c>
      <c r="AU370" s="232" t="s">
        <v>87</v>
      </c>
      <c r="AV370" s="14" t="s">
        <v>87</v>
      </c>
      <c r="AW370" s="14" t="s">
        <v>38</v>
      </c>
      <c r="AX370" s="14" t="s">
        <v>80</v>
      </c>
      <c r="AY370" s="232" t="s">
        <v>135</v>
      </c>
    </row>
    <row r="371" spans="2:51" s="14" customFormat="1" ht="11.25">
      <c r="B371" s="222"/>
      <c r="C371" s="223"/>
      <c r="D371" s="208" t="s">
        <v>147</v>
      </c>
      <c r="E371" s="224" t="s">
        <v>32</v>
      </c>
      <c r="F371" s="225" t="s">
        <v>222</v>
      </c>
      <c r="G371" s="223"/>
      <c r="H371" s="226">
        <v>10.893</v>
      </c>
      <c r="I371" s="227"/>
      <c r="J371" s="223"/>
      <c r="K371" s="223"/>
      <c r="L371" s="228"/>
      <c r="M371" s="229"/>
      <c r="N371" s="230"/>
      <c r="O371" s="230"/>
      <c r="P371" s="230"/>
      <c r="Q371" s="230"/>
      <c r="R371" s="230"/>
      <c r="S371" s="230"/>
      <c r="T371" s="231"/>
      <c r="AT371" s="232" t="s">
        <v>147</v>
      </c>
      <c r="AU371" s="232" t="s">
        <v>87</v>
      </c>
      <c r="AV371" s="14" t="s">
        <v>87</v>
      </c>
      <c r="AW371" s="14" t="s">
        <v>38</v>
      </c>
      <c r="AX371" s="14" t="s">
        <v>80</v>
      </c>
      <c r="AY371" s="232" t="s">
        <v>135</v>
      </c>
    </row>
    <row r="372" spans="2:51" s="14" customFormat="1" ht="11.25">
      <c r="B372" s="222"/>
      <c r="C372" s="223"/>
      <c r="D372" s="208" t="s">
        <v>147</v>
      </c>
      <c r="E372" s="224" t="s">
        <v>32</v>
      </c>
      <c r="F372" s="225" t="s">
        <v>223</v>
      </c>
      <c r="G372" s="223"/>
      <c r="H372" s="226">
        <v>5.265</v>
      </c>
      <c r="I372" s="227"/>
      <c r="J372" s="223"/>
      <c r="K372" s="223"/>
      <c r="L372" s="228"/>
      <c r="M372" s="229"/>
      <c r="N372" s="230"/>
      <c r="O372" s="230"/>
      <c r="P372" s="230"/>
      <c r="Q372" s="230"/>
      <c r="R372" s="230"/>
      <c r="S372" s="230"/>
      <c r="T372" s="231"/>
      <c r="AT372" s="232" t="s">
        <v>147</v>
      </c>
      <c r="AU372" s="232" t="s">
        <v>87</v>
      </c>
      <c r="AV372" s="14" t="s">
        <v>87</v>
      </c>
      <c r="AW372" s="14" t="s">
        <v>38</v>
      </c>
      <c r="AX372" s="14" t="s">
        <v>80</v>
      </c>
      <c r="AY372" s="232" t="s">
        <v>135</v>
      </c>
    </row>
    <row r="373" spans="2:51" s="14" customFormat="1" ht="11.25">
      <c r="B373" s="222"/>
      <c r="C373" s="223"/>
      <c r="D373" s="208" t="s">
        <v>147</v>
      </c>
      <c r="E373" s="224" t="s">
        <v>32</v>
      </c>
      <c r="F373" s="225" t="s">
        <v>224</v>
      </c>
      <c r="G373" s="223"/>
      <c r="H373" s="226">
        <v>11.058</v>
      </c>
      <c r="I373" s="227"/>
      <c r="J373" s="223"/>
      <c r="K373" s="223"/>
      <c r="L373" s="228"/>
      <c r="M373" s="229"/>
      <c r="N373" s="230"/>
      <c r="O373" s="230"/>
      <c r="P373" s="230"/>
      <c r="Q373" s="230"/>
      <c r="R373" s="230"/>
      <c r="S373" s="230"/>
      <c r="T373" s="231"/>
      <c r="AT373" s="232" t="s">
        <v>147</v>
      </c>
      <c r="AU373" s="232" t="s">
        <v>87</v>
      </c>
      <c r="AV373" s="14" t="s">
        <v>87</v>
      </c>
      <c r="AW373" s="14" t="s">
        <v>38</v>
      </c>
      <c r="AX373" s="14" t="s">
        <v>80</v>
      </c>
      <c r="AY373" s="232" t="s">
        <v>135</v>
      </c>
    </row>
    <row r="374" spans="2:51" s="14" customFormat="1" ht="11.25">
      <c r="B374" s="222"/>
      <c r="C374" s="223"/>
      <c r="D374" s="208" t="s">
        <v>147</v>
      </c>
      <c r="E374" s="224" t="s">
        <v>32</v>
      </c>
      <c r="F374" s="225" t="s">
        <v>225</v>
      </c>
      <c r="G374" s="223"/>
      <c r="H374" s="226">
        <v>11.431</v>
      </c>
      <c r="I374" s="227"/>
      <c r="J374" s="223"/>
      <c r="K374" s="223"/>
      <c r="L374" s="228"/>
      <c r="M374" s="229"/>
      <c r="N374" s="230"/>
      <c r="O374" s="230"/>
      <c r="P374" s="230"/>
      <c r="Q374" s="230"/>
      <c r="R374" s="230"/>
      <c r="S374" s="230"/>
      <c r="T374" s="231"/>
      <c r="AT374" s="232" t="s">
        <v>147</v>
      </c>
      <c r="AU374" s="232" t="s">
        <v>87</v>
      </c>
      <c r="AV374" s="14" t="s">
        <v>87</v>
      </c>
      <c r="AW374" s="14" t="s">
        <v>38</v>
      </c>
      <c r="AX374" s="14" t="s">
        <v>80</v>
      </c>
      <c r="AY374" s="232" t="s">
        <v>135</v>
      </c>
    </row>
    <row r="375" spans="2:51" s="14" customFormat="1" ht="11.25">
      <c r="B375" s="222"/>
      <c r="C375" s="223"/>
      <c r="D375" s="208" t="s">
        <v>147</v>
      </c>
      <c r="E375" s="224" t="s">
        <v>32</v>
      </c>
      <c r="F375" s="225" t="s">
        <v>226</v>
      </c>
      <c r="G375" s="223"/>
      <c r="H375" s="226">
        <v>4.914</v>
      </c>
      <c r="I375" s="227"/>
      <c r="J375" s="223"/>
      <c r="K375" s="223"/>
      <c r="L375" s="228"/>
      <c r="M375" s="229"/>
      <c r="N375" s="230"/>
      <c r="O375" s="230"/>
      <c r="P375" s="230"/>
      <c r="Q375" s="230"/>
      <c r="R375" s="230"/>
      <c r="S375" s="230"/>
      <c r="T375" s="231"/>
      <c r="AT375" s="232" t="s">
        <v>147</v>
      </c>
      <c r="AU375" s="232" t="s">
        <v>87</v>
      </c>
      <c r="AV375" s="14" t="s">
        <v>87</v>
      </c>
      <c r="AW375" s="14" t="s">
        <v>38</v>
      </c>
      <c r="AX375" s="14" t="s">
        <v>80</v>
      </c>
      <c r="AY375" s="232" t="s">
        <v>135</v>
      </c>
    </row>
    <row r="376" spans="2:51" s="14" customFormat="1" ht="33.75">
      <c r="B376" s="222"/>
      <c r="C376" s="223"/>
      <c r="D376" s="208" t="s">
        <v>147</v>
      </c>
      <c r="E376" s="224" t="s">
        <v>32</v>
      </c>
      <c r="F376" s="225" t="s">
        <v>227</v>
      </c>
      <c r="G376" s="223"/>
      <c r="H376" s="226">
        <v>14.293</v>
      </c>
      <c r="I376" s="227"/>
      <c r="J376" s="223"/>
      <c r="K376" s="223"/>
      <c r="L376" s="228"/>
      <c r="M376" s="229"/>
      <c r="N376" s="230"/>
      <c r="O376" s="230"/>
      <c r="P376" s="230"/>
      <c r="Q376" s="230"/>
      <c r="R376" s="230"/>
      <c r="S376" s="230"/>
      <c r="T376" s="231"/>
      <c r="AT376" s="232" t="s">
        <v>147</v>
      </c>
      <c r="AU376" s="232" t="s">
        <v>87</v>
      </c>
      <c r="AV376" s="14" t="s">
        <v>87</v>
      </c>
      <c r="AW376" s="14" t="s">
        <v>38</v>
      </c>
      <c r="AX376" s="14" t="s">
        <v>80</v>
      </c>
      <c r="AY376" s="232" t="s">
        <v>135</v>
      </c>
    </row>
    <row r="377" spans="2:51" s="14" customFormat="1" ht="11.25">
      <c r="B377" s="222"/>
      <c r="C377" s="223"/>
      <c r="D377" s="208" t="s">
        <v>147</v>
      </c>
      <c r="E377" s="224" t="s">
        <v>32</v>
      </c>
      <c r="F377" s="225" t="s">
        <v>228</v>
      </c>
      <c r="G377" s="223"/>
      <c r="H377" s="226">
        <v>8.745</v>
      </c>
      <c r="I377" s="227"/>
      <c r="J377" s="223"/>
      <c r="K377" s="223"/>
      <c r="L377" s="228"/>
      <c r="M377" s="229"/>
      <c r="N377" s="230"/>
      <c r="O377" s="230"/>
      <c r="P377" s="230"/>
      <c r="Q377" s="230"/>
      <c r="R377" s="230"/>
      <c r="S377" s="230"/>
      <c r="T377" s="231"/>
      <c r="AT377" s="232" t="s">
        <v>147</v>
      </c>
      <c r="AU377" s="232" t="s">
        <v>87</v>
      </c>
      <c r="AV377" s="14" t="s">
        <v>87</v>
      </c>
      <c r="AW377" s="14" t="s">
        <v>38</v>
      </c>
      <c r="AX377" s="14" t="s">
        <v>80</v>
      </c>
      <c r="AY377" s="232" t="s">
        <v>135</v>
      </c>
    </row>
    <row r="378" spans="2:51" s="14" customFormat="1" ht="11.25">
      <c r="B378" s="222"/>
      <c r="C378" s="223"/>
      <c r="D378" s="208" t="s">
        <v>147</v>
      </c>
      <c r="E378" s="224" t="s">
        <v>32</v>
      </c>
      <c r="F378" s="225" t="s">
        <v>229</v>
      </c>
      <c r="G378" s="223"/>
      <c r="H378" s="226">
        <v>4.789</v>
      </c>
      <c r="I378" s="227"/>
      <c r="J378" s="223"/>
      <c r="K378" s="223"/>
      <c r="L378" s="228"/>
      <c r="M378" s="229"/>
      <c r="N378" s="230"/>
      <c r="O378" s="230"/>
      <c r="P378" s="230"/>
      <c r="Q378" s="230"/>
      <c r="R378" s="230"/>
      <c r="S378" s="230"/>
      <c r="T378" s="231"/>
      <c r="AT378" s="232" t="s">
        <v>147</v>
      </c>
      <c r="AU378" s="232" t="s">
        <v>87</v>
      </c>
      <c r="AV378" s="14" t="s">
        <v>87</v>
      </c>
      <c r="AW378" s="14" t="s">
        <v>38</v>
      </c>
      <c r="AX378" s="14" t="s">
        <v>80</v>
      </c>
      <c r="AY378" s="232" t="s">
        <v>135</v>
      </c>
    </row>
    <row r="379" spans="2:51" s="14" customFormat="1" ht="11.25">
      <c r="B379" s="222"/>
      <c r="C379" s="223"/>
      <c r="D379" s="208" t="s">
        <v>147</v>
      </c>
      <c r="E379" s="224" t="s">
        <v>32</v>
      </c>
      <c r="F379" s="225" t="s">
        <v>230</v>
      </c>
      <c r="G379" s="223"/>
      <c r="H379" s="226">
        <v>8.771</v>
      </c>
      <c r="I379" s="227"/>
      <c r="J379" s="223"/>
      <c r="K379" s="223"/>
      <c r="L379" s="228"/>
      <c r="M379" s="229"/>
      <c r="N379" s="230"/>
      <c r="O379" s="230"/>
      <c r="P379" s="230"/>
      <c r="Q379" s="230"/>
      <c r="R379" s="230"/>
      <c r="S379" s="230"/>
      <c r="T379" s="231"/>
      <c r="AT379" s="232" t="s">
        <v>147</v>
      </c>
      <c r="AU379" s="232" t="s">
        <v>87</v>
      </c>
      <c r="AV379" s="14" t="s">
        <v>87</v>
      </c>
      <c r="AW379" s="14" t="s">
        <v>38</v>
      </c>
      <c r="AX379" s="14" t="s">
        <v>80</v>
      </c>
      <c r="AY379" s="232" t="s">
        <v>135</v>
      </c>
    </row>
    <row r="380" spans="2:51" s="14" customFormat="1" ht="11.25">
      <c r="B380" s="222"/>
      <c r="C380" s="223"/>
      <c r="D380" s="208" t="s">
        <v>147</v>
      </c>
      <c r="E380" s="224" t="s">
        <v>32</v>
      </c>
      <c r="F380" s="225" t="s">
        <v>231</v>
      </c>
      <c r="G380" s="223"/>
      <c r="H380" s="226">
        <v>7.49</v>
      </c>
      <c r="I380" s="227"/>
      <c r="J380" s="223"/>
      <c r="K380" s="223"/>
      <c r="L380" s="228"/>
      <c r="M380" s="229"/>
      <c r="N380" s="230"/>
      <c r="O380" s="230"/>
      <c r="P380" s="230"/>
      <c r="Q380" s="230"/>
      <c r="R380" s="230"/>
      <c r="S380" s="230"/>
      <c r="T380" s="231"/>
      <c r="AT380" s="232" t="s">
        <v>147</v>
      </c>
      <c r="AU380" s="232" t="s">
        <v>87</v>
      </c>
      <c r="AV380" s="14" t="s">
        <v>87</v>
      </c>
      <c r="AW380" s="14" t="s">
        <v>38</v>
      </c>
      <c r="AX380" s="14" t="s">
        <v>80</v>
      </c>
      <c r="AY380" s="232" t="s">
        <v>135</v>
      </c>
    </row>
    <row r="381" spans="2:51" s="15" customFormat="1" ht="11.25">
      <c r="B381" s="233"/>
      <c r="C381" s="234"/>
      <c r="D381" s="208" t="s">
        <v>147</v>
      </c>
      <c r="E381" s="235" t="s">
        <v>32</v>
      </c>
      <c r="F381" s="236" t="s">
        <v>164</v>
      </c>
      <c r="G381" s="234"/>
      <c r="H381" s="237">
        <v>138.764</v>
      </c>
      <c r="I381" s="238"/>
      <c r="J381" s="234"/>
      <c r="K381" s="234"/>
      <c r="L381" s="239"/>
      <c r="M381" s="240"/>
      <c r="N381" s="241"/>
      <c r="O381" s="241"/>
      <c r="P381" s="241"/>
      <c r="Q381" s="241"/>
      <c r="R381" s="241"/>
      <c r="S381" s="241"/>
      <c r="T381" s="242"/>
      <c r="AT381" s="243" t="s">
        <v>147</v>
      </c>
      <c r="AU381" s="243" t="s">
        <v>87</v>
      </c>
      <c r="AV381" s="15" t="s">
        <v>143</v>
      </c>
      <c r="AW381" s="15" t="s">
        <v>38</v>
      </c>
      <c r="AX381" s="15" t="s">
        <v>40</v>
      </c>
      <c r="AY381" s="243" t="s">
        <v>135</v>
      </c>
    </row>
    <row r="382" spans="1:65" s="2" customFormat="1" ht="16.5" customHeight="1">
      <c r="A382" s="37"/>
      <c r="B382" s="38"/>
      <c r="C382" s="195" t="s">
        <v>408</v>
      </c>
      <c r="D382" s="195" t="s">
        <v>138</v>
      </c>
      <c r="E382" s="196" t="s">
        <v>409</v>
      </c>
      <c r="F382" s="197" t="s">
        <v>410</v>
      </c>
      <c r="G382" s="198" t="s">
        <v>141</v>
      </c>
      <c r="H382" s="199">
        <v>138.764</v>
      </c>
      <c r="I382" s="200"/>
      <c r="J382" s="201">
        <f>ROUND(I382*H382,2)</f>
        <v>0</v>
      </c>
      <c r="K382" s="197" t="s">
        <v>142</v>
      </c>
      <c r="L382" s="42"/>
      <c r="M382" s="202" t="s">
        <v>32</v>
      </c>
      <c r="N382" s="203" t="s">
        <v>51</v>
      </c>
      <c r="O382" s="67"/>
      <c r="P382" s="204">
        <f>O382*H382</f>
        <v>0</v>
      </c>
      <c r="Q382" s="204">
        <v>0</v>
      </c>
      <c r="R382" s="204">
        <f>Q382*H382</f>
        <v>0</v>
      </c>
      <c r="S382" s="204">
        <v>0</v>
      </c>
      <c r="T382" s="205">
        <f>S382*H382</f>
        <v>0</v>
      </c>
      <c r="U382" s="37"/>
      <c r="V382" s="37"/>
      <c r="W382" s="37"/>
      <c r="X382" s="37"/>
      <c r="Y382" s="37"/>
      <c r="Z382" s="37"/>
      <c r="AA382" s="37"/>
      <c r="AB382" s="37"/>
      <c r="AC382" s="37"/>
      <c r="AD382" s="37"/>
      <c r="AE382" s="37"/>
      <c r="AR382" s="206" t="s">
        <v>143</v>
      </c>
      <c r="AT382" s="206" t="s">
        <v>138</v>
      </c>
      <c r="AU382" s="206" t="s">
        <v>87</v>
      </c>
      <c r="AY382" s="19" t="s">
        <v>135</v>
      </c>
      <c r="BE382" s="207">
        <f>IF(N382="základní",J382,0)</f>
        <v>0</v>
      </c>
      <c r="BF382" s="207">
        <f>IF(N382="snížená",J382,0)</f>
        <v>0</v>
      </c>
      <c r="BG382" s="207">
        <f>IF(N382="zákl. přenesená",J382,0)</f>
        <v>0</v>
      </c>
      <c r="BH382" s="207">
        <f>IF(N382="sníž. přenesená",J382,0)</f>
        <v>0</v>
      </c>
      <c r="BI382" s="207">
        <f>IF(N382="nulová",J382,0)</f>
        <v>0</v>
      </c>
      <c r="BJ382" s="19" t="s">
        <v>40</v>
      </c>
      <c r="BK382" s="207">
        <f>ROUND(I382*H382,2)</f>
        <v>0</v>
      </c>
      <c r="BL382" s="19" t="s">
        <v>143</v>
      </c>
      <c r="BM382" s="206" t="s">
        <v>411</v>
      </c>
    </row>
    <row r="383" spans="1:47" s="2" customFormat="1" ht="58.5">
      <c r="A383" s="37"/>
      <c r="B383" s="38"/>
      <c r="C383" s="39"/>
      <c r="D383" s="208" t="s">
        <v>170</v>
      </c>
      <c r="E383" s="39"/>
      <c r="F383" s="209" t="s">
        <v>406</v>
      </c>
      <c r="G383" s="39"/>
      <c r="H383" s="39"/>
      <c r="I383" s="118"/>
      <c r="J383" s="39"/>
      <c r="K383" s="39"/>
      <c r="L383" s="42"/>
      <c r="M383" s="210"/>
      <c r="N383" s="211"/>
      <c r="O383" s="67"/>
      <c r="P383" s="67"/>
      <c r="Q383" s="67"/>
      <c r="R383" s="67"/>
      <c r="S383" s="67"/>
      <c r="T383" s="68"/>
      <c r="U383" s="37"/>
      <c r="V383" s="37"/>
      <c r="W383" s="37"/>
      <c r="X383" s="37"/>
      <c r="Y383" s="37"/>
      <c r="Z383" s="37"/>
      <c r="AA383" s="37"/>
      <c r="AB383" s="37"/>
      <c r="AC383" s="37"/>
      <c r="AD383" s="37"/>
      <c r="AE383" s="37"/>
      <c r="AT383" s="19" t="s">
        <v>170</v>
      </c>
      <c r="AU383" s="19" t="s">
        <v>87</v>
      </c>
    </row>
    <row r="384" spans="1:47" s="2" customFormat="1" ht="19.5">
      <c r="A384" s="37"/>
      <c r="B384" s="38"/>
      <c r="C384" s="39"/>
      <c r="D384" s="208" t="s">
        <v>145</v>
      </c>
      <c r="E384" s="39"/>
      <c r="F384" s="209" t="s">
        <v>407</v>
      </c>
      <c r="G384" s="39"/>
      <c r="H384" s="39"/>
      <c r="I384" s="118"/>
      <c r="J384" s="39"/>
      <c r="K384" s="39"/>
      <c r="L384" s="42"/>
      <c r="M384" s="210"/>
      <c r="N384" s="211"/>
      <c r="O384" s="67"/>
      <c r="P384" s="67"/>
      <c r="Q384" s="67"/>
      <c r="R384" s="67"/>
      <c r="S384" s="67"/>
      <c r="T384" s="68"/>
      <c r="U384" s="37"/>
      <c r="V384" s="37"/>
      <c r="W384" s="37"/>
      <c r="X384" s="37"/>
      <c r="Y384" s="37"/>
      <c r="Z384" s="37"/>
      <c r="AA384" s="37"/>
      <c r="AB384" s="37"/>
      <c r="AC384" s="37"/>
      <c r="AD384" s="37"/>
      <c r="AE384" s="37"/>
      <c r="AT384" s="19" t="s">
        <v>145</v>
      </c>
      <c r="AU384" s="19" t="s">
        <v>87</v>
      </c>
    </row>
    <row r="385" spans="1:65" s="2" customFormat="1" ht="21.75" customHeight="1">
      <c r="A385" s="37"/>
      <c r="B385" s="38"/>
      <c r="C385" s="195" t="s">
        <v>412</v>
      </c>
      <c r="D385" s="195" t="s">
        <v>138</v>
      </c>
      <c r="E385" s="196" t="s">
        <v>413</v>
      </c>
      <c r="F385" s="197" t="s">
        <v>414</v>
      </c>
      <c r="G385" s="198" t="s">
        <v>304</v>
      </c>
      <c r="H385" s="199">
        <v>124.28</v>
      </c>
      <c r="I385" s="200"/>
      <c r="J385" s="201">
        <f>ROUND(I385*H385,2)</f>
        <v>0</v>
      </c>
      <c r="K385" s="197" t="s">
        <v>142</v>
      </c>
      <c r="L385" s="42"/>
      <c r="M385" s="202" t="s">
        <v>32</v>
      </c>
      <c r="N385" s="203" t="s">
        <v>51</v>
      </c>
      <c r="O385" s="67"/>
      <c r="P385" s="204">
        <f>O385*H385</f>
        <v>0</v>
      </c>
      <c r="Q385" s="204">
        <v>0.0011</v>
      </c>
      <c r="R385" s="204">
        <f>Q385*H385</f>
        <v>0.136708</v>
      </c>
      <c r="S385" s="204">
        <v>0.001</v>
      </c>
      <c r="T385" s="205">
        <f>S385*H385</f>
        <v>0.12428</v>
      </c>
      <c r="U385" s="37"/>
      <c r="V385" s="37"/>
      <c r="W385" s="37"/>
      <c r="X385" s="37"/>
      <c r="Y385" s="37"/>
      <c r="Z385" s="37"/>
      <c r="AA385" s="37"/>
      <c r="AB385" s="37"/>
      <c r="AC385" s="37"/>
      <c r="AD385" s="37"/>
      <c r="AE385" s="37"/>
      <c r="AR385" s="206" t="s">
        <v>143</v>
      </c>
      <c r="AT385" s="206" t="s">
        <v>138</v>
      </c>
      <c r="AU385" s="206" t="s">
        <v>87</v>
      </c>
      <c r="AY385" s="19" t="s">
        <v>135</v>
      </c>
      <c r="BE385" s="207">
        <f>IF(N385="základní",J385,0)</f>
        <v>0</v>
      </c>
      <c r="BF385" s="207">
        <f>IF(N385="snížená",J385,0)</f>
        <v>0</v>
      </c>
      <c r="BG385" s="207">
        <f>IF(N385="zákl. přenesená",J385,0)</f>
        <v>0</v>
      </c>
      <c r="BH385" s="207">
        <f>IF(N385="sníž. přenesená",J385,0)</f>
        <v>0</v>
      </c>
      <c r="BI385" s="207">
        <f>IF(N385="nulová",J385,0)</f>
        <v>0</v>
      </c>
      <c r="BJ385" s="19" t="s">
        <v>40</v>
      </c>
      <c r="BK385" s="207">
        <f>ROUND(I385*H385,2)</f>
        <v>0</v>
      </c>
      <c r="BL385" s="19" t="s">
        <v>143</v>
      </c>
      <c r="BM385" s="206" t="s">
        <v>415</v>
      </c>
    </row>
    <row r="386" spans="1:47" s="2" customFormat="1" ht="48.75">
      <c r="A386" s="37"/>
      <c r="B386" s="38"/>
      <c r="C386" s="39"/>
      <c r="D386" s="208" t="s">
        <v>170</v>
      </c>
      <c r="E386" s="39"/>
      <c r="F386" s="209" t="s">
        <v>416</v>
      </c>
      <c r="G386" s="39"/>
      <c r="H386" s="39"/>
      <c r="I386" s="118"/>
      <c r="J386" s="39"/>
      <c r="K386" s="39"/>
      <c r="L386" s="42"/>
      <c r="M386" s="210"/>
      <c r="N386" s="211"/>
      <c r="O386" s="67"/>
      <c r="P386" s="67"/>
      <c r="Q386" s="67"/>
      <c r="R386" s="67"/>
      <c r="S386" s="67"/>
      <c r="T386" s="68"/>
      <c r="U386" s="37"/>
      <c r="V386" s="37"/>
      <c r="W386" s="37"/>
      <c r="X386" s="37"/>
      <c r="Y386" s="37"/>
      <c r="Z386" s="37"/>
      <c r="AA386" s="37"/>
      <c r="AB386" s="37"/>
      <c r="AC386" s="37"/>
      <c r="AD386" s="37"/>
      <c r="AE386" s="37"/>
      <c r="AT386" s="19" t="s">
        <v>170</v>
      </c>
      <c r="AU386" s="19" t="s">
        <v>87</v>
      </c>
    </row>
    <row r="387" spans="1:47" s="2" customFormat="1" ht="29.25">
      <c r="A387" s="37"/>
      <c r="B387" s="38"/>
      <c r="C387" s="39"/>
      <c r="D387" s="208" t="s">
        <v>145</v>
      </c>
      <c r="E387" s="39"/>
      <c r="F387" s="209" t="s">
        <v>417</v>
      </c>
      <c r="G387" s="39"/>
      <c r="H387" s="39"/>
      <c r="I387" s="118"/>
      <c r="J387" s="39"/>
      <c r="K387" s="39"/>
      <c r="L387" s="42"/>
      <c r="M387" s="210"/>
      <c r="N387" s="211"/>
      <c r="O387" s="67"/>
      <c r="P387" s="67"/>
      <c r="Q387" s="67"/>
      <c r="R387" s="67"/>
      <c r="S387" s="67"/>
      <c r="T387" s="68"/>
      <c r="U387" s="37"/>
      <c r="V387" s="37"/>
      <c r="W387" s="37"/>
      <c r="X387" s="37"/>
      <c r="Y387" s="37"/>
      <c r="Z387" s="37"/>
      <c r="AA387" s="37"/>
      <c r="AB387" s="37"/>
      <c r="AC387" s="37"/>
      <c r="AD387" s="37"/>
      <c r="AE387" s="37"/>
      <c r="AT387" s="19" t="s">
        <v>145</v>
      </c>
      <c r="AU387" s="19" t="s">
        <v>87</v>
      </c>
    </row>
    <row r="388" spans="2:51" s="13" customFormat="1" ht="11.25">
      <c r="B388" s="212"/>
      <c r="C388" s="213"/>
      <c r="D388" s="208" t="s">
        <v>147</v>
      </c>
      <c r="E388" s="214" t="s">
        <v>32</v>
      </c>
      <c r="F388" s="215" t="s">
        <v>148</v>
      </c>
      <c r="G388" s="213"/>
      <c r="H388" s="214" t="s">
        <v>32</v>
      </c>
      <c r="I388" s="216"/>
      <c r="J388" s="213"/>
      <c r="K388" s="213"/>
      <c r="L388" s="217"/>
      <c r="M388" s="218"/>
      <c r="N388" s="219"/>
      <c r="O388" s="219"/>
      <c r="P388" s="219"/>
      <c r="Q388" s="219"/>
      <c r="R388" s="219"/>
      <c r="S388" s="219"/>
      <c r="T388" s="220"/>
      <c r="AT388" s="221" t="s">
        <v>147</v>
      </c>
      <c r="AU388" s="221" t="s">
        <v>87</v>
      </c>
      <c r="AV388" s="13" t="s">
        <v>40</v>
      </c>
      <c r="AW388" s="13" t="s">
        <v>38</v>
      </c>
      <c r="AX388" s="13" t="s">
        <v>80</v>
      </c>
      <c r="AY388" s="221" t="s">
        <v>135</v>
      </c>
    </row>
    <row r="389" spans="2:51" s="14" customFormat="1" ht="11.25">
      <c r="B389" s="222"/>
      <c r="C389" s="223"/>
      <c r="D389" s="208" t="s">
        <v>147</v>
      </c>
      <c r="E389" s="224" t="s">
        <v>32</v>
      </c>
      <c r="F389" s="225" t="s">
        <v>418</v>
      </c>
      <c r="G389" s="223"/>
      <c r="H389" s="226">
        <v>22.16</v>
      </c>
      <c r="I389" s="227"/>
      <c r="J389" s="223"/>
      <c r="K389" s="223"/>
      <c r="L389" s="228"/>
      <c r="M389" s="229"/>
      <c r="N389" s="230"/>
      <c r="O389" s="230"/>
      <c r="P389" s="230"/>
      <c r="Q389" s="230"/>
      <c r="R389" s="230"/>
      <c r="S389" s="230"/>
      <c r="T389" s="231"/>
      <c r="AT389" s="232" t="s">
        <v>147</v>
      </c>
      <c r="AU389" s="232" t="s">
        <v>87</v>
      </c>
      <c r="AV389" s="14" t="s">
        <v>87</v>
      </c>
      <c r="AW389" s="14" t="s">
        <v>38</v>
      </c>
      <c r="AX389" s="14" t="s">
        <v>80</v>
      </c>
      <c r="AY389" s="232" t="s">
        <v>135</v>
      </c>
    </row>
    <row r="390" spans="2:51" s="14" customFormat="1" ht="11.25">
      <c r="B390" s="222"/>
      <c r="C390" s="223"/>
      <c r="D390" s="208" t="s">
        <v>147</v>
      </c>
      <c r="E390" s="224" t="s">
        <v>32</v>
      </c>
      <c r="F390" s="225" t="s">
        <v>419</v>
      </c>
      <c r="G390" s="223"/>
      <c r="H390" s="226">
        <v>5.7</v>
      </c>
      <c r="I390" s="227"/>
      <c r="J390" s="223"/>
      <c r="K390" s="223"/>
      <c r="L390" s="228"/>
      <c r="M390" s="229"/>
      <c r="N390" s="230"/>
      <c r="O390" s="230"/>
      <c r="P390" s="230"/>
      <c r="Q390" s="230"/>
      <c r="R390" s="230"/>
      <c r="S390" s="230"/>
      <c r="T390" s="231"/>
      <c r="AT390" s="232" t="s">
        <v>147</v>
      </c>
      <c r="AU390" s="232" t="s">
        <v>87</v>
      </c>
      <c r="AV390" s="14" t="s">
        <v>87</v>
      </c>
      <c r="AW390" s="14" t="s">
        <v>38</v>
      </c>
      <c r="AX390" s="14" t="s">
        <v>80</v>
      </c>
      <c r="AY390" s="232" t="s">
        <v>135</v>
      </c>
    </row>
    <row r="391" spans="2:51" s="14" customFormat="1" ht="11.25">
      <c r="B391" s="222"/>
      <c r="C391" s="223"/>
      <c r="D391" s="208" t="s">
        <v>147</v>
      </c>
      <c r="E391" s="224" t="s">
        <v>32</v>
      </c>
      <c r="F391" s="225" t="s">
        <v>420</v>
      </c>
      <c r="G391" s="223"/>
      <c r="H391" s="226">
        <v>7.04</v>
      </c>
      <c r="I391" s="227"/>
      <c r="J391" s="223"/>
      <c r="K391" s="223"/>
      <c r="L391" s="228"/>
      <c r="M391" s="229"/>
      <c r="N391" s="230"/>
      <c r="O391" s="230"/>
      <c r="P391" s="230"/>
      <c r="Q391" s="230"/>
      <c r="R391" s="230"/>
      <c r="S391" s="230"/>
      <c r="T391" s="231"/>
      <c r="AT391" s="232" t="s">
        <v>147</v>
      </c>
      <c r="AU391" s="232" t="s">
        <v>87</v>
      </c>
      <c r="AV391" s="14" t="s">
        <v>87</v>
      </c>
      <c r="AW391" s="14" t="s">
        <v>38</v>
      </c>
      <c r="AX391" s="14" t="s">
        <v>80</v>
      </c>
      <c r="AY391" s="232" t="s">
        <v>135</v>
      </c>
    </row>
    <row r="392" spans="2:51" s="14" customFormat="1" ht="11.25">
      <c r="B392" s="222"/>
      <c r="C392" s="223"/>
      <c r="D392" s="208" t="s">
        <v>147</v>
      </c>
      <c r="E392" s="224" t="s">
        <v>32</v>
      </c>
      <c r="F392" s="225" t="s">
        <v>421</v>
      </c>
      <c r="G392" s="223"/>
      <c r="H392" s="226">
        <v>7.86</v>
      </c>
      <c r="I392" s="227"/>
      <c r="J392" s="223"/>
      <c r="K392" s="223"/>
      <c r="L392" s="228"/>
      <c r="M392" s="229"/>
      <c r="N392" s="230"/>
      <c r="O392" s="230"/>
      <c r="P392" s="230"/>
      <c r="Q392" s="230"/>
      <c r="R392" s="230"/>
      <c r="S392" s="230"/>
      <c r="T392" s="231"/>
      <c r="AT392" s="232" t="s">
        <v>147</v>
      </c>
      <c r="AU392" s="232" t="s">
        <v>87</v>
      </c>
      <c r="AV392" s="14" t="s">
        <v>87</v>
      </c>
      <c r="AW392" s="14" t="s">
        <v>38</v>
      </c>
      <c r="AX392" s="14" t="s">
        <v>80</v>
      </c>
      <c r="AY392" s="232" t="s">
        <v>135</v>
      </c>
    </row>
    <row r="393" spans="2:51" s="14" customFormat="1" ht="11.25">
      <c r="B393" s="222"/>
      <c r="C393" s="223"/>
      <c r="D393" s="208" t="s">
        <v>147</v>
      </c>
      <c r="E393" s="224" t="s">
        <v>32</v>
      </c>
      <c r="F393" s="225" t="s">
        <v>422</v>
      </c>
      <c r="G393" s="223"/>
      <c r="H393" s="226">
        <v>7.82</v>
      </c>
      <c r="I393" s="227"/>
      <c r="J393" s="223"/>
      <c r="K393" s="223"/>
      <c r="L393" s="228"/>
      <c r="M393" s="229"/>
      <c r="N393" s="230"/>
      <c r="O393" s="230"/>
      <c r="P393" s="230"/>
      <c r="Q393" s="230"/>
      <c r="R393" s="230"/>
      <c r="S393" s="230"/>
      <c r="T393" s="231"/>
      <c r="AT393" s="232" t="s">
        <v>147</v>
      </c>
      <c r="AU393" s="232" t="s">
        <v>87</v>
      </c>
      <c r="AV393" s="14" t="s">
        <v>87</v>
      </c>
      <c r="AW393" s="14" t="s">
        <v>38</v>
      </c>
      <c r="AX393" s="14" t="s">
        <v>80</v>
      </c>
      <c r="AY393" s="232" t="s">
        <v>135</v>
      </c>
    </row>
    <row r="394" spans="2:51" s="14" customFormat="1" ht="11.25">
      <c r="B394" s="222"/>
      <c r="C394" s="223"/>
      <c r="D394" s="208" t="s">
        <v>147</v>
      </c>
      <c r="E394" s="224" t="s">
        <v>32</v>
      </c>
      <c r="F394" s="225" t="s">
        <v>423</v>
      </c>
      <c r="G394" s="223"/>
      <c r="H394" s="226">
        <v>7.78</v>
      </c>
      <c r="I394" s="227"/>
      <c r="J394" s="223"/>
      <c r="K394" s="223"/>
      <c r="L394" s="228"/>
      <c r="M394" s="229"/>
      <c r="N394" s="230"/>
      <c r="O394" s="230"/>
      <c r="P394" s="230"/>
      <c r="Q394" s="230"/>
      <c r="R394" s="230"/>
      <c r="S394" s="230"/>
      <c r="T394" s="231"/>
      <c r="AT394" s="232" t="s">
        <v>147</v>
      </c>
      <c r="AU394" s="232" t="s">
        <v>87</v>
      </c>
      <c r="AV394" s="14" t="s">
        <v>87</v>
      </c>
      <c r="AW394" s="14" t="s">
        <v>38</v>
      </c>
      <c r="AX394" s="14" t="s">
        <v>80</v>
      </c>
      <c r="AY394" s="232" t="s">
        <v>135</v>
      </c>
    </row>
    <row r="395" spans="2:51" s="14" customFormat="1" ht="11.25">
      <c r="B395" s="222"/>
      <c r="C395" s="223"/>
      <c r="D395" s="208" t="s">
        <v>147</v>
      </c>
      <c r="E395" s="224" t="s">
        <v>32</v>
      </c>
      <c r="F395" s="225" t="s">
        <v>424</v>
      </c>
      <c r="G395" s="223"/>
      <c r="H395" s="226">
        <v>6.58</v>
      </c>
      <c r="I395" s="227"/>
      <c r="J395" s="223"/>
      <c r="K395" s="223"/>
      <c r="L395" s="228"/>
      <c r="M395" s="229"/>
      <c r="N395" s="230"/>
      <c r="O395" s="230"/>
      <c r="P395" s="230"/>
      <c r="Q395" s="230"/>
      <c r="R395" s="230"/>
      <c r="S395" s="230"/>
      <c r="T395" s="231"/>
      <c r="AT395" s="232" t="s">
        <v>147</v>
      </c>
      <c r="AU395" s="232" t="s">
        <v>87</v>
      </c>
      <c r="AV395" s="14" t="s">
        <v>87</v>
      </c>
      <c r="AW395" s="14" t="s">
        <v>38</v>
      </c>
      <c r="AX395" s="14" t="s">
        <v>80</v>
      </c>
      <c r="AY395" s="232" t="s">
        <v>135</v>
      </c>
    </row>
    <row r="396" spans="2:51" s="14" customFormat="1" ht="11.25">
      <c r="B396" s="222"/>
      <c r="C396" s="223"/>
      <c r="D396" s="208" t="s">
        <v>147</v>
      </c>
      <c r="E396" s="224" t="s">
        <v>32</v>
      </c>
      <c r="F396" s="225" t="s">
        <v>425</v>
      </c>
      <c r="G396" s="223"/>
      <c r="H396" s="226">
        <v>8.62</v>
      </c>
      <c r="I396" s="227"/>
      <c r="J396" s="223"/>
      <c r="K396" s="223"/>
      <c r="L396" s="228"/>
      <c r="M396" s="229"/>
      <c r="N396" s="230"/>
      <c r="O396" s="230"/>
      <c r="P396" s="230"/>
      <c r="Q396" s="230"/>
      <c r="R396" s="230"/>
      <c r="S396" s="230"/>
      <c r="T396" s="231"/>
      <c r="AT396" s="232" t="s">
        <v>147</v>
      </c>
      <c r="AU396" s="232" t="s">
        <v>87</v>
      </c>
      <c r="AV396" s="14" t="s">
        <v>87</v>
      </c>
      <c r="AW396" s="14" t="s">
        <v>38</v>
      </c>
      <c r="AX396" s="14" t="s">
        <v>80</v>
      </c>
      <c r="AY396" s="232" t="s">
        <v>135</v>
      </c>
    </row>
    <row r="397" spans="2:51" s="14" customFormat="1" ht="11.25">
      <c r="B397" s="222"/>
      <c r="C397" s="223"/>
      <c r="D397" s="208" t="s">
        <v>147</v>
      </c>
      <c r="E397" s="224" t="s">
        <v>32</v>
      </c>
      <c r="F397" s="225" t="s">
        <v>426</v>
      </c>
      <c r="G397" s="223"/>
      <c r="H397" s="226">
        <v>8.62</v>
      </c>
      <c r="I397" s="227"/>
      <c r="J397" s="223"/>
      <c r="K397" s="223"/>
      <c r="L397" s="228"/>
      <c r="M397" s="229"/>
      <c r="N397" s="230"/>
      <c r="O397" s="230"/>
      <c r="P397" s="230"/>
      <c r="Q397" s="230"/>
      <c r="R397" s="230"/>
      <c r="S397" s="230"/>
      <c r="T397" s="231"/>
      <c r="AT397" s="232" t="s">
        <v>147</v>
      </c>
      <c r="AU397" s="232" t="s">
        <v>87</v>
      </c>
      <c r="AV397" s="14" t="s">
        <v>87</v>
      </c>
      <c r="AW397" s="14" t="s">
        <v>38</v>
      </c>
      <c r="AX397" s="14" t="s">
        <v>80</v>
      </c>
      <c r="AY397" s="232" t="s">
        <v>135</v>
      </c>
    </row>
    <row r="398" spans="2:51" s="14" customFormat="1" ht="11.25">
      <c r="B398" s="222"/>
      <c r="C398" s="223"/>
      <c r="D398" s="208" t="s">
        <v>147</v>
      </c>
      <c r="E398" s="224" t="s">
        <v>32</v>
      </c>
      <c r="F398" s="225" t="s">
        <v>427</v>
      </c>
      <c r="G398" s="223"/>
      <c r="H398" s="226">
        <v>5.52</v>
      </c>
      <c r="I398" s="227"/>
      <c r="J398" s="223"/>
      <c r="K398" s="223"/>
      <c r="L398" s="228"/>
      <c r="M398" s="229"/>
      <c r="N398" s="230"/>
      <c r="O398" s="230"/>
      <c r="P398" s="230"/>
      <c r="Q398" s="230"/>
      <c r="R398" s="230"/>
      <c r="S398" s="230"/>
      <c r="T398" s="231"/>
      <c r="AT398" s="232" t="s">
        <v>147</v>
      </c>
      <c r="AU398" s="232" t="s">
        <v>87</v>
      </c>
      <c r="AV398" s="14" t="s">
        <v>87</v>
      </c>
      <c r="AW398" s="14" t="s">
        <v>38</v>
      </c>
      <c r="AX398" s="14" t="s">
        <v>80</v>
      </c>
      <c r="AY398" s="232" t="s">
        <v>135</v>
      </c>
    </row>
    <row r="399" spans="2:51" s="14" customFormat="1" ht="11.25">
      <c r="B399" s="222"/>
      <c r="C399" s="223"/>
      <c r="D399" s="208" t="s">
        <v>147</v>
      </c>
      <c r="E399" s="224" t="s">
        <v>32</v>
      </c>
      <c r="F399" s="225" t="s">
        <v>428</v>
      </c>
      <c r="G399" s="223"/>
      <c r="H399" s="226">
        <v>10.06</v>
      </c>
      <c r="I399" s="227"/>
      <c r="J399" s="223"/>
      <c r="K399" s="223"/>
      <c r="L399" s="228"/>
      <c r="M399" s="229"/>
      <c r="N399" s="230"/>
      <c r="O399" s="230"/>
      <c r="P399" s="230"/>
      <c r="Q399" s="230"/>
      <c r="R399" s="230"/>
      <c r="S399" s="230"/>
      <c r="T399" s="231"/>
      <c r="AT399" s="232" t="s">
        <v>147</v>
      </c>
      <c r="AU399" s="232" t="s">
        <v>87</v>
      </c>
      <c r="AV399" s="14" t="s">
        <v>87</v>
      </c>
      <c r="AW399" s="14" t="s">
        <v>38</v>
      </c>
      <c r="AX399" s="14" t="s">
        <v>80</v>
      </c>
      <c r="AY399" s="232" t="s">
        <v>135</v>
      </c>
    </row>
    <row r="400" spans="2:51" s="14" customFormat="1" ht="11.25">
      <c r="B400" s="222"/>
      <c r="C400" s="223"/>
      <c r="D400" s="208" t="s">
        <v>147</v>
      </c>
      <c r="E400" s="224" t="s">
        <v>32</v>
      </c>
      <c r="F400" s="225" t="s">
        <v>429</v>
      </c>
      <c r="G400" s="223"/>
      <c r="H400" s="226">
        <v>7</v>
      </c>
      <c r="I400" s="227"/>
      <c r="J400" s="223"/>
      <c r="K400" s="223"/>
      <c r="L400" s="228"/>
      <c r="M400" s="229"/>
      <c r="N400" s="230"/>
      <c r="O400" s="230"/>
      <c r="P400" s="230"/>
      <c r="Q400" s="230"/>
      <c r="R400" s="230"/>
      <c r="S400" s="230"/>
      <c r="T400" s="231"/>
      <c r="AT400" s="232" t="s">
        <v>147</v>
      </c>
      <c r="AU400" s="232" t="s">
        <v>87</v>
      </c>
      <c r="AV400" s="14" t="s">
        <v>87</v>
      </c>
      <c r="AW400" s="14" t="s">
        <v>38</v>
      </c>
      <c r="AX400" s="14" t="s">
        <v>80</v>
      </c>
      <c r="AY400" s="232" t="s">
        <v>135</v>
      </c>
    </row>
    <row r="401" spans="2:51" s="14" customFormat="1" ht="11.25">
      <c r="B401" s="222"/>
      <c r="C401" s="223"/>
      <c r="D401" s="208" t="s">
        <v>147</v>
      </c>
      <c r="E401" s="224" t="s">
        <v>32</v>
      </c>
      <c r="F401" s="225" t="s">
        <v>430</v>
      </c>
      <c r="G401" s="223"/>
      <c r="H401" s="226">
        <v>5.48</v>
      </c>
      <c r="I401" s="227"/>
      <c r="J401" s="223"/>
      <c r="K401" s="223"/>
      <c r="L401" s="228"/>
      <c r="M401" s="229"/>
      <c r="N401" s="230"/>
      <c r="O401" s="230"/>
      <c r="P401" s="230"/>
      <c r="Q401" s="230"/>
      <c r="R401" s="230"/>
      <c r="S401" s="230"/>
      <c r="T401" s="231"/>
      <c r="AT401" s="232" t="s">
        <v>147</v>
      </c>
      <c r="AU401" s="232" t="s">
        <v>87</v>
      </c>
      <c r="AV401" s="14" t="s">
        <v>87</v>
      </c>
      <c r="AW401" s="14" t="s">
        <v>38</v>
      </c>
      <c r="AX401" s="14" t="s">
        <v>80</v>
      </c>
      <c r="AY401" s="232" t="s">
        <v>135</v>
      </c>
    </row>
    <row r="402" spans="2:51" s="14" customFormat="1" ht="11.25">
      <c r="B402" s="222"/>
      <c r="C402" s="223"/>
      <c r="D402" s="208" t="s">
        <v>147</v>
      </c>
      <c r="E402" s="224" t="s">
        <v>32</v>
      </c>
      <c r="F402" s="225" t="s">
        <v>431</v>
      </c>
      <c r="G402" s="223"/>
      <c r="H402" s="226">
        <v>7.1</v>
      </c>
      <c r="I402" s="227"/>
      <c r="J402" s="223"/>
      <c r="K402" s="223"/>
      <c r="L402" s="228"/>
      <c r="M402" s="229"/>
      <c r="N402" s="230"/>
      <c r="O402" s="230"/>
      <c r="P402" s="230"/>
      <c r="Q402" s="230"/>
      <c r="R402" s="230"/>
      <c r="S402" s="230"/>
      <c r="T402" s="231"/>
      <c r="AT402" s="232" t="s">
        <v>147</v>
      </c>
      <c r="AU402" s="232" t="s">
        <v>87</v>
      </c>
      <c r="AV402" s="14" t="s">
        <v>87</v>
      </c>
      <c r="AW402" s="14" t="s">
        <v>38</v>
      </c>
      <c r="AX402" s="14" t="s">
        <v>80</v>
      </c>
      <c r="AY402" s="232" t="s">
        <v>135</v>
      </c>
    </row>
    <row r="403" spans="2:51" s="14" customFormat="1" ht="11.25">
      <c r="B403" s="222"/>
      <c r="C403" s="223"/>
      <c r="D403" s="208" t="s">
        <v>147</v>
      </c>
      <c r="E403" s="224" t="s">
        <v>32</v>
      </c>
      <c r="F403" s="225" t="s">
        <v>432</v>
      </c>
      <c r="G403" s="223"/>
      <c r="H403" s="226">
        <v>6.94</v>
      </c>
      <c r="I403" s="227"/>
      <c r="J403" s="223"/>
      <c r="K403" s="223"/>
      <c r="L403" s="228"/>
      <c r="M403" s="229"/>
      <c r="N403" s="230"/>
      <c r="O403" s="230"/>
      <c r="P403" s="230"/>
      <c r="Q403" s="230"/>
      <c r="R403" s="230"/>
      <c r="S403" s="230"/>
      <c r="T403" s="231"/>
      <c r="AT403" s="232" t="s">
        <v>147</v>
      </c>
      <c r="AU403" s="232" t="s">
        <v>87</v>
      </c>
      <c r="AV403" s="14" t="s">
        <v>87</v>
      </c>
      <c r="AW403" s="14" t="s">
        <v>38</v>
      </c>
      <c r="AX403" s="14" t="s">
        <v>80</v>
      </c>
      <c r="AY403" s="232" t="s">
        <v>135</v>
      </c>
    </row>
    <row r="404" spans="2:51" s="15" customFormat="1" ht="11.25">
      <c r="B404" s="233"/>
      <c r="C404" s="234"/>
      <c r="D404" s="208" t="s">
        <v>147</v>
      </c>
      <c r="E404" s="235" t="s">
        <v>32</v>
      </c>
      <c r="F404" s="236" t="s">
        <v>164</v>
      </c>
      <c r="G404" s="234"/>
      <c r="H404" s="237">
        <v>124.28</v>
      </c>
      <c r="I404" s="238"/>
      <c r="J404" s="234"/>
      <c r="K404" s="234"/>
      <c r="L404" s="239"/>
      <c r="M404" s="240"/>
      <c r="N404" s="241"/>
      <c r="O404" s="241"/>
      <c r="P404" s="241"/>
      <c r="Q404" s="241"/>
      <c r="R404" s="241"/>
      <c r="S404" s="241"/>
      <c r="T404" s="242"/>
      <c r="AT404" s="243" t="s">
        <v>147</v>
      </c>
      <c r="AU404" s="243" t="s">
        <v>87</v>
      </c>
      <c r="AV404" s="15" t="s">
        <v>143</v>
      </c>
      <c r="AW404" s="15" t="s">
        <v>38</v>
      </c>
      <c r="AX404" s="15" t="s">
        <v>40</v>
      </c>
      <c r="AY404" s="243" t="s">
        <v>135</v>
      </c>
    </row>
    <row r="405" spans="2:63" s="12" customFormat="1" ht="22.9" customHeight="1">
      <c r="B405" s="179"/>
      <c r="C405" s="180"/>
      <c r="D405" s="181" t="s">
        <v>79</v>
      </c>
      <c r="E405" s="193" t="s">
        <v>433</v>
      </c>
      <c r="F405" s="193" t="s">
        <v>434</v>
      </c>
      <c r="G405" s="180"/>
      <c r="H405" s="180"/>
      <c r="I405" s="183"/>
      <c r="J405" s="194">
        <f>BK405</f>
        <v>0</v>
      </c>
      <c r="K405" s="180"/>
      <c r="L405" s="185"/>
      <c r="M405" s="186"/>
      <c r="N405" s="187"/>
      <c r="O405" s="187"/>
      <c r="P405" s="188">
        <f>SUM(P406:P422)</f>
        <v>0</v>
      </c>
      <c r="Q405" s="187"/>
      <c r="R405" s="188">
        <f>SUM(R406:R422)</f>
        <v>0</v>
      </c>
      <c r="S405" s="187"/>
      <c r="T405" s="189">
        <f>SUM(T406:T422)</f>
        <v>0</v>
      </c>
      <c r="AR405" s="190" t="s">
        <v>40</v>
      </c>
      <c r="AT405" s="191" t="s">
        <v>79</v>
      </c>
      <c r="AU405" s="191" t="s">
        <v>40</v>
      </c>
      <c r="AY405" s="190" t="s">
        <v>135</v>
      </c>
      <c r="BK405" s="192">
        <f>SUM(BK406:BK422)</f>
        <v>0</v>
      </c>
    </row>
    <row r="406" spans="1:65" s="2" customFormat="1" ht="21.75" customHeight="1">
      <c r="A406" s="37"/>
      <c r="B406" s="38"/>
      <c r="C406" s="195" t="s">
        <v>435</v>
      </c>
      <c r="D406" s="195" t="s">
        <v>138</v>
      </c>
      <c r="E406" s="196" t="s">
        <v>436</v>
      </c>
      <c r="F406" s="197" t="s">
        <v>437</v>
      </c>
      <c r="G406" s="198" t="s">
        <v>438</v>
      </c>
      <c r="H406" s="199">
        <v>5.015</v>
      </c>
      <c r="I406" s="200"/>
      <c r="J406" s="201">
        <f>ROUND(I406*H406,2)</f>
        <v>0</v>
      </c>
      <c r="K406" s="197" t="s">
        <v>142</v>
      </c>
      <c r="L406" s="42"/>
      <c r="M406" s="202" t="s">
        <v>32</v>
      </c>
      <c r="N406" s="203" t="s">
        <v>51</v>
      </c>
      <c r="O406" s="67"/>
      <c r="P406" s="204">
        <f>O406*H406</f>
        <v>0</v>
      </c>
      <c r="Q406" s="204">
        <v>0</v>
      </c>
      <c r="R406" s="204">
        <f>Q406*H406</f>
        <v>0</v>
      </c>
      <c r="S406" s="204">
        <v>0</v>
      </c>
      <c r="T406" s="205">
        <f>S406*H406</f>
        <v>0</v>
      </c>
      <c r="U406" s="37"/>
      <c r="V406" s="37"/>
      <c r="W406" s="37"/>
      <c r="X406" s="37"/>
      <c r="Y406" s="37"/>
      <c r="Z406" s="37"/>
      <c r="AA406" s="37"/>
      <c r="AB406" s="37"/>
      <c r="AC406" s="37"/>
      <c r="AD406" s="37"/>
      <c r="AE406" s="37"/>
      <c r="AR406" s="206" t="s">
        <v>143</v>
      </c>
      <c r="AT406" s="206" t="s">
        <v>138</v>
      </c>
      <c r="AU406" s="206" t="s">
        <v>87</v>
      </c>
      <c r="AY406" s="19" t="s">
        <v>135</v>
      </c>
      <c r="BE406" s="207">
        <f>IF(N406="základní",J406,0)</f>
        <v>0</v>
      </c>
      <c r="BF406" s="207">
        <f>IF(N406="snížená",J406,0)</f>
        <v>0</v>
      </c>
      <c r="BG406" s="207">
        <f>IF(N406="zákl. přenesená",J406,0)</f>
        <v>0</v>
      </c>
      <c r="BH406" s="207">
        <f>IF(N406="sníž. přenesená",J406,0)</f>
        <v>0</v>
      </c>
      <c r="BI406" s="207">
        <f>IF(N406="nulová",J406,0)</f>
        <v>0</v>
      </c>
      <c r="BJ406" s="19" t="s">
        <v>40</v>
      </c>
      <c r="BK406" s="207">
        <f>ROUND(I406*H406,2)</f>
        <v>0</v>
      </c>
      <c r="BL406" s="19" t="s">
        <v>143</v>
      </c>
      <c r="BM406" s="206" t="s">
        <v>439</v>
      </c>
    </row>
    <row r="407" spans="1:47" s="2" customFormat="1" ht="107.25">
      <c r="A407" s="37"/>
      <c r="B407" s="38"/>
      <c r="C407" s="39"/>
      <c r="D407" s="208" t="s">
        <v>170</v>
      </c>
      <c r="E407" s="39"/>
      <c r="F407" s="209" t="s">
        <v>440</v>
      </c>
      <c r="G407" s="39"/>
      <c r="H407" s="39"/>
      <c r="I407" s="118"/>
      <c r="J407" s="39"/>
      <c r="K407" s="39"/>
      <c r="L407" s="42"/>
      <c r="M407" s="210"/>
      <c r="N407" s="211"/>
      <c r="O407" s="67"/>
      <c r="P407" s="67"/>
      <c r="Q407" s="67"/>
      <c r="R407" s="67"/>
      <c r="S407" s="67"/>
      <c r="T407" s="68"/>
      <c r="U407" s="37"/>
      <c r="V407" s="37"/>
      <c r="W407" s="37"/>
      <c r="X407" s="37"/>
      <c r="Y407" s="37"/>
      <c r="Z407" s="37"/>
      <c r="AA407" s="37"/>
      <c r="AB407" s="37"/>
      <c r="AC407" s="37"/>
      <c r="AD407" s="37"/>
      <c r="AE407" s="37"/>
      <c r="AT407" s="19" t="s">
        <v>170</v>
      </c>
      <c r="AU407" s="19" t="s">
        <v>87</v>
      </c>
    </row>
    <row r="408" spans="1:65" s="2" customFormat="1" ht="16.5" customHeight="1">
      <c r="A408" s="37"/>
      <c r="B408" s="38"/>
      <c r="C408" s="195" t="s">
        <v>441</v>
      </c>
      <c r="D408" s="195" t="s">
        <v>138</v>
      </c>
      <c r="E408" s="196" t="s">
        <v>442</v>
      </c>
      <c r="F408" s="197" t="s">
        <v>443</v>
      </c>
      <c r="G408" s="198" t="s">
        <v>304</v>
      </c>
      <c r="H408" s="199">
        <v>25</v>
      </c>
      <c r="I408" s="200"/>
      <c r="J408" s="201">
        <f>ROUND(I408*H408,2)</f>
        <v>0</v>
      </c>
      <c r="K408" s="197" t="s">
        <v>142</v>
      </c>
      <c r="L408" s="42"/>
      <c r="M408" s="202" t="s">
        <v>32</v>
      </c>
      <c r="N408" s="203" t="s">
        <v>51</v>
      </c>
      <c r="O408" s="67"/>
      <c r="P408" s="204">
        <f>O408*H408</f>
        <v>0</v>
      </c>
      <c r="Q408" s="204">
        <v>0</v>
      </c>
      <c r="R408" s="204">
        <f>Q408*H408</f>
        <v>0</v>
      </c>
      <c r="S408" s="204">
        <v>0</v>
      </c>
      <c r="T408" s="205">
        <f>S408*H408</f>
        <v>0</v>
      </c>
      <c r="U408" s="37"/>
      <c r="V408" s="37"/>
      <c r="W408" s="37"/>
      <c r="X408" s="37"/>
      <c r="Y408" s="37"/>
      <c r="Z408" s="37"/>
      <c r="AA408" s="37"/>
      <c r="AB408" s="37"/>
      <c r="AC408" s="37"/>
      <c r="AD408" s="37"/>
      <c r="AE408" s="37"/>
      <c r="AR408" s="206" t="s">
        <v>143</v>
      </c>
      <c r="AT408" s="206" t="s">
        <v>138</v>
      </c>
      <c r="AU408" s="206" t="s">
        <v>87</v>
      </c>
      <c r="AY408" s="19" t="s">
        <v>135</v>
      </c>
      <c r="BE408" s="207">
        <f>IF(N408="základní",J408,0)</f>
        <v>0</v>
      </c>
      <c r="BF408" s="207">
        <f>IF(N408="snížená",J408,0)</f>
        <v>0</v>
      </c>
      <c r="BG408" s="207">
        <f>IF(N408="zákl. přenesená",J408,0)</f>
        <v>0</v>
      </c>
      <c r="BH408" s="207">
        <f>IF(N408="sníž. přenesená",J408,0)</f>
        <v>0</v>
      </c>
      <c r="BI408" s="207">
        <f>IF(N408="nulová",J408,0)</f>
        <v>0</v>
      </c>
      <c r="BJ408" s="19" t="s">
        <v>40</v>
      </c>
      <c r="BK408" s="207">
        <f>ROUND(I408*H408,2)</f>
        <v>0</v>
      </c>
      <c r="BL408" s="19" t="s">
        <v>143</v>
      </c>
      <c r="BM408" s="206" t="s">
        <v>444</v>
      </c>
    </row>
    <row r="409" spans="1:47" s="2" customFormat="1" ht="58.5">
      <c r="A409" s="37"/>
      <c r="B409" s="38"/>
      <c r="C409" s="39"/>
      <c r="D409" s="208" t="s">
        <v>170</v>
      </c>
      <c r="E409" s="39"/>
      <c r="F409" s="209" t="s">
        <v>445</v>
      </c>
      <c r="G409" s="39"/>
      <c r="H409" s="39"/>
      <c r="I409" s="118"/>
      <c r="J409" s="39"/>
      <c r="K409" s="39"/>
      <c r="L409" s="42"/>
      <c r="M409" s="210"/>
      <c r="N409" s="211"/>
      <c r="O409" s="67"/>
      <c r="P409" s="67"/>
      <c r="Q409" s="67"/>
      <c r="R409" s="67"/>
      <c r="S409" s="67"/>
      <c r="T409" s="68"/>
      <c r="U409" s="37"/>
      <c r="V409" s="37"/>
      <c r="W409" s="37"/>
      <c r="X409" s="37"/>
      <c r="Y409" s="37"/>
      <c r="Z409" s="37"/>
      <c r="AA409" s="37"/>
      <c r="AB409" s="37"/>
      <c r="AC409" s="37"/>
      <c r="AD409" s="37"/>
      <c r="AE409" s="37"/>
      <c r="AT409" s="19" t="s">
        <v>170</v>
      </c>
      <c r="AU409" s="19" t="s">
        <v>87</v>
      </c>
    </row>
    <row r="410" spans="1:65" s="2" customFormat="1" ht="21.75" customHeight="1">
      <c r="A410" s="37"/>
      <c r="B410" s="38"/>
      <c r="C410" s="195" t="s">
        <v>446</v>
      </c>
      <c r="D410" s="195" t="s">
        <v>138</v>
      </c>
      <c r="E410" s="196" t="s">
        <v>447</v>
      </c>
      <c r="F410" s="197" t="s">
        <v>448</v>
      </c>
      <c r="G410" s="198" t="s">
        <v>304</v>
      </c>
      <c r="H410" s="199">
        <v>175</v>
      </c>
      <c r="I410" s="200"/>
      <c r="J410" s="201">
        <f>ROUND(I410*H410,2)</f>
        <v>0</v>
      </c>
      <c r="K410" s="197" t="s">
        <v>142</v>
      </c>
      <c r="L410" s="42"/>
      <c r="M410" s="202" t="s">
        <v>32</v>
      </c>
      <c r="N410" s="203" t="s">
        <v>51</v>
      </c>
      <c r="O410" s="67"/>
      <c r="P410" s="204">
        <f>O410*H410</f>
        <v>0</v>
      </c>
      <c r="Q410" s="204">
        <v>0</v>
      </c>
      <c r="R410" s="204">
        <f>Q410*H410</f>
        <v>0</v>
      </c>
      <c r="S410" s="204">
        <v>0</v>
      </c>
      <c r="T410" s="205">
        <f>S410*H410</f>
        <v>0</v>
      </c>
      <c r="U410" s="37"/>
      <c r="V410" s="37"/>
      <c r="W410" s="37"/>
      <c r="X410" s="37"/>
      <c r="Y410" s="37"/>
      <c r="Z410" s="37"/>
      <c r="AA410" s="37"/>
      <c r="AB410" s="37"/>
      <c r="AC410" s="37"/>
      <c r="AD410" s="37"/>
      <c r="AE410" s="37"/>
      <c r="AR410" s="206" t="s">
        <v>143</v>
      </c>
      <c r="AT410" s="206" t="s">
        <v>138</v>
      </c>
      <c r="AU410" s="206" t="s">
        <v>87</v>
      </c>
      <c r="AY410" s="19" t="s">
        <v>135</v>
      </c>
      <c r="BE410" s="207">
        <f>IF(N410="základní",J410,0)</f>
        <v>0</v>
      </c>
      <c r="BF410" s="207">
        <f>IF(N410="snížená",J410,0)</f>
        <v>0</v>
      </c>
      <c r="BG410" s="207">
        <f>IF(N410="zákl. přenesená",J410,0)</f>
        <v>0</v>
      </c>
      <c r="BH410" s="207">
        <f>IF(N410="sníž. přenesená",J410,0)</f>
        <v>0</v>
      </c>
      <c r="BI410" s="207">
        <f>IF(N410="nulová",J410,0)</f>
        <v>0</v>
      </c>
      <c r="BJ410" s="19" t="s">
        <v>40</v>
      </c>
      <c r="BK410" s="207">
        <f>ROUND(I410*H410,2)</f>
        <v>0</v>
      </c>
      <c r="BL410" s="19" t="s">
        <v>143</v>
      </c>
      <c r="BM410" s="206" t="s">
        <v>449</v>
      </c>
    </row>
    <row r="411" spans="1:47" s="2" customFormat="1" ht="58.5">
      <c r="A411" s="37"/>
      <c r="B411" s="38"/>
      <c r="C411" s="39"/>
      <c r="D411" s="208" t="s">
        <v>170</v>
      </c>
      <c r="E411" s="39"/>
      <c r="F411" s="209" t="s">
        <v>445</v>
      </c>
      <c r="G411" s="39"/>
      <c r="H411" s="39"/>
      <c r="I411" s="118"/>
      <c r="J411" s="39"/>
      <c r="K411" s="39"/>
      <c r="L411" s="42"/>
      <c r="M411" s="210"/>
      <c r="N411" s="211"/>
      <c r="O411" s="67"/>
      <c r="P411" s="67"/>
      <c r="Q411" s="67"/>
      <c r="R411" s="67"/>
      <c r="S411" s="67"/>
      <c r="T411" s="68"/>
      <c r="U411" s="37"/>
      <c r="V411" s="37"/>
      <c r="W411" s="37"/>
      <c r="X411" s="37"/>
      <c r="Y411" s="37"/>
      <c r="Z411" s="37"/>
      <c r="AA411" s="37"/>
      <c r="AB411" s="37"/>
      <c r="AC411" s="37"/>
      <c r="AD411" s="37"/>
      <c r="AE411" s="37"/>
      <c r="AT411" s="19" t="s">
        <v>170</v>
      </c>
      <c r="AU411" s="19" t="s">
        <v>87</v>
      </c>
    </row>
    <row r="412" spans="2:51" s="14" customFormat="1" ht="11.25">
      <c r="B412" s="222"/>
      <c r="C412" s="223"/>
      <c r="D412" s="208" t="s">
        <v>147</v>
      </c>
      <c r="E412" s="224" t="s">
        <v>32</v>
      </c>
      <c r="F412" s="225" t="s">
        <v>450</v>
      </c>
      <c r="G412" s="223"/>
      <c r="H412" s="226">
        <v>175</v>
      </c>
      <c r="I412" s="227"/>
      <c r="J412" s="223"/>
      <c r="K412" s="223"/>
      <c r="L412" s="228"/>
      <c r="M412" s="229"/>
      <c r="N412" s="230"/>
      <c r="O412" s="230"/>
      <c r="P412" s="230"/>
      <c r="Q412" s="230"/>
      <c r="R412" s="230"/>
      <c r="S412" s="230"/>
      <c r="T412" s="231"/>
      <c r="AT412" s="232" t="s">
        <v>147</v>
      </c>
      <c r="AU412" s="232" t="s">
        <v>87</v>
      </c>
      <c r="AV412" s="14" t="s">
        <v>87</v>
      </c>
      <c r="AW412" s="14" t="s">
        <v>38</v>
      </c>
      <c r="AX412" s="14" t="s">
        <v>40</v>
      </c>
      <c r="AY412" s="232" t="s">
        <v>135</v>
      </c>
    </row>
    <row r="413" spans="1:65" s="2" customFormat="1" ht="16.5" customHeight="1">
      <c r="A413" s="37"/>
      <c r="B413" s="38"/>
      <c r="C413" s="195" t="s">
        <v>451</v>
      </c>
      <c r="D413" s="195" t="s">
        <v>138</v>
      </c>
      <c r="E413" s="196" t="s">
        <v>452</v>
      </c>
      <c r="F413" s="197" t="s">
        <v>453</v>
      </c>
      <c r="G413" s="198" t="s">
        <v>438</v>
      </c>
      <c r="H413" s="199">
        <v>5.015</v>
      </c>
      <c r="I413" s="200"/>
      <c r="J413" s="201">
        <f>ROUND(I413*H413,2)</f>
        <v>0</v>
      </c>
      <c r="K413" s="197" t="s">
        <v>142</v>
      </c>
      <c r="L413" s="42"/>
      <c r="M413" s="202" t="s">
        <v>32</v>
      </c>
      <c r="N413" s="203" t="s">
        <v>51</v>
      </c>
      <c r="O413" s="67"/>
      <c r="P413" s="204">
        <f>O413*H413</f>
        <v>0</v>
      </c>
      <c r="Q413" s="204">
        <v>0</v>
      </c>
      <c r="R413" s="204">
        <f>Q413*H413</f>
        <v>0</v>
      </c>
      <c r="S413" s="204">
        <v>0</v>
      </c>
      <c r="T413" s="205">
        <f>S413*H413</f>
        <v>0</v>
      </c>
      <c r="U413" s="37"/>
      <c r="V413" s="37"/>
      <c r="W413" s="37"/>
      <c r="X413" s="37"/>
      <c r="Y413" s="37"/>
      <c r="Z413" s="37"/>
      <c r="AA413" s="37"/>
      <c r="AB413" s="37"/>
      <c r="AC413" s="37"/>
      <c r="AD413" s="37"/>
      <c r="AE413" s="37"/>
      <c r="AR413" s="206" t="s">
        <v>143</v>
      </c>
      <c r="AT413" s="206" t="s">
        <v>138</v>
      </c>
      <c r="AU413" s="206" t="s">
        <v>87</v>
      </c>
      <c r="AY413" s="19" t="s">
        <v>135</v>
      </c>
      <c r="BE413" s="207">
        <f>IF(N413="základní",J413,0)</f>
        <v>0</v>
      </c>
      <c r="BF413" s="207">
        <f>IF(N413="snížená",J413,0)</f>
        <v>0</v>
      </c>
      <c r="BG413" s="207">
        <f>IF(N413="zákl. přenesená",J413,0)</f>
        <v>0</v>
      </c>
      <c r="BH413" s="207">
        <f>IF(N413="sníž. přenesená",J413,0)</f>
        <v>0</v>
      </c>
      <c r="BI413" s="207">
        <f>IF(N413="nulová",J413,0)</f>
        <v>0</v>
      </c>
      <c r="BJ413" s="19" t="s">
        <v>40</v>
      </c>
      <c r="BK413" s="207">
        <f>ROUND(I413*H413,2)</f>
        <v>0</v>
      </c>
      <c r="BL413" s="19" t="s">
        <v>143</v>
      </c>
      <c r="BM413" s="206" t="s">
        <v>454</v>
      </c>
    </row>
    <row r="414" spans="1:47" s="2" customFormat="1" ht="58.5">
      <c r="A414" s="37"/>
      <c r="B414" s="38"/>
      <c r="C414" s="39"/>
      <c r="D414" s="208" t="s">
        <v>170</v>
      </c>
      <c r="E414" s="39"/>
      <c r="F414" s="209" t="s">
        <v>455</v>
      </c>
      <c r="G414" s="39"/>
      <c r="H414" s="39"/>
      <c r="I414" s="118"/>
      <c r="J414" s="39"/>
      <c r="K414" s="39"/>
      <c r="L414" s="42"/>
      <c r="M414" s="210"/>
      <c r="N414" s="211"/>
      <c r="O414" s="67"/>
      <c r="P414" s="67"/>
      <c r="Q414" s="67"/>
      <c r="R414" s="67"/>
      <c r="S414" s="67"/>
      <c r="T414" s="68"/>
      <c r="U414" s="37"/>
      <c r="V414" s="37"/>
      <c r="W414" s="37"/>
      <c r="X414" s="37"/>
      <c r="Y414" s="37"/>
      <c r="Z414" s="37"/>
      <c r="AA414" s="37"/>
      <c r="AB414" s="37"/>
      <c r="AC414" s="37"/>
      <c r="AD414" s="37"/>
      <c r="AE414" s="37"/>
      <c r="AT414" s="19" t="s">
        <v>170</v>
      </c>
      <c r="AU414" s="19" t="s">
        <v>87</v>
      </c>
    </row>
    <row r="415" spans="1:65" s="2" customFormat="1" ht="21.75" customHeight="1">
      <c r="A415" s="37"/>
      <c r="B415" s="38"/>
      <c r="C415" s="195" t="s">
        <v>456</v>
      </c>
      <c r="D415" s="195" t="s">
        <v>138</v>
      </c>
      <c r="E415" s="196" t="s">
        <v>457</v>
      </c>
      <c r="F415" s="197" t="s">
        <v>458</v>
      </c>
      <c r="G415" s="198" t="s">
        <v>438</v>
      </c>
      <c r="H415" s="199">
        <v>120.36</v>
      </c>
      <c r="I415" s="200"/>
      <c r="J415" s="201">
        <f>ROUND(I415*H415,2)</f>
        <v>0</v>
      </c>
      <c r="K415" s="197" t="s">
        <v>142</v>
      </c>
      <c r="L415" s="42"/>
      <c r="M415" s="202" t="s">
        <v>32</v>
      </c>
      <c r="N415" s="203" t="s">
        <v>51</v>
      </c>
      <c r="O415" s="67"/>
      <c r="P415" s="204">
        <f>O415*H415</f>
        <v>0</v>
      </c>
      <c r="Q415" s="204">
        <v>0</v>
      </c>
      <c r="R415" s="204">
        <f>Q415*H415</f>
        <v>0</v>
      </c>
      <c r="S415" s="204">
        <v>0</v>
      </c>
      <c r="T415" s="205">
        <f>S415*H415</f>
        <v>0</v>
      </c>
      <c r="U415" s="37"/>
      <c r="V415" s="37"/>
      <c r="W415" s="37"/>
      <c r="X415" s="37"/>
      <c r="Y415" s="37"/>
      <c r="Z415" s="37"/>
      <c r="AA415" s="37"/>
      <c r="AB415" s="37"/>
      <c r="AC415" s="37"/>
      <c r="AD415" s="37"/>
      <c r="AE415" s="37"/>
      <c r="AR415" s="206" t="s">
        <v>143</v>
      </c>
      <c r="AT415" s="206" t="s">
        <v>138</v>
      </c>
      <c r="AU415" s="206" t="s">
        <v>87</v>
      </c>
      <c r="AY415" s="19" t="s">
        <v>135</v>
      </c>
      <c r="BE415" s="207">
        <f>IF(N415="základní",J415,0)</f>
        <v>0</v>
      </c>
      <c r="BF415" s="207">
        <f>IF(N415="snížená",J415,0)</f>
        <v>0</v>
      </c>
      <c r="BG415" s="207">
        <f>IF(N415="zákl. přenesená",J415,0)</f>
        <v>0</v>
      </c>
      <c r="BH415" s="207">
        <f>IF(N415="sníž. přenesená",J415,0)</f>
        <v>0</v>
      </c>
      <c r="BI415" s="207">
        <f>IF(N415="nulová",J415,0)</f>
        <v>0</v>
      </c>
      <c r="BJ415" s="19" t="s">
        <v>40</v>
      </c>
      <c r="BK415" s="207">
        <f>ROUND(I415*H415,2)</f>
        <v>0</v>
      </c>
      <c r="BL415" s="19" t="s">
        <v>143</v>
      </c>
      <c r="BM415" s="206" t="s">
        <v>459</v>
      </c>
    </row>
    <row r="416" spans="1:47" s="2" customFormat="1" ht="58.5">
      <c r="A416" s="37"/>
      <c r="B416" s="38"/>
      <c r="C416" s="39"/>
      <c r="D416" s="208" t="s">
        <v>170</v>
      </c>
      <c r="E416" s="39"/>
      <c r="F416" s="209" t="s">
        <v>455</v>
      </c>
      <c r="G416" s="39"/>
      <c r="H416" s="39"/>
      <c r="I416" s="118"/>
      <c r="J416" s="39"/>
      <c r="K416" s="39"/>
      <c r="L416" s="42"/>
      <c r="M416" s="210"/>
      <c r="N416" s="211"/>
      <c r="O416" s="67"/>
      <c r="P416" s="67"/>
      <c r="Q416" s="67"/>
      <c r="R416" s="67"/>
      <c r="S416" s="67"/>
      <c r="T416" s="68"/>
      <c r="U416" s="37"/>
      <c r="V416" s="37"/>
      <c r="W416" s="37"/>
      <c r="X416" s="37"/>
      <c r="Y416" s="37"/>
      <c r="Z416" s="37"/>
      <c r="AA416" s="37"/>
      <c r="AB416" s="37"/>
      <c r="AC416" s="37"/>
      <c r="AD416" s="37"/>
      <c r="AE416" s="37"/>
      <c r="AT416" s="19" t="s">
        <v>170</v>
      </c>
      <c r="AU416" s="19" t="s">
        <v>87</v>
      </c>
    </row>
    <row r="417" spans="1:47" s="2" customFormat="1" ht="19.5">
      <c r="A417" s="37"/>
      <c r="B417" s="38"/>
      <c r="C417" s="39"/>
      <c r="D417" s="208" t="s">
        <v>145</v>
      </c>
      <c r="E417" s="39"/>
      <c r="F417" s="209" t="s">
        <v>460</v>
      </c>
      <c r="G417" s="39"/>
      <c r="H417" s="39"/>
      <c r="I417" s="118"/>
      <c r="J417" s="39"/>
      <c r="K417" s="39"/>
      <c r="L417" s="42"/>
      <c r="M417" s="210"/>
      <c r="N417" s="211"/>
      <c r="O417" s="67"/>
      <c r="P417" s="67"/>
      <c r="Q417" s="67"/>
      <c r="R417" s="67"/>
      <c r="S417" s="67"/>
      <c r="T417" s="68"/>
      <c r="U417" s="37"/>
      <c r="V417" s="37"/>
      <c r="W417" s="37"/>
      <c r="X417" s="37"/>
      <c r="Y417" s="37"/>
      <c r="Z417" s="37"/>
      <c r="AA417" s="37"/>
      <c r="AB417" s="37"/>
      <c r="AC417" s="37"/>
      <c r="AD417" s="37"/>
      <c r="AE417" s="37"/>
      <c r="AT417" s="19" t="s">
        <v>145</v>
      </c>
      <c r="AU417" s="19" t="s">
        <v>87</v>
      </c>
    </row>
    <row r="418" spans="2:51" s="14" customFormat="1" ht="11.25">
      <c r="B418" s="222"/>
      <c r="C418" s="223"/>
      <c r="D418" s="208" t="s">
        <v>147</v>
      </c>
      <c r="E418" s="224" t="s">
        <v>32</v>
      </c>
      <c r="F418" s="225" t="s">
        <v>461</v>
      </c>
      <c r="G418" s="223"/>
      <c r="H418" s="226">
        <v>120.36</v>
      </c>
      <c r="I418" s="227"/>
      <c r="J418" s="223"/>
      <c r="K418" s="223"/>
      <c r="L418" s="228"/>
      <c r="M418" s="229"/>
      <c r="N418" s="230"/>
      <c r="O418" s="230"/>
      <c r="P418" s="230"/>
      <c r="Q418" s="230"/>
      <c r="R418" s="230"/>
      <c r="S418" s="230"/>
      <c r="T418" s="231"/>
      <c r="AT418" s="232" t="s">
        <v>147</v>
      </c>
      <c r="AU418" s="232" t="s">
        <v>87</v>
      </c>
      <c r="AV418" s="14" t="s">
        <v>87</v>
      </c>
      <c r="AW418" s="14" t="s">
        <v>38</v>
      </c>
      <c r="AX418" s="14" t="s">
        <v>40</v>
      </c>
      <c r="AY418" s="232" t="s">
        <v>135</v>
      </c>
    </row>
    <row r="419" spans="1:65" s="2" customFormat="1" ht="21.75" customHeight="1">
      <c r="A419" s="37"/>
      <c r="B419" s="38"/>
      <c r="C419" s="195" t="s">
        <v>462</v>
      </c>
      <c r="D419" s="195" t="s">
        <v>138</v>
      </c>
      <c r="E419" s="196" t="s">
        <v>463</v>
      </c>
      <c r="F419" s="197" t="s">
        <v>464</v>
      </c>
      <c r="G419" s="198" t="s">
        <v>438</v>
      </c>
      <c r="H419" s="199">
        <v>4.607</v>
      </c>
      <c r="I419" s="200"/>
      <c r="J419" s="201">
        <f>ROUND(I419*H419,2)</f>
        <v>0</v>
      </c>
      <c r="K419" s="197" t="s">
        <v>142</v>
      </c>
      <c r="L419" s="42"/>
      <c r="M419" s="202" t="s">
        <v>32</v>
      </c>
      <c r="N419" s="203" t="s">
        <v>51</v>
      </c>
      <c r="O419" s="67"/>
      <c r="P419" s="204">
        <f>O419*H419</f>
        <v>0</v>
      </c>
      <c r="Q419" s="204">
        <v>0</v>
      </c>
      <c r="R419" s="204">
        <f>Q419*H419</f>
        <v>0</v>
      </c>
      <c r="S419" s="204">
        <v>0</v>
      </c>
      <c r="T419" s="205">
        <f>S419*H419</f>
        <v>0</v>
      </c>
      <c r="U419" s="37"/>
      <c r="V419" s="37"/>
      <c r="W419" s="37"/>
      <c r="X419" s="37"/>
      <c r="Y419" s="37"/>
      <c r="Z419" s="37"/>
      <c r="AA419" s="37"/>
      <c r="AB419" s="37"/>
      <c r="AC419" s="37"/>
      <c r="AD419" s="37"/>
      <c r="AE419" s="37"/>
      <c r="AR419" s="206" t="s">
        <v>143</v>
      </c>
      <c r="AT419" s="206" t="s">
        <v>138</v>
      </c>
      <c r="AU419" s="206" t="s">
        <v>87</v>
      </c>
      <c r="AY419" s="19" t="s">
        <v>135</v>
      </c>
      <c r="BE419" s="207">
        <f>IF(N419="základní",J419,0)</f>
        <v>0</v>
      </c>
      <c r="BF419" s="207">
        <f>IF(N419="snížená",J419,0)</f>
        <v>0</v>
      </c>
      <c r="BG419" s="207">
        <f>IF(N419="zákl. přenesená",J419,0)</f>
        <v>0</v>
      </c>
      <c r="BH419" s="207">
        <f>IF(N419="sníž. přenesená",J419,0)</f>
        <v>0</v>
      </c>
      <c r="BI419" s="207">
        <f>IF(N419="nulová",J419,0)</f>
        <v>0</v>
      </c>
      <c r="BJ419" s="19" t="s">
        <v>40</v>
      </c>
      <c r="BK419" s="207">
        <f>ROUND(I419*H419,2)</f>
        <v>0</v>
      </c>
      <c r="BL419" s="19" t="s">
        <v>143</v>
      </c>
      <c r="BM419" s="206" t="s">
        <v>465</v>
      </c>
    </row>
    <row r="420" spans="1:47" s="2" customFormat="1" ht="58.5">
      <c r="A420" s="37"/>
      <c r="B420" s="38"/>
      <c r="C420" s="39"/>
      <c r="D420" s="208" t="s">
        <v>170</v>
      </c>
      <c r="E420" s="39"/>
      <c r="F420" s="209" t="s">
        <v>466</v>
      </c>
      <c r="G420" s="39"/>
      <c r="H420" s="39"/>
      <c r="I420" s="118"/>
      <c r="J420" s="39"/>
      <c r="K420" s="39"/>
      <c r="L420" s="42"/>
      <c r="M420" s="210"/>
      <c r="N420" s="211"/>
      <c r="O420" s="67"/>
      <c r="P420" s="67"/>
      <c r="Q420" s="67"/>
      <c r="R420" s="67"/>
      <c r="S420" s="67"/>
      <c r="T420" s="68"/>
      <c r="U420" s="37"/>
      <c r="V420" s="37"/>
      <c r="W420" s="37"/>
      <c r="X420" s="37"/>
      <c r="Y420" s="37"/>
      <c r="Z420" s="37"/>
      <c r="AA420" s="37"/>
      <c r="AB420" s="37"/>
      <c r="AC420" s="37"/>
      <c r="AD420" s="37"/>
      <c r="AE420" s="37"/>
      <c r="AT420" s="19" t="s">
        <v>170</v>
      </c>
      <c r="AU420" s="19" t="s">
        <v>87</v>
      </c>
    </row>
    <row r="421" spans="1:65" s="2" customFormat="1" ht="21.75" customHeight="1">
      <c r="A421" s="37"/>
      <c r="B421" s="38"/>
      <c r="C421" s="195" t="s">
        <v>467</v>
      </c>
      <c r="D421" s="195" t="s">
        <v>138</v>
      </c>
      <c r="E421" s="196" t="s">
        <v>468</v>
      </c>
      <c r="F421" s="197" t="s">
        <v>469</v>
      </c>
      <c r="G421" s="198" t="s">
        <v>438</v>
      </c>
      <c r="H421" s="199">
        <v>0.169</v>
      </c>
      <c r="I421" s="200"/>
      <c r="J421" s="201">
        <f>ROUND(I421*H421,2)</f>
        <v>0</v>
      </c>
      <c r="K421" s="197" t="s">
        <v>142</v>
      </c>
      <c r="L421" s="42"/>
      <c r="M421" s="202" t="s">
        <v>32</v>
      </c>
      <c r="N421" s="203" t="s">
        <v>51</v>
      </c>
      <c r="O421" s="67"/>
      <c r="P421" s="204">
        <f>O421*H421</f>
        <v>0</v>
      </c>
      <c r="Q421" s="204">
        <v>0</v>
      </c>
      <c r="R421" s="204">
        <f>Q421*H421</f>
        <v>0</v>
      </c>
      <c r="S421" s="204">
        <v>0</v>
      </c>
      <c r="T421" s="205">
        <f>S421*H421</f>
        <v>0</v>
      </c>
      <c r="U421" s="37"/>
      <c r="V421" s="37"/>
      <c r="W421" s="37"/>
      <c r="X421" s="37"/>
      <c r="Y421" s="37"/>
      <c r="Z421" s="37"/>
      <c r="AA421" s="37"/>
      <c r="AB421" s="37"/>
      <c r="AC421" s="37"/>
      <c r="AD421" s="37"/>
      <c r="AE421" s="37"/>
      <c r="AR421" s="206" t="s">
        <v>143</v>
      </c>
      <c r="AT421" s="206" t="s">
        <v>138</v>
      </c>
      <c r="AU421" s="206" t="s">
        <v>87</v>
      </c>
      <c r="AY421" s="19" t="s">
        <v>135</v>
      </c>
      <c r="BE421" s="207">
        <f>IF(N421="základní",J421,0)</f>
        <v>0</v>
      </c>
      <c r="BF421" s="207">
        <f>IF(N421="snížená",J421,0)</f>
        <v>0</v>
      </c>
      <c r="BG421" s="207">
        <f>IF(N421="zákl. přenesená",J421,0)</f>
        <v>0</v>
      </c>
      <c r="BH421" s="207">
        <f>IF(N421="sníž. přenesená",J421,0)</f>
        <v>0</v>
      </c>
      <c r="BI421" s="207">
        <f>IF(N421="nulová",J421,0)</f>
        <v>0</v>
      </c>
      <c r="BJ421" s="19" t="s">
        <v>40</v>
      </c>
      <c r="BK421" s="207">
        <f>ROUND(I421*H421,2)</f>
        <v>0</v>
      </c>
      <c r="BL421" s="19" t="s">
        <v>143</v>
      </c>
      <c r="BM421" s="206" t="s">
        <v>470</v>
      </c>
    </row>
    <row r="422" spans="1:47" s="2" customFormat="1" ht="58.5">
      <c r="A422" s="37"/>
      <c r="B422" s="38"/>
      <c r="C422" s="39"/>
      <c r="D422" s="208" t="s">
        <v>170</v>
      </c>
      <c r="E422" s="39"/>
      <c r="F422" s="209" t="s">
        <v>466</v>
      </c>
      <c r="G422" s="39"/>
      <c r="H422" s="39"/>
      <c r="I422" s="118"/>
      <c r="J422" s="39"/>
      <c r="K422" s="39"/>
      <c r="L422" s="42"/>
      <c r="M422" s="210"/>
      <c r="N422" s="211"/>
      <c r="O422" s="67"/>
      <c r="P422" s="67"/>
      <c r="Q422" s="67"/>
      <c r="R422" s="67"/>
      <c r="S422" s="67"/>
      <c r="T422" s="68"/>
      <c r="U422" s="37"/>
      <c r="V422" s="37"/>
      <c r="W422" s="37"/>
      <c r="X422" s="37"/>
      <c r="Y422" s="37"/>
      <c r="Z422" s="37"/>
      <c r="AA422" s="37"/>
      <c r="AB422" s="37"/>
      <c r="AC422" s="37"/>
      <c r="AD422" s="37"/>
      <c r="AE422" s="37"/>
      <c r="AT422" s="19" t="s">
        <v>170</v>
      </c>
      <c r="AU422" s="19" t="s">
        <v>87</v>
      </c>
    </row>
    <row r="423" spans="2:63" s="12" customFormat="1" ht="22.9" customHeight="1">
      <c r="B423" s="179"/>
      <c r="C423" s="180"/>
      <c r="D423" s="181" t="s">
        <v>79</v>
      </c>
      <c r="E423" s="193" t="s">
        <v>471</v>
      </c>
      <c r="F423" s="193" t="s">
        <v>472</v>
      </c>
      <c r="G423" s="180"/>
      <c r="H423" s="180"/>
      <c r="I423" s="183"/>
      <c r="J423" s="194">
        <f>BK423</f>
        <v>0</v>
      </c>
      <c r="K423" s="180"/>
      <c r="L423" s="185"/>
      <c r="M423" s="186"/>
      <c r="N423" s="187"/>
      <c r="O423" s="187"/>
      <c r="P423" s="188">
        <f>SUM(P424:P425)</f>
        <v>0</v>
      </c>
      <c r="Q423" s="187"/>
      <c r="R423" s="188">
        <f>SUM(R424:R425)</f>
        <v>0</v>
      </c>
      <c r="S423" s="187"/>
      <c r="T423" s="189">
        <f>SUM(T424:T425)</f>
        <v>0</v>
      </c>
      <c r="AR423" s="190" t="s">
        <v>40</v>
      </c>
      <c r="AT423" s="191" t="s">
        <v>79</v>
      </c>
      <c r="AU423" s="191" t="s">
        <v>40</v>
      </c>
      <c r="AY423" s="190" t="s">
        <v>135</v>
      </c>
      <c r="BK423" s="192">
        <f>SUM(BK424:BK425)</f>
        <v>0</v>
      </c>
    </row>
    <row r="424" spans="1:65" s="2" customFormat="1" ht="21.75" customHeight="1">
      <c r="A424" s="37"/>
      <c r="B424" s="38"/>
      <c r="C424" s="195" t="s">
        <v>473</v>
      </c>
      <c r="D424" s="195" t="s">
        <v>138</v>
      </c>
      <c r="E424" s="196" t="s">
        <v>474</v>
      </c>
      <c r="F424" s="197" t="s">
        <v>475</v>
      </c>
      <c r="G424" s="198" t="s">
        <v>438</v>
      </c>
      <c r="H424" s="199">
        <v>12.21</v>
      </c>
      <c r="I424" s="200"/>
      <c r="J424" s="201">
        <f>ROUND(I424*H424,2)</f>
        <v>0</v>
      </c>
      <c r="K424" s="197" t="s">
        <v>142</v>
      </c>
      <c r="L424" s="42"/>
      <c r="M424" s="202" t="s">
        <v>32</v>
      </c>
      <c r="N424" s="203" t="s">
        <v>51</v>
      </c>
      <c r="O424" s="67"/>
      <c r="P424" s="204">
        <f>O424*H424</f>
        <v>0</v>
      </c>
      <c r="Q424" s="204">
        <v>0</v>
      </c>
      <c r="R424" s="204">
        <f>Q424*H424</f>
        <v>0</v>
      </c>
      <c r="S424" s="204">
        <v>0</v>
      </c>
      <c r="T424" s="205">
        <f>S424*H424</f>
        <v>0</v>
      </c>
      <c r="U424" s="37"/>
      <c r="V424" s="37"/>
      <c r="W424" s="37"/>
      <c r="X424" s="37"/>
      <c r="Y424" s="37"/>
      <c r="Z424" s="37"/>
      <c r="AA424" s="37"/>
      <c r="AB424" s="37"/>
      <c r="AC424" s="37"/>
      <c r="AD424" s="37"/>
      <c r="AE424" s="37"/>
      <c r="AR424" s="206" t="s">
        <v>143</v>
      </c>
      <c r="AT424" s="206" t="s">
        <v>138</v>
      </c>
      <c r="AU424" s="206" t="s">
        <v>87</v>
      </c>
      <c r="AY424" s="19" t="s">
        <v>135</v>
      </c>
      <c r="BE424" s="207">
        <f>IF(N424="základní",J424,0)</f>
        <v>0</v>
      </c>
      <c r="BF424" s="207">
        <f>IF(N424="snížená",J424,0)</f>
        <v>0</v>
      </c>
      <c r="BG424" s="207">
        <f>IF(N424="zákl. přenesená",J424,0)</f>
        <v>0</v>
      </c>
      <c r="BH424" s="207">
        <f>IF(N424="sníž. přenesená",J424,0)</f>
        <v>0</v>
      </c>
      <c r="BI424" s="207">
        <f>IF(N424="nulová",J424,0)</f>
        <v>0</v>
      </c>
      <c r="BJ424" s="19" t="s">
        <v>40</v>
      </c>
      <c r="BK424" s="207">
        <f>ROUND(I424*H424,2)</f>
        <v>0</v>
      </c>
      <c r="BL424" s="19" t="s">
        <v>143</v>
      </c>
      <c r="BM424" s="206" t="s">
        <v>476</v>
      </c>
    </row>
    <row r="425" spans="1:47" s="2" customFormat="1" ht="58.5">
      <c r="A425" s="37"/>
      <c r="B425" s="38"/>
      <c r="C425" s="39"/>
      <c r="D425" s="208" t="s">
        <v>170</v>
      </c>
      <c r="E425" s="39"/>
      <c r="F425" s="209" t="s">
        <v>477</v>
      </c>
      <c r="G425" s="39"/>
      <c r="H425" s="39"/>
      <c r="I425" s="118"/>
      <c r="J425" s="39"/>
      <c r="K425" s="39"/>
      <c r="L425" s="42"/>
      <c r="M425" s="210"/>
      <c r="N425" s="211"/>
      <c r="O425" s="67"/>
      <c r="P425" s="67"/>
      <c r="Q425" s="67"/>
      <c r="R425" s="67"/>
      <c r="S425" s="67"/>
      <c r="T425" s="68"/>
      <c r="U425" s="37"/>
      <c r="V425" s="37"/>
      <c r="W425" s="37"/>
      <c r="X425" s="37"/>
      <c r="Y425" s="37"/>
      <c r="Z425" s="37"/>
      <c r="AA425" s="37"/>
      <c r="AB425" s="37"/>
      <c r="AC425" s="37"/>
      <c r="AD425" s="37"/>
      <c r="AE425" s="37"/>
      <c r="AT425" s="19" t="s">
        <v>170</v>
      </c>
      <c r="AU425" s="19" t="s">
        <v>87</v>
      </c>
    </row>
    <row r="426" spans="2:63" s="12" customFormat="1" ht="25.9" customHeight="1">
      <c r="B426" s="179"/>
      <c r="C426" s="180"/>
      <c r="D426" s="181" t="s">
        <v>79</v>
      </c>
      <c r="E426" s="182" t="s">
        <v>478</v>
      </c>
      <c r="F426" s="182" t="s">
        <v>479</v>
      </c>
      <c r="G426" s="180"/>
      <c r="H426" s="180"/>
      <c r="I426" s="183"/>
      <c r="J426" s="184">
        <f>BK426</f>
        <v>0</v>
      </c>
      <c r="K426" s="180"/>
      <c r="L426" s="185"/>
      <c r="M426" s="186"/>
      <c r="N426" s="187"/>
      <c r="O426" s="187"/>
      <c r="P426" s="188">
        <f>P427+P476+P492+P496</f>
        <v>0</v>
      </c>
      <c r="Q426" s="187"/>
      <c r="R426" s="188">
        <f>R427+R476+R492+R496</f>
        <v>0.3503301999999999</v>
      </c>
      <c r="S426" s="187"/>
      <c r="T426" s="189">
        <f>T427+T476+T492+T496</f>
        <v>0.28437611999999995</v>
      </c>
      <c r="AR426" s="190" t="s">
        <v>87</v>
      </c>
      <c r="AT426" s="191" t="s">
        <v>79</v>
      </c>
      <c r="AU426" s="191" t="s">
        <v>80</v>
      </c>
      <c r="AY426" s="190" t="s">
        <v>135</v>
      </c>
      <c r="BK426" s="192">
        <f>BK427+BK476+BK492+BK496</f>
        <v>0</v>
      </c>
    </row>
    <row r="427" spans="2:63" s="12" customFormat="1" ht="22.9" customHeight="1">
      <c r="B427" s="179"/>
      <c r="C427" s="180"/>
      <c r="D427" s="181" t="s">
        <v>79</v>
      </c>
      <c r="E427" s="193" t="s">
        <v>480</v>
      </c>
      <c r="F427" s="193" t="s">
        <v>481</v>
      </c>
      <c r="G427" s="180"/>
      <c r="H427" s="180"/>
      <c r="I427" s="183"/>
      <c r="J427" s="194">
        <f>BK427</f>
        <v>0</v>
      </c>
      <c r="K427" s="180"/>
      <c r="L427" s="185"/>
      <c r="M427" s="186"/>
      <c r="N427" s="187"/>
      <c r="O427" s="187"/>
      <c r="P427" s="188">
        <f>SUM(P428:P475)</f>
        <v>0</v>
      </c>
      <c r="Q427" s="187"/>
      <c r="R427" s="188">
        <f>SUM(R428:R475)</f>
        <v>0</v>
      </c>
      <c r="S427" s="187"/>
      <c r="T427" s="189">
        <f>SUM(T428:T475)</f>
        <v>0.0338982</v>
      </c>
      <c r="AR427" s="190" t="s">
        <v>87</v>
      </c>
      <c r="AT427" s="191" t="s">
        <v>79</v>
      </c>
      <c r="AU427" s="191" t="s">
        <v>40</v>
      </c>
      <c r="AY427" s="190" t="s">
        <v>135</v>
      </c>
      <c r="BK427" s="192">
        <f>SUM(BK428:BK475)</f>
        <v>0</v>
      </c>
    </row>
    <row r="428" spans="1:65" s="2" customFormat="1" ht="16.5" customHeight="1">
      <c r="A428" s="37"/>
      <c r="B428" s="38"/>
      <c r="C428" s="195" t="s">
        <v>482</v>
      </c>
      <c r="D428" s="195" t="s">
        <v>138</v>
      </c>
      <c r="E428" s="196" t="s">
        <v>483</v>
      </c>
      <c r="F428" s="197" t="s">
        <v>484</v>
      </c>
      <c r="G428" s="198" t="s">
        <v>352</v>
      </c>
      <c r="H428" s="199">
        <v>18</v>
      </c>
      <c r="I428" s="200"/>
      <c r="J428" s="201">
        <f>ROUND(I428*H428,2)</f>
        <v>0</v>
      </c>
      <c r="K428" s="197" t="s">
        <v>142</v>
      </c>
      <c r="L428" s="42"/>
      <c r="M428" s="202" t="s">
        <v>32</v>
      </c>
      <c r="N428" s="203" t="s">
        <v>51</v>
      </c>
      <c r="O428" s="67"/>
      <c r="P428" s="204">
        <f>O428*H428</f>
        <v>0</v>
      </c>
      <c r="Q428" s="204">
        <v>0</v>
      </c>
      <c r="R428" s="204">
        <f>Q428*H428</f>
        <v>0</v>
      </c>
      <c r="S428" s="204">
        <v>0</v>
      </c>
      <c r="T428" s="205">
        <f>S428*H428</f>
        <v>0</v>
      </c>
      <c r="U428" s="37"/>
      <c r="V428" s="37"/>
      <c r="W428" s="37"/>
      <c r="X428" s="37"/>
      <c r="Y428" s="37"/>
      <c r="Z428" s="37"/>
      <c r="AA428" s="37"/>
      <c r="AB428" s="37"/>
      <c r="AC428" s="37"/>
      <c r="AD428" s="37"/>
      <c r="AE428" s="37"/>
      <c r="AR428" s="206" t="s">
        <v>291</v>
      </c>
      <c r="AT428" s="206" t="s">
        <v>138</v>
      </c>
      <c r="AU428" s="206" t="s">
        <v>87</v>
      </c>
      <c r="AY428" s="19" t="s">
        <v>135</v>
      </c>
      <c r="BE428" s="207">
        <f>IF(N428="základní",J428,0)</f>
        <v>0</v>
      </c>
      <c r="BF428" s="207">
        <f>IF(N428="snížená",J428,0)</f>
        <v>0</v>
      </c>
      <c r="BG428" s="207">
        <f>IF(N428="zákl. přenesená",J428,0)</f>
        <v>0</v>
      </c>
      <c r="BH428" s="207">
        <f>IF(N428="sníž. přenesená",J428,0)</f>
        <v>0</v>
      </c>
      <c r="BI428" s="207">
        <f>IF(N428="nulová",J428,0)</f>
        <v>0</v>
      </c>
      <c r="BJ428" s="19" t="s">
        <v>40</v>
      </c>
      <c r="BK428" s="207">
        <f>ROUND(I428*H428,2)</f>
        <v>0</v>
      </c>
      <c r="BL428" s="19" t="s">
        <v>291</v>
      </c>
      <c r="BM428" s="206" t="s">
        <v>485</v>
      </c>
    </row>
    <row r="429" spans="1:47" s="2" customFormat="1" ht="29.25">
      <c r="A429" s="37"/>
      <c r="B429" s="38"/>
      <c r="C429" s="39"/>
      <c r="D429" s="208" t="s">
        <v>170</v>
      </c>
      <c r="E429" s="39"/>
      <c r="F429" s="209" t="s">
        <v>486</v>
      </c>
      <c r="G429" s="39"/>
      <c r="H429" s="39"/>
      <c r="I429" s="118"/>
      <c r="J429" s="39"/>
      <c r="K429" s="39"/>
      <c r="L429" s="42"/>
      <c r="M429" s="210"/>
      <c r="N429" s="211"/>
      <c r="O429" s="67"/>
      <c r="P429" s="67"/>
      <c r="Q429" s="67"/>
      <c r="R429" s="67"/>
      <c r="S429" s="67"/>
      <c r="T429" s="68"/>
      <c r="U429" s="37"/>
      <c r="V429" s="37"/>
      <c r="W429" s="37"/>
      <c r="X429" s="37"/>
      <c r="Y429" s="37"/>
      <c r="Z429" s="37"/>
      <c r="AA429" s="37"/>
      <c r="AB429" s="37"/>
      <c r="AC429" s="37"/>
      <c r="AD429" s="37"/>
      <c r="AE429" s="37"/>
      <c r="AT429" s="19" t="s">
        <v>170</v>
      </c>
      <c r="AU429" s="19" t="s">
        <v>87</v>
      </c>
    </row>
    <row r="430" spans="2:51" s="13" customFormat="1" ht="11.25">
      <c r="B430" s="212"/>
      <c r="C430" s="213"/>
      <c r="D430" s="208" t="s">
        <v>147</v>
      </c>
      <c r="E430" s="214" t="s">
        <v>32</v>
      </c>
      <c r="F430" s="215" t="s">
        <v>148</v>
      </c>
      <c r="G430" s="213"/>
      <c r="H430" s="214" t="s">
        <v>32</v>
      </c>
      <c r="I430" s="216"/>
      <c r="J430" s="213"/>
      <c r="K430" s="213"/>
      <c r="L430" s="217"/>
      <c r="M430" s="218"/>
      <c r="N430" s="219"/>
      <c r="O430" s="219"/>
      <c r="P430" s="219"/>
      <c r="Q430" s="219"/>
      <c r="R430" s="219"/>
      <c r="S430" s="219"/>
      <c r="T430" s="220"/>
      <c r="AT430" s="221" t="s">
        <v>147</v>
      </c>
      <c r="AU430" s="221" t="s">
        <v>87</v>
      </c>
      <c r="AV430" s="13" t="s">
        <v>40</v>
      </c>
      <c r="AW430" s="13" t="s">
        <v>38</v>
      </c>
      <c r="AX430" s="13" t="s">
        <v>80</v>
      </c>
      <c r="AY430" s="221" t="s">
        <v>135</v>
      </c>
    </row>
    <row r="431" spans="2:51" s="14" customFormat="1" ht="11.25">
      <c r="B431" s="222"/>
      <c r="C431" s="223"/>
      <c r="D431" s="208" t="s">
        <v>147</v>
      </c>
      <c r="E431" s="224" t="s">
        <v>32</v>
      </c>
      <c r="F431" s="225" t="s">
        <v>487</v>
      </c>
      <c r="G431" s="223"/>
      <c r="H431" s="226">
        <v>18</v>
      </c>
      <c r="I431" s="227"/>
      <c r="J431" s="223"/>
      <c r="K431" s="223"/>
      <c r="L431" s="228"/>
      <c r="M431" s="229"/>
      <c r="N431" s="230"/>
      <c r="O431" s="230"/>
      <c r="P431" s="230"/>
      <c r="Q431" s="230"/>
      <c r="R431" s="230"/>
      <c r="S431" s="230"/>
      <c r="T431" s="231"/>
      <c r="AT431" s="232" t="s">
        <v>147</v>
      </c>
      <c r="AU431" s="232" t="s">
        <v>87</v>
      </c>
      <c r="AV431" s="14" t="s">
        <v>87</v>
      </c>
      <c r="AW431" s="14" t="s">
        <v>38</v>
      </c>
      <c r="AX431" s="14" t="s">
        <v>80</v>
      </c>
      <c r="AY431" s="232" t="s">
        <v>135</v>
      </c>
    </row>
    <row r="432" spans="2:51" s="15" customFormat="1" ht="11.25">
      <c r="B432" s="233"/>
      <c r="C432" s="234"/>
      <c r="D432" s="208" t="s">
        <v>147</v>
      </c>
      <c r="E432" s="235" t="s">
        <v>32</v>
      </c>
      <c r="F432" s="236" t="s">
        <v>164</v>
      </c>
      <c r="G432" s="234"/>
      <c r="H432" s="237">
        <v>18</v>
      </c>
      <c r="I432" s="238"/>
      <c r="J432" s="234"/>
      <c r="K432" s="234"/>
      <c r="L432" s="239"/>
      <c r="M432" s="240"/>
      <c r="N432" s="241"/>
      <c r="O432" s="241"/>
      <c r="P432" s="241"/>
      <c r="Q432" s="241"/>
      <c r="R432" s="241"/>
      <c r="S432" s="241"/>
      <c r="T432" s="242"/>
      <c r="AT432" s="243" t="s">
        <v>147</v>
      </c>
      <c r="AU432" s="243" t="s">
        <v>87</v>
      </c>
      <c r="AV432" s="15" t="s">
        <v>143</v>
      </c>
      <c r="AW432" s="15" t="s">
        <v>38</v>
      </c>
      <c r="AX432" s="15" t="s">
        <v>40</v>
      </c>
      <c r="AY432" s="243" t="s">
        <v>135</v>
      </c>
    </row>
    <row r="433" spans="1:65" s="2" customFormat="1" ht="16.5" customHeight="1">
      <c r="A433" s="37"/>
      <c r="B433" s="38"/>
      <c r="C433" s="195" t="s">
        <v>488</v>
      </c>
      <c r="D433" s="195" t="s">
        <v>138</v>
      </c>
      <c r="E433" s="196" t="s">
        <v>489</v>
      </c>
      <c r="F433" s="197" t="s">
        <v>490</v>
      </c>
      <c r="G433" s="198" t="s">
        <v>304</v>
      </c>
      <c r="H433" s="199">
        <v>41.61</v>
      </c>
      <c r="I433" s="200"/>
      <c r="J433" s="201">
        <f>ROUND(I433*H433,2)</f>
        <v>0</v>
      </c>
      <c r="K433" s="197" t="s">
        <v>142</v>
      </c>
      <c r="L433" s="42"/>
      <c r="M433" s="202" t="s">
        <v>32</v>
      </c>
      <c r="N433" s="203" t="s">
        <v>51</v>
      </c>
      <c r="O433" s="67"/>
      <c r="P433" s="204">
        <f>O433*H433</f>
        <v>0</v>
      </c>
      <c r="Q433" s="204">
        <v>0</v>
      </c>
      <c r="R433" s="204">
        <f>Q433*H433</f>
        <v>0</v>
      </c>
      <c r="S433" s="204">
        <v>0</v>
      </c>
      <c r="T433" s="205">
        <f>S433*H433</f>
        <v>0</v>
      </c>
      <c r="U433" s="37"/>
      <c r="V433" s="37"/>
      <c r="W433" s="37"/>
      <c r="X433" s="37"/>
      <c r="Y433" s="37"/>
      <c r="Z433" s="37"/>
      <c r="AA433" s="37"/>
      <c r="AB433" s="37"/>
      <c r="AC433" s="37"/>
      <c r="AD433" s="37"/>
      <c r="AE433" s="37"/>
      <c r="AR433" s="206" t="s">
        <v>291</v>
      </c>
      <c r="AT433" s="206" t="s">
        <v>138</v>
      </c>
      <c r="AU433" s="206" t="s">
        <v>87</v>
      </c>
      <c r="AY433" s="19" t="s">
        <v>135</v>
      </c>
      <c r="BE433" s="207">
        <f>IF(N433="základní",J433,0)</f>
        <v>0</v>
      </c>
      <c r="BF433" s="207">
        <f>IF(N433="snížená",J433,0)</f>
        <v>0</v>
      </c>
      <c r="BG433" s="207">
        <f>IF(N433="zákl. přenesená",J433,0)</f>
        <v>0</v>
      </c>
      <c r="BH433" s="207">
        <f>IF(N433="sníž. přenesená",J433,0)</f>
        <v>0</v>
      </c>
      <c r="BI433" s="207">
        <f>IF(N433="nulová",J433,0)</f>
        <v>0</v>
      </c>
      <c r="BJ433" s="19" t="s">
        <v>40</v>
      </c>
      <c r="BK433" s="207">
        <f>ROUND(I433*H433,2)</f>
        <v>0</v>
      </c>
      <c r="BL433" s="19" t="s">
        <v>291</v>
      </c>
      <c r="BM433" s="206" t="s">
        <v>491</v>
      </c>
    </row>
    <row r="434" spans="1:47" s="2" customFormat="1" ht="19.5">
      <c r="A434" s="37"/>
      <c r="B434" s="38"/>
      <c r="C434" s="39"/>
      <c r="D434" s="208" t="s">
        <v>145</v>
      </c>
      <c r="E434" s="39"/>
      <c r="F434" s="209" t="s">
        <v>492</v>
      </c>
      <c r="G434" s="39"/>
      <c r="H434" s="39"/>
      <c r="I434" s="118"/>
      <c r="J434" s="39"/>
      <c r="K434" s="39"/>
      <c r="L434" s="42"/>
      <c r="M434" s="210"/>
      <c r="N434" s="211"/>
      <c r="O434" s="67"/>
      <c r="P434" s="67"/>
      <c r="Q434" s="67"/>
      <c r="R434" s="67"/>
      <c r="S434" s="67"/>
      <c r="T434" s="68"/>
      <c r="U434" s="37"/>
      <c r="V434" s="37"/>
      <c r="W434" s="37"/>
      <c r="X434" s="37"/>
      <c r="Y434" s="37"/>
      <c r="Z434" s="37"/>
      <c r="AA434" s="37"/>
      <c r="AB434" s="37"/>
      <c r="AC434" s="37"/>
      <c r="AD434" s="37"/>
      <c r="AE434" s="37"/>
      <c r="AT434" s="19" t="s">
        <v>145</v>
      </c>
      <c r="AU434" s="19" t="s">
        <v>87</v>
      </c>
    </row>
    <row r="435" spans="2:51" s="13" customFormat="1" ht="11.25">
      <c r="B435" s="212"/>
      <c r="C435" s="213"/>
      <c r="D435" s="208" t="s">
        <v>147</v>
      </c>
      <c r="E435" s="214" t="s">
        <v>32</v>
      </c>
      <c r="F435" s="215" t="s">
        <v>148</v>
      </c>
      <c r="G435" s="213"/>
      <c r="H435" s="214" t="s">
        <v>32</v>
      </c>
      <c r="I435" s="216"/>
      <c r="J435" s="213"/>
      <c r="K435" s="213"/>
      <c r="L435" s="217"/>
      <c r="M435" s="218"/>
      <c r="N435" s="219"/>
      <c r="O435" s="219"/>
      <c r="P435" s="219"/>
      <c r="Q435" s="219"/>
      <c r="R435" s="219"/>
      <c r="S435" s="219"/>
      <c r="T435" s="220"/>
      <c r="AT435" s="221" t="s">
        <v>147</v>
      </c>
      <c r="AU435" s="221" t="s">
        <v>87</v>
      </c>
      <c r="AV435" s="13" t="s">
        <v>40</v>
      </c>
      <c r="AW435" s="13" t="s">
        <v>38</v>
      </c>
      <c r="AX435" s="13" t="s">
        <v>80</v>
      </c>
      <c r="AY435" s="221" t="s">
        <v>135</v>
      </c>
    </row>
    <row r="436" spans="2:51" s="14" customFormat="1" ht="11.25">
      <c r="B436" s="222"/>
      <c r="C436" s="223"/>
      <c r="D436" s="208" t="s">
        <v>147</v>
      </c>
      <c r="E436" s="224" t="s">
        <v>32</v>
      </c>
      <c r="F436" s="225" t="s">
        <v>493</v>
      </c>
      <c r="G436" s="223"/>
      <c r="H436" s="226">
        <v>7.28</v>
      </c>
      <c r="I436" s="227"/>
      <c r="J436" s="223"/>
      <c r="K436" s="223"/>
      <c r="L436" s="228"/>
      <c r="M436" s="229"/>
      <c r="N436" s="230"/>
      <c r="O436" s="230"/>
      <c r="P436" s="230"/>
      <c r="Q436" s="230"/>
      <c r="R436" s="230"/>
      <c r="S436" s="230"/>
      <c r="T436" s="231"/>
      <c r="AT436" s="232" t="s">
        <v>147</v>
      </c>
      <c r="AU436" s="232" t="s">
        <v>87</v>
      </c>
      <c r="AV436" s="14" t="s">
        <v>87</v>
      </c>
      <c r="AW436" s="14" t="s">
        <v>38</v>
      </c>
      <c r="AX436" s="14" t="s">
        <v>80</v>
      </c>
      <c r="AY436" s="232" t="s">
        <v>135</v>
      </c>
    </row>
    <row r="437" spans="2:51" s="14" customFormat="1" ht="11.25">
      <c r="B437" s="222"/>
      <c r="C437" s="223"/>
      <c r="D437" s="208" t="s">
        <v>147</v>
      </c>
      <c r="E437" s="224" t="s">
        <v>32</v>
      </c>
      <c r="F437" s="225" t="s">
        <v>494</v>
      </c>
      <c r="G437" s="223"/>
      <c r="H437" s="226">
        <v>1.82</v>
      </c>
      <c r="I437" s="227"/>
      <c r="J437" s="223"/>
      <c r="K437" s="223"/>
      <c r="L437" s="228"/>
      <c r="M437" s="229"/>
      <c r="N437" s="230"/>
      <c r="O437" s="230"/>
      <c r="P437" s="230"/>
      <c r="Q437" s="230"/>
      <c r="R437" s="230"/>
      <c r="S437" s="230"/>
      <c r="T437" s="231"/>
      <c r="AT437" s="232" t="s">
        <v>147</v>
      </c>
      <c r="AU437" s="232" t="s">
        <v>87</v>
      </c>
      <c r="AV437" s="14" t="s">
        <v>87</v>
      </c>
      <c r="AW437" s="14" t="s">
        <v>38</v>
      </c>
      <c r="AX437" s="14" t="s">
        <v>80</v>
      </c>
      <c r="AY437" s="232" t="s">
        <v>135</v>
      </c>
    </row>
    <row r="438" spans="2:51" s="14" customFormat="1" ht="11.25">
      <c r="B438" s="222"/>
      <c r="C438" s="223"/>
      <c r="D438" s="208" t="s">
        <v>147</v>
      </c>
      <c r="E438" s="224" t="s">
        <v>32</v>
      </c>
      <c r="F438" s="225" t="s">
        <v>495</v>
      </c>
      <c r="G438" s="223"/>
      <c r="H438" s="226">
        <v>2.71</v>
      </c>
      <c r="I438" s="227"/>
      <c r="J438" s="223"/>
      <c r="K438" s="223"/>
      <c r="L438" s="228"/>
      <c r="M438" s="229"/>
      <c r="N438" s="230"/>
      <c r="O438" s="230"/>
      <c r="P438" s="230"/>
      <c r="Q438" s="230"/>
      <c r="R438" s="230"/>
      <c r="S438" s="230"/>
      <c r="T438" s="231"/>
      <c r="AT438" s="232" t="s">
        <v>147</v>
      </c>
      <c r="AU438" s="232" t="s">
        <v>87</v>
      </c>
      <c r="AV438" s="14" t="s">
        <v>87</v>
      </c>
      <c r="AW438" s="14" t="s">
        <v>38</v>
      </c>
      <c r="AX438" s="14" t="s">
        <v>80</v>
      </c>
      <c r="AY438" s="232" t="s">
        <v>135</v>
      </c>
    </row>
    <row r="439" spans="2:51" s="14" customFormat="1" ht="11.25">
      <c r="B439" s="222"/>
      <c r="C439" s="223"/>
      <c r="D439" s="208" t="s">
        <v>147</v>
      </c>
      <c r="E439" s="224" t="s">
        <v>32</v>
      </c>
      <c r="F439" s="225" t="s">
        <v>496</v>
      </c>
      <c r="G439" s="223"/>
      <c r="H439" s="226">
        <v>2.73</v>
      </c>
      <c r="I439" s="227"/>
      <c r="J439" s="223"/>
      <c r="K439" s="223"/>
      <c r="L439" s="228"/>
      <c r="M439" s="229"/>
      <c r="N439" s="230"/>
      <c r="O439" s="230"/>
      <c r="P439" s="230"/>
      <c r="Q439" s="230"/>
      <c r="R439" s="230"/>
      <c r="S439" s="230"/>
      <c r="T439" s="231"/>
      <c r="AT439" s="232" t="s">
        <v>147</v>
      </c>
      <c r="AU439" s="232" t="s">
        <v>87</v>
      </c>
      <c r="AV439" s="14" t="s">
        <v>87</v>
      </c>
      <c r="AW439" s="14" t="s">
        <v>38</v>
      </c>
      <c r="AX439" s="14" t="s">
        <v>80</v>
      </c>
      <c r="AY439" s="232" t="s">
        <v>135</v>
      </c>
    </row>
    <row r="440" spans="2:51" s="14" customFormat="1" ht="11.25">
      <c r="B440" s="222"/>
      <c r="C440" s="223"/>
      <c r="D440" s="208" t="s">
        <v>147</v>
      </c>
      <c r="E440" s="224" t="s">
        <v>32</v>
      </c>
      <c r="F440" s="225" t="s">
        <v>497</v>
      </c>
      <c r="G440" s="223"/>
      <c r="H440" s="226">
        <v>2.76</v>
      </c>
      <c r="I440" s="227"/>
      <c r="J440" s="223"/>
      <c r="K440" s="223"/>
      <c r="L440" s="228"/>
      <c r="M440" s="229"/>
      <c r="N440" s="230"/>
      <c r="O440" s="230"/>
      <c r="P440" s="230"/>
      <c r="Q440" s="230"/>
      <c r="R440" s="230"/>
      <c r="S440" s="230"/>
      <c r="T440" s="231"/>
      <c r="AT440" s="232" t="s">
        <v>147</v>
      </c>
      <c r="AU440" s="232" t="s">
        <v>87</v>
      </c>
      <c r="AV440" s="14" t="s">
        <v>87</v>
      </c>
      <c r="AW440" s="14" t="s">
        <v>38</v>
      </c>
      <c r="AX440" s="14" t="s">
        <v>80</v>
      </c>
      <c r="AY440" s="232" t="s">
        <v>135</v>
      </c>
    </row>
    <row r="441" spans="2:51" s="14" customFormat="1" ht="11.25">
      <c r="B441" s="222"/>
      <c r="C441" s="223"/>
      <c r="D441" s="208" t="s">
        <v>147</v>
      </c>
      <c r="E441" s="224" t="s">
        <v>32</v>
      </c>
      <c r="F441" s="225" t="s">
        <v>498</v>
      </c>
      <c r="G441" s="223"/>
      <c r="H441" s="226">
        <v>2.84</v>
      </c>
      <c r="I441" s="227"/>
      <c r="J441" s="223"/>
      <c r="K441" s="223"/>
      <c r="L441" s="228"/>
      <c r="M441" s="229"/>
      <c r="N441" s="230"/>
      <c r="O441" s="230"/>
      <c r="P441" s="230"/>
      <c r="Q441" s="230"/>
      <c r="R441" s="230"/>
      <c r="S441" s="230"/>
      <c r="T441" s="231"/>
      <c r="AT441" s="232" t="s">
        <v>147</v>
      </c>
      <c r="AU441" s="232" t="s">
        <v>87</v>
      </c>
      <c r="AV441" s="14" t="s">
        <v>87</v>
      </c>
      <c r="AW441" s="14" t="s">
        <v>38</v>
      </c>
      <c r="AX441" s="14" t="s">
        <v>80</v>
      </c>
      <c r="AY441" s="232" t="s">
        <v>135</v>
      </c>
    </row>
    <row r="442" spans="2:51" s="14" customFormat="1" ht="11.25">
      <c r="B442" s="222"/>
      <c r="C442" s="223"/>
      <c r="D442" s="208" t="s">
        <v>147</v>
      </c>
      <c r="E442" s="224" t="s">
        <v>32</v>
      </c>
      <c r="F442" s="225" t="s">
        <v>499</v>
      </c>
      <c r="G442" s="223"/>
      <c r="H442" s="226">
        <v>1.83</v>
      </c>
      <c r="I442" s="227"/>
      <c r="J442" s="223"/>
      <c r="K442" s="223"/>
      <c r="L442" s="228"/>
      <c r="M442" s="229"/>
      <c r="N442" s="230"/>
      <c r="O442" s="230"/>
      <c r="P442" s="230"/>
      <c r="Q442" s="230"/>
      <c r="R442" s="230"/>
      <c r="S442" s="230"/>
      <c r="T442" s="231"/>
      <c r="AT442" s="232" t="s">
        <v>147</v>
      </c>
      <c r="AU442" s="232" t="s">
        <v>87</v>
      </c>
      <c r="AV442" s="14" t="s">
        <v>87</v>
      </c>
      <c r="AW442" s="14" t="s">
        <v>38</v>
      </c>
      <c r="AX442" s="14" t="s">
        <v>80</v>
      </c>
      <c r="AY442" s="232" t="s">
        <v>135</v>
      </c>
    </row>
    <row r="443" spans="2:51" s="14" customFormat="1" ht="11.25">
      <c r="B443" s="222"/>
      <c r="C443" s="223"/>
      <c r="D443" s="208" t="s">
        <v>147</v>
      </c>
      <c r="E443" s="224" t="s">
        <v>32</v>
      </c>
      <c r="F443" s="225" t="s">
        <v>500</v>
      </c>
      <c r="G443" s="223"/>
      <c r="H443" s="226">
        <v>2.44</v>
      </c>
      <c r="I443" s="227"/>
      <c r="J443" s="223"/>
      <c r="K443" s="223"/>
      <c r="L443" s="228"/>
      <c r="M443" s="229"/>
      <c r="N443" s="230"/>
      <c r="O443" s="230"/>
      <c r="P443" s="230"/>
      <c r="Q443" s="230"/>
      <c r="R443" s="230"/>
      <c r="S443" s="230"/>
      <c r="T443" s="231"/>
      <c r="AT443" s="232" t="s">
        <v>147</v>
      </c>
      <c r="AU443" s="232" t="s">
        <v>87</v>
      </c>
      <c r="AV443" s="14" t="s">
        <v>87</v>
      </c>
      <c r="AW443" s="14" t="s">
        <v>38</v>
      </c>
      <c r="AX443" s="14" t="s">
        <v>80</v>
      </c>
      <c r="AY443" s="232" t="s">
        <v>135</v>
      </c>
    </row>
    <row r="444" spans="2:51" s="14" customFormat="1" ht="11.25">
      <c r="B444" s="222"/>
      <c r="C444" s="223"/>
      <c r="D444" s="208" t="s">
        <v>147</v>
      </c>
      <c r="E444" s="224" t="s">
        <v>32</v>
      </c>
      <c r="F444" s="225" t="s">
        <v>501</v>
      </c>
      <c r="G444" s="223"/>
      <c r="H444" s="226">
        <v>2.49</v>
      </c>
      <c r="I444" s="227"/>
      <c r="J444" s="223"/>
      <c r="K444" s="223"/>
      <c r="L444" s="228"/>
      <c r="M444" s="229"/>
      <c r="N444" s="230"/>
      <c r="O444" s="230"/>
      <c r="P444" s="230"/>
      <c r="Q444" s="230"/>
      <c r="R444" s="230"/>
      <c r="S444" s="230"/>
      <c r="T444" s="231"/>
      <c r="AT444" s="232" t="s">
        <v>147</v>
      </c>
      <c r="AU444" s="232" t="s">
        <v>87</v>
      </c>
      <c r="AV444" s="14" t="s">
        <v>87</v>
      </c>
      <c r="AW444" s="14" t="s">
        <v>38</v>
      </c>
      <c r="AX444" s="14" t="s">
        <v>80</v>
      </c>
      <c r="AY444" s="232" t="s">
        <v>135</v>
      </c>
    </row>
    <row r="445" spans="2:51" s="14" customFormat="1" ht="11.25">
      <c r="B445" s="222"/>
      <c r="C445" s="223"/>
      <c r="D445" s="208" t="s">
        <v>147</v>
      </c>
      <c r="E445" s="224" t="s">
        <v>32</v>
      </c>
      <c r="F445" s="225" t="s">
        <v>502</v>
      </c>
      <c r="G445" s="223"/>
      <c r="H445" s="226">
        <v>2.49</v>
      </c>
      <c r="I445" s="227"/>
      <c r="J445" s="223"/>
      <c r="K445" s="223"/>
      <c r="L445" s="228"/>
      <c r="M445" s="229"/>
      <c r="N445" s="230"/>
      <c r="O445" s="230"/>
      <c r="P445" s="230"/>
      <c r="Q445" s="230"/>
      <c r="R445" s="230"/>
      <c r="S445" s="230"/>
      <c r="T445" s="231"/>
      <c r="AT445" s="232" t="s">
        <v>147</v>
      </c>
      <c r="AU445" s="232" t="s">
        <v>87</v>
      </c>
      <c r="AV445" s="14" t="s">
        <v>87</v>
      </c>
      <c r="AW445" s="14" t="s">
        <v>38</v>
      </c>
      <c r="AX445" s="14" t="s">
        <v>80</v>
      </c>
      <c r="AY445" s="232" t="s">
        <v>135</v>
      </c>
    </row>
    <row r="446" spans="2:51" s="14" customFormat="1" ht="11.25">
      <c r="B446" s="222"/>
      <c r="C446" s="223"/>
      <c r="D446" s="208" t="s">
        <v>147</v>
      </c>
      <c r="E446" s="224" t="s">
        <v>32</v>
      </c>
      <c r="F446" s="225" t="s">
        <v>503</v>
      </c>
      <c r="G446" s="223"/>
      <c r="H446" s="226">
        <v>2.46</v>
      </c>
      <c r="I446" s="227"/>
      <c r="J446" s="223"/>
      <c r="K446" s="223"/>
      <c r="L446" s="228"/>
      <c r="M446" s="229"/>
      <c r="N446" s="230"/>
      <c r="O446" s="230"/>
      <c r="P446" s="230"/>
      <c r="Q446" s="230"/>
      <c r="R446" s="230"/>
      <c r="S446" s="230"/>
      <c r="T446" s="231"/>
      <c r="AT446" s="232" t="s">
        <v>147</v>
      </c>
      <c r="AU446" s="232" t="s">
        <v>87</v>
      </c>
      <c r="AV446" s="14" t="s">
        <v>87</v>
      </c>
      <c r="AW446" s="14" t="s">
        <v>38</v>
      </c>
      <c r="AX446" s="14" t="s">
        <v>80</v>
      </c>
      <c r="AY446" s="232" t="s">
        <v>135</v>
      </c>
    </row>
    <row r="447" spans="2:51" s="14" customFormat="1" ht="11.25">
      <c r="B447" s="222"/>
      <c r="C447" s="223"/>
      <c r="D447" s="208" t="s">
        <v>147</v>
      </c>
      <c r="E447" s="224" t="s">
        <v>32</v>
      </c>
      <c r="F447" s="225" t="s">
        <v>504</v>
      </c>
      <c r="G447" s="223"/>
      <c r="H447" s="226">
        <v>2.46</v>
      </c>
      <c r="I447" s="227"/>
      <c r="J447" s="223"/>
      <c r="K447" s="223"/>
      <c r="L447" s="228"/>
      <c r="M447" s="229"/>
      <c r="N447" s="230"/>
      <c r="O447" s="230"/>
      <c r="P447" s="230"/>
      <c r="Q447" s="230"/>
      <c r="R447" s="230"/>
      <c r="S447" s="230"/>
      <c r="T447" s="231"/>
      <c r="AT447" s="232" t="s">
        <v>147</v>
      </c>
      <c r="AU447" s="232" t="s">
        <v>87</v>
      </c>
      <c r="AV447" s="14" t="s">
        <v>87</v>
      </c>
      <c r="AW447" s="14" t="s">
        <v>38</v>
      </c>
      <c r="AX447" s="14" t="s">
        <v>80</v>
      </c>
      <c r="AY447" s="232" t="s">
        <v>135</v>
      </c>
    </row>
    <row r="448" spans="2:51" s="14" customFormat="1" ht="11.25">
      <c r="B448" s="222"/>
      <c r="C448" s="223"/>
      <c r="D448" s="208" t="s">
        <v>147</v>
      </c>
      <c r="E448" s="224" t="s">
        <v>32</v>
      </c>
      <c r="F448" s="225" t="s">
        <v>505</v>
      </c>
      <c r="G448" s="223"/>
      <c r="H448" s="226">
        <v>2.46</v>
      </c>
      <c r="I448" s="227"/>
      <c r="J448" s="223"/>
      <c r="K448" s="223"/>
      <c r="L448" s="228"/>
      <c r="M448" s="229"/>
      <c r="N448" s="230"/>
      <c r="O448" s="230"/>
      <c r="P448" s="230"/>
      <c r="Q448" s="230"/>
      <c r="R448" s="230"/>
      <c r="S448" s="230"/>
      <c r="T448" s="231"/>
      <c r="AT448" s="232" t="s">
        <v>147</v>
      </c>
      <c r="AU448" s="232" t="s">
        <v>87</v>
      </c>
      <c r="AV448" s="14" t="s">
        <v>87</v>
      </c>
      <c r="AW448" s="14" t="s">
        <v>38</v>
      </c>
      <c r="AX448" s="14" t="s">
        <v>80</v>
      </c>
      <c r="AY448" s="232" t="s">
        <v>135</v>
      </c>
    </row>
    <row r="449" spans="2:51" s="14" customFormat="1" ht="11.25">
      <c r="B449" s="222"/>
      <c r="C449" s="223"/>
      <c r="D449" s="208" t="s">
        <v>147</v>
      </c>
      <c r="E449" s="224" t="s">
        <v>32</v>
      </c>
      <c r="F449" s="225" t="s">
        <v>506</v>
      </c>
      <c r="G449" s="223"/>
      <c r="H449" s="226">
        <v>2.44</v>
      </c>
      <c r="I449" s="227"/>
      <c r="J449" s="223"/>
      <c r="K449" s="223"/>
      <c r="L449" s="228"/>
      <c r="M449" s="229"/>
      <c r="N449" s="230"/>
      <c r="O449" s="230"/>
      <c r="P449" s="230"/>
      <c r="Q449" s="230"/>
      <c r="R449" s="230"/>
      <c r="S449" s="230"/>
      <c r="T449" s="231"/>
      <c r="AT449" s="232" t="s">
        <v>147</v>
      </c>
      <c r="AU449" s="232" t="s">
        <v>87</v>
      </c>
      <c r="AV449" s="14" t="s">
        <v>87</v>
      </c>
      <c r="AW449" s="14" t="s">
        <v>38</v>
      </c>
      <c r="AX449" s="14" t="s">
        <v>80</v>
      </c>
      <c r="AY449" s="232" t="s">
        <v>135</v>
      </c>
    </row>
    <row r="450" spans="2:51" s="14" customFormat="1" ht="11.25">
      <c r="B450" s="222"/>
      <c r="C450" s="223"/>
      <c r="D450" s="208" t="s">
        <v>147</v>
      </c>
      <c r="E450" s="224" t="s">
        <v>32</v>
      </c>
      <c r="F450" s="225" t="s">
        <v>507</v>
      </c>
      <c r="G450" s="223"/>
      <c r="H450" s="226">
        <v>2.4</v>
      </c>
      <c r="I450" s="227"/>
      <c r="J450" s="223"/>
      <c r="K450" s="223"/>
      <c r="L450" s="228"/>
      <c r="M450" s="229"/>
      <c r="N450" s="230"/>
      <c r="O450" s="230"/>
      <c r="P450" s="230"/>
      <c r="Q450" s="230"/>
      <c r="R450" s="230"/>
      <c r="S450" s="230"/>
      <c r="T450" s="231"/>
      <c r="AT450" s="232" t="s">
        <v>147</v>
      </c>
      <c r="AU450" s="232" t="s">
        <v>87</v>
      </c>
      <c r="AV450" s="14" t="s">
        <v>87</v>
      </c>
      <c r="AW450" s="14" t="s">
        <v>38</v>
      </c>
      <c r="AX450" s="14" t="s">
        <v>80</v>
      </c>
      <c r="AY450" s="232" t="s">
        <v>135</v>
      </c>
    </row>
    <row r="451" spans="2:51" s="15" customFormat="1" ht="11.25">
      <c r="B451" s="233"/>
      <c r="C451" s="234"/>
      <c r="D451" s="208" t="s">
        <v>147</v>
      </c>
      <c r="E451" s="235" t="s">
        <v>32</v>
      </c>
      <c r="F451" s="236" t="s">
        <v>164</v>
      </c>
      <c r="G451" s="234"/>
      <c r="H451" s="237">
        <v>41.61</v>
      </c>
      <c r="I451" s="238"/>
      <c r="J451" s="234"/>
      <c r="K451" s="234"/>
      <c r="L451" s="239"/>
      <c r="M451" s="240"/>
      <c r="N451" s="241"/>
      <c r="O451" s="241"/>
      <c r="P451" s="241"/>
      <c r="Q451" s="241"/>
      <c r="R451" s="241"/>
      <c r="S451" s="241"/>
      <c r="T451" s="242"/>
      <c r="AT451" s="243" t="s">
        <v>147</v>
      </c>
      <c r="AU451" s="243" t="s">
        <v>87</v>
      </c>
      <c r="AV451" s="15" t="s">
        <v>143</v>
      </c>
      <c r="AW451" s="15" t="s">
        <v>38</v>
      </c>
      <c r="AX451" s="15" t="s">
        <v>40</v>
      </c>
      <c r="AY451" s="243" t="s">
        <v>135</v>
      </c>
    </row>
    <row r="452" spans="1:65" s="2" customFormat="1" ht="21.75" customHeight="1">
      <c r="A452" s="37"/>
      <c r="B452" s="38"/>
      <c r="C452" s="195" t="s">
        <v>508</v>
      </c>
      <c r="D452" s="195" t="s">
        <v>138</v>
      </c>
      <c r="E452" s="196" t="s">
        <v>509</v>
      </c>
      <c r="F452" s="197" t="s">
        <v>510</v>
      </c>
      <c r="G452" s="198" t="s">
        <v>304</v>
      </c>
      <c r="H452" s="199">
        <v>41.61</v>
      </c>
      <c r="I452" s="200"/>
      <c r="J452" s="201">
        <f>ROUND(I452*H452,2)</f>
        <v>0</v>
      </c>
      <c r="K452" s="197" t="s">
        <v>142</v>
      </c>
      <c r="L452" s="42"/>
      <c r="M452" s="202" t="s">
        <v>32</v>
      </c>
      <c r="N452" s="203" t="s">
        <v>51</v>
      </c>
      <c r="O452" s="67"/>
      <c r="P452" s="204">
        <f>O452*H452</f>
        <v>0</v>
      </c>
      <c r="Q452" s="204">
        <v>0</v>
      </c>
      <c r="R452" s="204">
        <f>Q452*H452</f>
        <v>0</v>
      </c>
      <c r="S452" s="204">
        <v>0</v>
      </c>
      <c r="T452" s="205">
        <f>S452*H452</f>
        <v>0</v>
      </c>
      <c r="U452" s="37"/>
      <c r="V452" s="37"/>
      <c r="W452" s="37"/>
      <c r="X452" s="37"/>
      <c r="Y452" s="37"/>
      <c r="Z452" s="37"/>
      <c r="AA452" s="37"/>
      <c r="AB452" s="37"/>
      <c r="AC452" s="37"/>
      <c r="AD452" s="37"/>
      <c r="AE452" s="37"/>
      <c r="AR452" s="206" t="s">
        <v>291</v>
      </c>
      <c r="AT452" s="206" t="s">
        <v>138</v>
      </c>
      <c r="AU452" s="206" t="s">
        <v>87</v>
      </c>
      <c r="AY452" s="19" t="s">
        <v>135</v>
      </c>
      <c r="BE452" s="207">
        <f>IF(N452="základní",J452,0)</f>
        <v>0</v>
      </c>
      <c r="BF452" s="207">
        <f>IF(N452="snížená",J452,0)</f>
        <v>0</v>
      </c>
      <c r="BG452" s="207">
        <f>IF(N452="zákl. přenesená",J452,0)</f>
        <v>0</v>
      </c>
      <c r="BH452" s="207">
        <f>IF(N452="sníž. přenesená",J452,0)</f>
        <v>0</v>
      </c>
      <c r="BI452" s="207">
        <f>IF(N452="nulová",J452,0)</f>
        <v>0</v>
      </c>
      <c r="BJ452" s="19" t="s">
        <v>40</v>
      </c>
      <c r="BK452" s="207">
        <f>ROUND(I452*H452,2)</f>
        <v>0</v>
      </c>
      <c r="BL452" s="19" t="s">
        <v>291</v>
      </c>
      <c r="BM452" s="206" t="s">
        <v>511</v>
      </c>
    </row>
    <row r="453" spans="1:65" s="2" customFormat="1" ht="21.75" customHeight="1">
      <c r="A453" s="37"/>
      <c r="B453" s="38"/>
      <c r="C453" s="195" t="s">
        <v>512</v>
      </c>
      <c r="D453" s="195" t="s">
        <v>138</v>
      </c>
      <c r="E453" s="196" t="s">
        <v>513</v>
      </c>
      <c r="F453" s="197" t="s">
        <v>514</v>
      </c>
      <c r="G453" s="198" t="s">
        <v>352</v>
      </c>
      <c r="H453" s="199">
        <v>18</v>
      </c>
      <c r="I453" s="200"/>
      <c r="J453" s="201">
        <f>ROUND(I453*H453,2)</f>
        <v>0</v>
      </c>
      <c r="K453" s="197" t="s">
        <v>142</v>
      </c>
      <c r="L453" s="42"/>
      <c r="M453" s="202" t="s">
        <v>32</v>
      </c>
      <c r="N453" s="203" t="s">
        <v>51</v>
      </c>
      <c r="O453" s="67"/>
      <c r="P453" s="204">
        <f>O453*H453</f>
        <v>0</v>
      </c>
      <c r="Q453" s="204">
        <v>0</v>
      </c>
      <c r="R453" s="204">
        <f>Q453*H453</f>
        <v>0</v>
      </c>
      <c r="S453" s="204">
        <v>0</v>
      </c>
      <c r="T453" s="205">
        <f>S453*H453</f>
        <v>0</v>
      </c>
      <c r="U453" s="37"/>
      <c r="V453" s="37"/>
      <c r="W453" s="37"/>
      <c r="X453" s="37"/>
      <c r="Y453" s="37"/>
      <c r="Z453" s="37"/>
      <c r="AA453" s="37"/>
      <c r="AB453" s="37"/>
      <c r="AC453" s="37"/>
      <c r="AD453" s="37"/>
      <c r="AE453" s="37"/>
      <c r="AR453" s="206" t="s">
        <v>291</v>
      </c>
      <c r="AT453" s="206" t="s">
        <v>138</v>
      </c>
      <c r="AU453" s="206" t="s">
        <v>87</v>
      </c>
      <c r="AY453" s="19" t="s">
        <v>135</v>
      </c>
      <c r="BE453" s="207">
        <f>IF(N453="základní",J453,0)</f>
        <v>0</v>
      </c>
      <c r="BF453" s="207">
        <f>IF(N453="snížená",J453,0)</f>
        <v>0</v>
      </c>
      <c r="BG453" s="207">
        <f>IF(N453="zákl. přenesená",J453,0)</f>
        <v>0</v>
      </c>
      <c r="BH453" s="207">
        <f>IF(N453="sníž. přenesená",J453,0)</f>
        <v>0</v>
      </c>
      <c r="BI453" s="207">
        <f>IF(N453="nulová",J453,0)</f>
        <v>0</v>
      </c>
      <c r="BJ453" s="19" t="s">
        <v>40</v>
      </c>
      <c r="BK453" s="207">
        <f>ROUND(I453*H453,2)</f>
        <v>0</v>
      </c>
      <c r="BL453" s="19" t="s">
        <v>291</v>
      </c>
      <c r="BM453" s="206" t="s">
        <v>515</v>
      </c>
    </row>
    <row r="454" spans="1:65" s="2" customFormat="1" ht="21.75" customHeight="1">
      <c r="A454" s="37"/>
      <c r="B454" s="38"/>
      <c r="C454" s="195" t="s">
        <v>516</v>
      </c>
      <c r="D454" s="195" t="s">
        <v>138</v>
      </c>
      <c r="E454" s="196" t="s">
        <v>517</v>
      </c>
      <c r="F454" s="197" t="s">
        <v>518</v>
      </c>
      <c r="G454" s="198" t="s">
        <v>304</v>
      </c>
      <c r="H454" s="199">
        <v>41.61</v>
      </c>
      <c r="I454" s="200"/>
      <c r="J454" s="201">
        <f>ROUND(I454*H454,2)</f>
        <v>0</v>
      </c>
      <c r="K454" s="197" t="s">
        <v>142</v>
      </c>
      <c r="L454" s="42"/>
      <c r="M454" s="202" t="s">
        <v>32</v>
      </c>
      <c r="N454" s="203" t="s">
        <v>51</v>
      </c>
      <c r="O454" s="67"/>
      <c r="P454" s="204">
        <f>O454*H454</f>
        <v>0</v>
      </c>
      <c r="Q454" s="204">
        <v>0</v>
      </c>
      <c r="R454" s="204">
        <f>Q454*H454</f>
        <v>0</v>
      </c>
      <c r="S454" s="204">
        <v>0.00062</v>
      </c>
      <c r="T454" s="205">
        <f>S454*H454</f>
        <v>0.0257982</v>
      </c>
      <c r="U454" s="37"/>
      <c r="V454" s="37"/>
      <c r="W454" s="37"/>
      <c r="X454" s="37"/>
      <c r="Y454" s="37"/>
      <c r="Z454" s="37"/>
      <c r="AA454" s="37"/>
      <c r="AB454" s="37"/>
      <c r="AC454" s="37"/>
      <c r="AD454" s="37"/>
      <c r="AE454" s="37"/>
      <c r="AR454" s="206" t="s">
        <v>291</v>
      </c>
      <c r="AT454" s="206" t="s">
        <v>138</v>
      </c>
      <c r="AU454" s="206" t="s">
        <v>87</v>
      </c>
      <c r="AY454" s="19" t="s">
        <v>135</v>
      </c>
      <c r="BE454" s="207">
        <f>IF(N454="základní",J454,0)</f>
        <v>0</v>
      </c>
      <c r="BF454" s="207">
        <f>IF(N454="snížená",J454,0)</f>
        <v>0</v>
      </c>
      <c r="BG454" s="207">
        <f>IF(N454="zákl. přenesená",J454,0)</f>
        <v>0</v>
      </c>
      <c r="BH454" s="207">
        <f>IF(N454="sníž. přenesená",J454,0)</f>
        <v>0</v>
      </c>
      <c r="BI454" s="207">
        <f>IF(N454="nulová",J454,0)</f>
        <v>0</v>
      </c>
      <c r="BJ454" s="19" t="s">
        <v>40</v>
      </c>
      <c r="BK454" s="207">
        <f>ROUND(I454*H454,2)</f>
        <v>0</v>
      </c>
      <c r="BL454" s="19" t="s">
        <v>291</v>
      </c>
      <c r="BM454" s="206" t="s">
        <v>519</v>
      </c>
    </row>
    <row r="455" spans="1:47" s="2" customFormat="1" ht="19.5">
      <c r="A455" s="37"/>
      <c r="B455" s="38"/>
      <c r="C455" s="39"/>
      <c r="D455" s="208" t="s">
        <v>145</v>
      </c>
      <c r="E455" s="39"/>
      <c r="F455" s="209" t="s">
        <v>492</v>
      </c>
      <c r="G455" s="39"/>
      <c r="H455" s="39"/>
      <c r="I455" s="118"/>
      <c r="J455" s="39"/>
      <c r="K455" s="39"/>
      <c r="L455" s="42"/>
      <c r="M455" s="210"/>
      <c r="N455" s="211"/>
      <c r="O455" s="67"/>
      <c r="P455" s="67"/>
      <c r="Q455" s="67"/>
      <c r="R455" s="67"/>
      <c r="S455" s="67"/>
      <c r="T455" s="68"/>
      <c r="U455" s="37"/>
      <c r="V455" s="37"/>
      <c r="W455" s="37"/>
      <c r="X455" s="37"/>
      <c r="Y455" s="37"/>
      <c r="Z455" s="37"/>
      <c r="AA455" s="37"/>
      <c r="AB455" s="37"/>
      <c r="AC455" s="37"/>
      <c r="AD455" s="37"/>
      <c r="AE455" s="37"/>
      <c r="AT455" s="19" t="s">
        <v>145</v>
      </c>
      <c r="AU455" s="19" t="s">
        <v>87</v>
      </c>
    </row>
    <row r="456" spans="2:51" s="13" customFormat="1" ht="11.25">
      <c r="B456" s="212"/>
      <c r="C456" s="213"/>
      <c r="D456" s="208" t="s">
        <v>147</v>
      </c>
      <c r="E456" s="214" t="s">
        <v>32</v>
      </c>
      <c r="F456" s="215" t="s">
        <v>148</v>
      </c>
      <c r="G456" s="213"/>
      <c r="H456" s="214" t="s">
        <v>32</v>
      </c>
      <c r="I456" s="216"/>
      <c r="J456" s="213"/>
      <c r="K456" s="213"/>
      <c r="L456" s="217"/>
      <c r="M456" s="218"/>
      <c r="N456" s="219"/>
      <c r="O456" s="219"/>
      <c r="P456" s="219"/>
      <c r="Q456" s="219"/>
      <c r="R456" s="219"/>
      <c r="S456" s="219"/>
      <c r="T456" s="220"/>
      <c r="AT456" s="221" t="s">
        <v>147</v>
      </c>
      <c r="AU456" s="221" t="s">
        <v>87</v>
      </c>
      <c r="AV456" s="13" t="s">
        <v>40</v>
      </c>
      <c r="AW456" s="13" t="s">
        <v>38</v>
      </c>
      <c r="AX456" s="13" t="s">
        <v>80</v>
      </c>
      <c r="AY456" s="221" t="s">
        <v>135</v>
      </c>
    </row>
    <row r="457" spans="2:51" s="14" customFormat="1" ht="11.25">
      <c r="B457" s="222"/>
      <c r="C457" s="223"/>
      <c r="D457" s="208" t="s">
        <v>147</v>
      </c>
      <c r="E457" s="224" t="s">
        <v>32</v>
      </c>
      <c r="F457" s="225" t="s">
        <v>493</v>
      </c>
      <c r="G457" s="223"/>
      <c r="H457" s="226">
        <v>7.28</v>
      </c>
      <c r="I457" s="227"/>
      <c r="J457" s="223"/>
      <c r="K457" s="223"/>
      <c r="L457" s="228"/>
      <c r="M457" s="229"/>
      <c r="N457" s="230"/>
      <c r="O457" s="230"/>
      <c r="P457" s="230"/>
      <c r="Q457" s="230"/>
      <c r="R457" s="230"/>
      <c r="S457" s="230"/>
      <c r="T457" s="231"/>
      <c r="AT457" s="232" t="s">
        <v>147</v>
      </c>
      <c r="AU457" s="232" t="s">
        <v>87</v>
      </c>
      <c r="AV457" s="14" t="s">
        <v>87</v>
      </c>
      <c r="AW457" s="14" t="s">
        <v>38</v>
      </c>
      <c r="AX457" s="14" t="s">
        <v>80</v>
      </c>
      <c r="AY457" s="232" t="s">
        <v>135</v>
      </c>
    </row>
    <row r="458" spans="2:51" s="14" customFormat="1" ht="11.25">
      <c r="B458" s="222"/>
      <c r="C458" s="223"/>
      <c r="D458" s="208" t="s">
        <v>147</v>
      </c>
      <c r="E458" s="224" t="s">
        <v>32</v>
      </c>
      <c r="F458" s="225" t="s">
        <v>494</v>
      </c>
      <c r="G458" s="223"/>
      <c r="H458" s="226">
        <v>1.82</v>
      </c>
      <c r="I458" s="227"/>
      <c r="J458" s="223"/>
      <c r="K458" s="223"/>
      <c r="L458" s="228"/>
      <c r="M458" s="229"/>
      <c r="N458" s="230"/>
      <c r="O458" s="230"/>
      <c r="P458" s="230"/>
      <c r="Q458" s="230"/>
      <c r="R458" s="230"/>
      <c r="S458" s="230"/>
      <c r="T458" s="231"/>
      <c r="AT458" s="232" t="s">
        <v>147</v>
      </c>
      <c r="AU458" s="232" t="s">
        <v>87</v>
      </c>
      <c r="AV458" s="14" t="s">
        <v>87</v>
      </c>
      <c r="AW458" s="14" t="s">
        <v>38</v>
      </c>
      <c r="AX458" s="14" t="s">
        <v>80</v>
      </c>
      <c r="AY458" s="232" t="s">
        <v>135</v>
      </c>
    </row>
    <row r="459" spans="2:51" s="14" customFormat="1" ht="11.25">
      <c r="B459" s="222"/>
      <c r="C459" s="223"/>
      <c r="D459" s="208" t="s">
        <v>147</v>
      </c>
      <c r="E459" s="224" t="s">
        <v>32</v>
      </c>
      <c r="F459" s="225" t="s">
        <v>495</v>
      </c>
      <c r="G459" s="223"/>
      <c r="H459" s="226">
        <v>2.71</v>
      </c>
      <c r="I459" s="227"/>
      <c r="J459" s="223"/>
      <c r="K459" s="223"/>
      <c r="L459" s="228"/>
      <c r="M459" s="229"/>
      <c r="N459" s="230"/>
      <c r="O459" s="230"/>
      <c r="P459" s="230"/>
      <c r="Q459" s="230"/>
      <c r="R459" s="230"/>
      <c r="S459" s="230"/>
      <c r="T459" s="231"/>
      <c r="AT459" s="232" t="s">
        <v>147</v>
      </c>
      <c r="AU459" s="232" t="s">
        <v>87</v>
      </c>
      <c r="AV459" s="14" t="s">
        <v>87</v>
      </c>
      <c r="AW459" s="14" t="s">
        <v>38</v>
      </c>
      <c r="AX459" s="14" t="s">
        <v>80</v>
      </c>
      <c r="AY459" s="232" t="s">
        <v>135</v>
      </c>
    </row>
    <row r="460" spans="2:51" s="14" customFormat="1" ht="11.25">
      <c r="B460" s="222"/>
      <c r="C460" s="223"/>
      <c r="D460" s="208" t="s">
        <v>147</v>
      </c>
      <c r="E460" s="224" t="s">
        <v>32</v>
      </c>
      <c r="F460" s="225" t="s">
        <v>496</v>
      </c>
      <c r="G460" s="223"/>
      <c r="H460" s="226">
        <v>2.73</v>
      </c>
      <c r="I460" s="227"/>
      <c r="J460" s="223"/>
      <c r="K460" s="223"/>
      <c r="L460" s="228"/>
      <c r="M460" s="229"/>
      <c r="N460" s="230"/>
      <c r="O460" s="230"/>
      <c r="P460" s="230"/>
      <c r="Q460" s="230"/>
      <c r="R460" s="230"/>
      <c r="S460" s="230"/>
      <c r="T460" s="231"/>
      <c r="AT460" s="232" t="s">
        <v>147</v>
      </c>
      <c r="AU460" s="232" t="s">
        <v>87</v>
      </c>
      <c r="AV460" s="14" t="s">
        <v>87</v>
      </c>
      <c r="AW460" s="14" t="s">
        <v>38</v>
      </c>
      <c r="AX460" s="14" t="s">
        <v>80</v>
      </c>
      <c r="AY460" s="232" t="s">
        <v>135</v>
      </c>
    </row>
    <row r="461" spans="2:51" s="14" customFormat="1" ht="11.25">
      <c r="B461" s="222"/>
      <c r="C461" s="223"/>
      <c r="D461" s="208" t="s">
        <v>147</v>
      </c>
      <c r="E461" s="224" t="s">
        <v>32</v>
      </c>
      <c r="F461" s="225" t="s">
        <v>497</v>
      </c>
      <c r="G461" s="223"/>
      <c r="H461" s="226">
        <v>2.76</v>
      </c>
      <c r="I461" s="227"/>
      <c r="J461" s="223"/>
      <c r="K461" s="223"/>
      <c r="L461" s="228"/>
      <c r="M461" s="229"/>
      <c r="N461" s="230"/>
      <c r="O461" s="230"/>
      <c r="P461" s="230"/>
      <c r="Q461" s="230"/>
      <c r="R461" s="230"/>
      <c r="S461" s="230"/>
      <c r="T461" s="231"/>
      <c r="AT461" s="232" t="s">
        <v>147</v>
      </c>
      <c r="AU461" s="232" t="s">
        <v>87</v>
      </c>
      <c r="AV461" s="14" t="s">
        <v>87</v>
      </c>
      <c r="AW461" s="14" t="s">
        <v>38</v>
      </c>
      <c r="AX461" s="14" t="s">
        <v>80</v>
      </c>
      <c r="AY461" s="232" t="s">
        <v>135</v>
      </c>
    </row>
    <row r="462" spans="2:51" s="14" customFormat="1" ht="11.25">
      <c r="B462" s="222"/>
      <c r="C462" s="223"/>
      <c r="D462" s="208" t="s">
        <v>147</v>
      </c>
      <c r="E462" s="224" t="s">
        <v>32</v>
      </c>
      <c r="F462" s="225" t="s">
        <v>498</v>
      </c>
      <c r="G462" s="223"/>
      <c r="H462" s="226">
        <v>2.84</v>
      </c>
      <c r="I462" s="227"/>
      <c r="J462" s="223"/>
      <c r="K462" s="223"/>
      <c r="L462" s="228"/>
      <c r="M462" s="229"/>
      <c r="N462" s="230"/>
      <c r="O462" s="230"/>
      <c r="P462" s="230"/>
      <c r="Q462" s="230"/>
      <c r="R462" s="230"/>
      <c r="S462" s="230"/>
      <c r="T462" s="231"/>
      <c r="AT462" s="232" t="s">
        <v>147</v>
      </c>
      <c r="AU462" s="232" t="s">
        <v>87</v>
      </c>
      <c r="AV462" s="14" t="s">
        <v>87</v>
      </c>
      <c r="AW462" s="14" t="s">
        <v>38</v>
      </c>
      <c r="AX462" s="14" t="s">
        <v>80</v>
      </c>
      <c r="AY462" s="232" t="s">
        <v>135</v>
      </c>
    </row>
    <row r="463" spans="2:51" s="14" customFormat="1" ht="11.25">
      <c r="B463" s="222"/>
      <c r="C463" s="223"/>
      <c r="D463" s="208" t="s">
        <v>147</v>
      </c>
      <c r="E463" s="224" t="s">
        <v>32</v>
      </c>
      <c r="F463" s="225" t="s">
        <v>499</v>
      </c>
      <c r="G463" s="223"/>
      <c r="H463" s="226">
        <v>1.83</v>
      </c>
      <c r="I463" s="227"/>
      <c r="J463" s="223"/>
      <c r="K463" s="223"/>
      <c r="L463" s="228"/>
      <c r="M463" s="229"/>
      <c r="N463" s="230"/>
      <c r="O463" s="230"/>
      <c r="P463" s="230"/>
      <c r="Q463" s="230"/>
      <c r="R463" s="230"/>
      <c r="S463" s="230"/>
      <c r="T463" s="231"/>
      <c r="AT463" s="232" t="s">
        <v>147</v>
      </c>
      <c r="AU463" s="232" t="s">
        <v>87</v>
      </c>
      <c r="AV463" s="14" t="s">
        <v>87</v>
      </c>
      <c r="AW463" s="14" t="s">
        <v>38</v>
      </c>
      <c r="AX463" s="14" t="s">
        <v>80</v>
      </c>
      <c r="AY463" s="232" t="s">
        <v>135</v>
      </c>
    </row>
    <row r="464" spans="2:51" s="14" customFormat="1" ht="11.25">
      <c r="B464" s="222"/>
      <c r="C464" s="223"/>
      <c r="D464" s="208" t="s">
        <v>147</v>
      </c>
      <c r="E464" s="224" t="s">
        <v>32</v>
      </c>
      <c r="F464" s="225" t="s">
        <v>500</v>
      </c>
      <c r="G464" s="223"/>
      <c r="H464" s="226">
        <v>2.44</v>
      </c>
      <c r="I464" s="227"/>
      <c r="J464" s="223"/>
      <c r="K464" s="223"/>
      <c r="L464" s="228"/>
      <c r="M464" s="229"/>
      <c r="N464" s="230"/>
      <c r="O464" s="230"/>
      <c r="P464" s="230"/>
      <c r="Q464" s="230"/>
      <c r="R464" s="230"/>
      <c r="S464" s="230"/>
      <c r="T464" s="231"/>
      <c r="AT464" s="232" t="s">
        <v>147</v>
      </c>
      <c r="AU464" s="232" t="s">
        <v>87</v>
      </c>
      <c r="AV464" s="14" t="s">
        <v>87</v>
      </c>
      <c r="AW464" s="14" t="s">
        <v>38</v>
      </c>
      <c r="AX464" s="14" t="s">
        <v>80</v>
      </c>
      <c r="AY464" s="232" t="s">
        <v>135</v>
      </c>
    </row>
    <row r="465" spans="2:51" s="14" customFormat="1" ht="11.25">
      <c r="B465" s="222"/>
      <c r="C465" s="223"/>
      <c r="D465" s="208" t="s">
        <v>147</v>
      </c>
      <c r="E465" s="224" t="s">
        <v>32</v>
      </c>
      <c r="F465" s="225" t="s">
        <v>501</v>
      </c>
      <c r="G465" s="223"/>
      <c r="H465" s="226">
        <v>2.49</v>
      </c>
      <c r="I465" s="227"/>
      <c r="J465" s="223"/>
      <c r="K465" s="223"/>
      <c r="L465" s="228"/>
      <c r="M465" s="229"/>
      <c r="N465" s="230"/>
      <c r="O465" s="230"/>
      <c r="P465" s="230"/>
      <c r="Q465" s="230"/>
      <c r="R465" s="230"/>
      <c r="S465" s="230"/>
      <c r="T465" s="231"/>
      <c r="AT465" s="232" t="s">
        <v>147</v>
      </c>
      <c r="AU465" s="232" t="s">
        <v>87</v>
      </c>
      <c r="AV465" s="14" t="s">
        <v>87</v>
      </c>
      <c r="AW465" s="14" t="s">
        <v>38</v>
      </c>
      <c r="AX465" s="14" t="s">
        <v>80</v>
      </c>
      <c r="AY465" s="232" t="s">
        <v>135</v>
      </c>
    </row>
    <row r="466" spans="2:51" s="14" customFormat="1" ht="11.25">
      <c r="B466" s="222"/>
      <c r="C466" s="223"/>
      <c r="D466" s="208" t="s">
        <v>147</v>
      </c>
      <c r="E466" s="224" t="s">
        <v>32</v>
      </c>
      <c r="F466" s="225" t="s">
        <v>502</v>
      </c>
      <c r="G466" s="223"/>
      <c r="H466" s="226">
        <v>2.49</v>
      </c>
      <c r="I466" s="227"/>
      <c r="J466" s="223"/>
      <c r="K466" s="223"/>
      <c r="L466" s="228"/>
      <c r="M466" s="229"/>
      <c r="N466" s="230"/>
      <c r="O466" s="230"/>
      <c r="P466" s="230"/>
      <c r="Q466" s="230"/>
      <c r="R466" s="230"/>
      <c r="S466" s="230"/>
      <c r="T466" s="231"/>
      <c r="AT466" s="232" t="s">
        <v>147</v>
      </c>
      <c r="AU466" s="232" t="s">
        <v>87</v>
      </c>
      <c r="AV466" s="14" t="s">
        <v>87</v>
      </c>
      <c r="AW466" s="14" t="s">
        <v>38</v>
      </c>
      <c r="AX466" s="14" t="s">
        <v>80</v>
      </c>
      <c r="AY466" s="232" t="s">
        <v>135</v>
      </c>
    </row>
    <row r="467" spans="2:51" s="14" customFormat="1" ht="11.25">
      <c r="B467" s="222"/>
      <c r="C467" s="223"/>
      <c r="D467" s="208" t="s">
        <v>147</v>
      </c>
      <c r="E467" s="224" t="s">
        <v>32</v>
      </c>
      <c r="F467" s="225" t="s">
        <v>503</v>
      </c>
      <c r="G467" s="223"/>
      <c r="H467" s="226">
        <v>2.46</v>
      </c>
      <c r="I467" s="227"/>
      <c r="J467" s="223"/>
      <c r="K467" s="223"/>
      <c r="L467" s="228"/>
      <c r="M467" s="229"/>
      <c r="N467" s="230"/>
      <c r="O467" s="230"/>
      <c r="P467" s="230"/>
      <c r="Q467" s="230"/>
      <c r="R467" s="230"/>
      <c r="S467" s="230"/>
      <c r="T467" s="231"/>
      <c r="AT467" s="232" t="s">
        <v>147</v>
      </c>
      <c r="AU467" s="232" t="s">
        <v>87</v>
      </c>
      <c r="AV467" s="14" t="s">
        <v>87</v>
      </c>
      <c r="AW467" s="14" t="s">
        <v>38</v>
      </c>
      <c r="AX467" s="14" t="s">
        <v>80</v>
      </c>
      <c r="AY467" s="232" t="s">
        <v>135</v>
      </c>
    </row>
    <row r="468" spans="2:51" s="14" customFormat="1" ht="11.25">
      <c r="B468" s="222"/>
      <c r="C468" s="223"/>
      <c r="D468" s="208" t="s">
        <v>147</v>
      </c>
      <c r="E468" s="224" t="s">
        <v>32</v>
      </c>
      <c r="F468" s="225" t="s">
        <v>504</v>
      </c>
      <c r="G468" s="223"/>
      <c r="H468" s="226">
        <v>2.46</v>
      </c>
      <c r="I468" s="227"/>
      <c r="J468" s="223"/>
      <c r="K468" s="223"/>
      <c r="L468" s="228"/>
      <c r="M468" s="229"/>
      <c r="N468" s="230"/>
      <c r="O468" s="230"/>
      <c r="P468" s="230"/>
      <c r="Q468" s="230"/>
      <c r="R468" s="230"/>
      <c r="S468" s="230"/>
      <c r="T468" s="231"/>
      <c r="AT468" s="232" t="s">
        <v>147</v>
      </c>
      <c r="AU468" s="232" t="s">
        <v>87</v>
      </c>
      <c r="AV468" s="14" t="s">
        <v>87</v>
      </c>
      <c r="AW468" s="14" t="s">
        <v>38</v>
      </c>
      <c r="AX468" s="14" t="s">
        <v>80</v>
      </c>
      <c r="AY468" s="232" t="s">
        <v>135</v>
      </c>
    </row>
    <row r="469" spans="2:51" s="14" customFormat="1" ht="11.25">
      <c r="B469" s="222"/>
      <c r="C469" s="223"/>
      <c r="D469" s="208" t="s">
        <v>147</v>
      </c>
      <c r="E469" s="224" t="s">
        <v>32</v>
      </c>
      <c r="F469" s="225" t="s">
        <v>505</v>
      </c>
      <c r="G469" s="223"/>
      <c r="H469" s="226">
        <v>2.46</v>
      </c>
      <c r="I469" s="227"/>
      <c r="J469" s="223"/>
      <c r="K469" s="223"/>
      <c r="L469" s="228"/>
      <c r="M469" s="229"/>
      <c r="N469" s="230"/>
      <c r="O469" s="230"/>
      <c r="P469" s="230"/>
      <c r="Q469" s="230"/>
      <c r="R469" s="230"/>
      <c r="S469" s="230"/>
      <c r="T469" s="231"/>
      <c r="AT469" s="232" t="s">
        <v>147</v>
      </c>
      <c r="AU469" s="232" t="s">
        <v>87</v>
      </c>
      <c r="AV469" s="14" t="s">
        <v>87</v>
      </c>
      <c r="AW469" s="14" t="s">
        <v>38</v>
      </c>
      <c r="AX469" s="14" t="s">
        <v>80</v>
      </c>
      <c r="AY469" s="232" t="s">
        <v>135</v>
      </c>
    </row>
    <row r="470" spans="2:51" s="14" customFormat="1" ht="11.25">
      <c r="B470" s="222"/>
      <c r="C470" s="223"/>
      <c r="D470" s="208" t="s">
        <v>147</v>
      </c>
      <c r="E470" s="224" t="s">
        <v>32</v>
      </c>
      <c r="F470" s="225" t="s">
        <v>506</v>
      </c>
      <c r="G470" s="223"/>
      <c r="H470" s="226">
        <v>2.44</v>
      </c>
      <c r="I470" s="227"/>
      <c r="J470" s="223"/>
      <c r="K470" s="223"/>
      <c r="L470" s="228"/>
      <c r="M470" s="229"/>
      <c r="N470" s="230"/>
      <c r="O470" s="230"/>
      <c r="P470" s="230"/>
      <c r="Q470" s="230"/>
      <c r="R470" s="230"/>
      <c r="S470" s="230"/>
      <c r="T470" s="231"/>
      <c r="AT470" s="232" t="s">
        <v>147</v>
      </c>
      <c r="AU470" s="232" t="s">
        <v>87</v>
      </c>
      <c r="AV470" s="14" t="s">
        <v>87</v>
      </c>
      <c r="AW470" s="14" t="s">
        <v>38</v>
      </c>
      <c r="AX470" s="14" t="s">
        <v>80</v>
      </c>
      <c r="AY470" s="232" t="s">
        <v>135</v>
      </c>
    </row>
    <row r="471" spans="2:51" s="14" customFormat="1" ht="11.25">
      <c r="B471" s="222"/>
      <c r="C471" s="223"/>
      <c r="D471" s="208" t="s">
        <v>147</v>
      </c>
      <c r="E471" s="224" t="s">
        <v>32</v>
      </c>
      <c r="F471" s="225" t="s">
        <v>507</v>
      </c>
      <c r="G471" s="223"/>
      <c r="H471" s="226">
        <v>2.4</v>
      </c>
      <c r="I471" s="227"/>
      <c r="J471" s="223"/>
      <c r="K471" s="223"/>
      <c r="L471" s="228"/>
      <c r="M471" s="229"/>
      <c r="N471" s="230"/>
      <c r="O471" s="230"/>
      <c r="P471" s="230"/>
      <c r="Q471" s="230"/>
      <c r="R471" s="230"/>
      <c r="S471" s="230"/>
      <c r="T471" s="231"/>
      <c r="AT471" s="232" t="s">
        <v>147</v>
      </c>
      <c r="AU471" s="232" t="s">
        <v>87</v>
      </c>
      <c r="AV471" s="14" t="s">
        <v>87</v>
      </c>
      <c r="AW471" s="14" t="s">
        <v>38</v>
      </c>
      <c r="AX471" s="14" t="s">
        <v>80</v>
      </c>
      <c r="AY471" s="232" t="s">
        <v>135</v>
      </c>
    </row>
    <row r="472" spans="2:51" s="15" customFormat="1" ht="11.25">
      <c r="B472" s="233"/>
      <c r="C472" s="234"/>
      <c r="D472" s="208" t="s">
        <v>147</v>
      </c>
      <c r="E472" s="235" t="s">
        <v>32</v>
      </c>
      <c r="F472" s="236" t="s">
        <v>164</v>
      </c>
      <c r="G472" s="234"/>
      <c r="H472" s="237">
        <v>41.61</v>
      </c>
      <c r="I472" s="238"/>
      <c r="J472" s="234"/>
      <c r="K472" s="234"/>
      <c r="L472" s="239"/>
      <c r="M472" s="240"/>
      <c r="N472" s="241"/>
      <c r="O472" s="241"/>
      <c r="P472" s="241"/>
      <c r="Q472" s="241"/>
      <c r="R472" s="241"/>
      <c r="S472" s="241"/>
      <c r="T472" s="242"/>
      <c r="AT472" s="243" t="s">
        <v>147</v>
      </c>
      <c r="AU472" s="243" t="s">
        <v>87</v>
      </c>
      <c r="AV472" s="15" t="s">
        <v>143</v>
      </c>
      <c r="AW472" s="15" t="s">
        <v>38</v>
      </c>
      <c r="AX472" s="15" t="s">
        <v>40</v>
      </c>
      <c r="AY472" s="243" t="s">
        <v>135</v>
      </c>
    </row>
    <row r="473" spans="1:65" s="2" customFormat="1" ht="16.5" customHeight="1">
      <c r="A473" s="37"/>
      <c r="B473" s="38"/>
      <c r="C473" s="195" t="s">
        <v>520</v>
      </c>
      <c r="D473" s="195" t="s">
        <v>138</v>
      </c>
      <c r="E473" s="196" t="s">
        <v>521</v>
      </c>
      <c r="F473" s="197" t="s">
        <v>522</v>
      </c>
      <c r="G473" s="198" t="s">
        <v>352</v>
      </c>
      <c r="H473" s="199">
        <v>18</v>
      </c>
      <c r="I473" s="200"/>
      <c r="J473" s="201">
        <f>ROUND(I473*H473,2)</f>
        <v>0</v>
      </c>
      <c r="K473" s="197" t="s">
        <v>142</v>
      </c>
      <c r="L473" s="42"/>
      <c r="M473" s="202" t="s">
        <v>32</v>
      </c>
      <c r="N473" s="203" t="s">
        <v>51</v>
      </c>
      <c r="O473" s="67"/>
      <c r="P473" s="204">
        <f>O473*H473</f>
        <v>0</v>
      </c>
      <c r="Q473" s="204">
        <v>0</v>
      </c>
      <c r="R473" s="204">
        <f>Q473*H473</f>
        <v>0</v>
      </c>
      <c r="S473" s="204">
        <v>0.00045</v>
      </c>
      <c r="T473" s="205">
        <f>S473*H473</f>
        <v>0.0081</v>
      </c>
      <c r="U473" s="37"/>
      <c r="V473" s="37"/>
      <c r="W473" s="37"/>
      <c r="X473" s="37"/>
      <c r="Y473" s="37"/>
      <c r="Z473" s="37"/>
      <c r="AA473" s="37"/>
      <c r="AB473" s="37"/>
      <c r="AC473" s="37"/>
      <c r="AD473" s="37"/>
      <c r="AE473" s="37"/>
      <c r="AR473" s="206" t="s">
        <v>143</v>
      </c>
      <c r="AT473" s="206" t="s">
        <v>138</v>
      </c>
      <c r="AU473" s="206" t="s">
        <v>87</v>
      </c>
      <c r="AY473" s="19" t="s">
        <v>135</v>
      </c>
      <c r="BE473" s="207">
        <f>IF(N473="základní",J473,0)</f>
        <v>0</v>
      </c>
      <c r="BF473" s="207">
        <f>IF(N473="snížená",J473,0)</f>
        <v>0</v>
      </c>
      <c r="BG473" s="207">
        <f>IF(N473="zákl. přenesená",J473,0)</f>
        <v>0</v>
      </c>
      <c r="BH473" s="207">
        <f>IF(N473="sníž. přenesená",J473,0)</f>
        <v>0</v>
      </c>
      <c r="BI473" s="207">
        <f>IF(N473="nulová",J473,0)</f>
        <v>0</v>
      </c>
      <c r="BJ473" s="19" t="s">
        <v>40</v>
      </c>
      <c r="BK473" s="207">
        <f>ROUND(I473*H473,2)</f>
        <v>0</v>
      </c>
      <c r="BL473" s="19" t="s">
        <v>143</v>
      </c>
      <c r="BM473" s="206" t="s">
        <v>523</v>
      </c>
    </row>
    <row r="474" spans="1:65" s="2" customFormat="1" ht="21.75" customHeight="1">
      <c r="A474" s="37"/>
      <c r="B474" s="38"/>
      <c r="C474" s="195" t="s">
        <v>524</v>
      </c>
      <c r="D474" s="195" t="s">
        <v>138</v>
      </c>
      <c r="E474" s="196" t="s">
        <v>525</v>
      </c>
      <c r="F474" s="197" t="s">
        <v>526</v>
      </c>
      <c r="G474" s="198" t="s">
        <v>527</v>
      </c>
      <c r="H474" s="254"/>
      <c r="I474" s="200"/>
      <c r="J474" s="201">
        <f>ROUND(I474*H474,2)</f>
        <v>0</v>
      </c>
      <c r="K474" s="197" t="s">
        <v>142</v>
      </c>
      <c r="L474" s="42"/>
      <c r="M474" s="202" t="s">
        <v>32</v>
      </c>
      <c r="N474" s="203" t="s">
        <v>51</v>
      </c>
      <c r="O474" s="67"/>
      <c r="P474" s="204">
        <f>O474*H474</f>
        <v>0</v>
      </c>
      <c r="Q474" s="204">
        <v>0</v>
      </c>
      <c r="R474" s="204">
        <f>Q474*H474</f>
        <v>0</v>
      </c>
      <c r="S474" s="204">
        <v>0</v>
      </c>
      <c r="T474" s="205">
        <f>S474*H474</f>
        <v>0</v>
      </c>
      <c r="U474" s="37"/>
      <c r="V474" s="37"/>
      <c r="W474" s="37"/>
      <c r="X474" s="37"/>
      <c r="Y474" s="37"/>
      <c r="Z474" s="37"/>
      <c r="AA474" s="37"/>
      <c r="AB474" s="37"/>
      <c r="AC474" s="37"/>
      <c r="AD474" s="37"/>
      <c r="AE474" s="37"/>
      <c r="AR474" s="206" t="s">
        <v>291</v>
      </c>
      <c r="AT474" s="206" t="s">
        <v>138</v>
      </c>
      <c r="AU474" s="206" t="s">
        <v>87</v>
      </c>
      <c r="AY474" s="19" t="s">
        <v>135</v>
      </c>
      <c r="BE474" s="207">
        <f>IF(N474="základní",J474,0)</f>
        <v>0</v>
      </c>
      <c r="BF474" s="207">
        <f>IF(N474="snížená",J474,0)</f>
        <v>0</v>
      </c>
      <c r="BG474" s="207">
        <f>IF(N474="zákl. přenesená",J474,0)</f>
        <v>0</v>
      </c>
      <c r="BH474" s="207">
        <f>IF(N474="sníž. přenesená",J474,0)</f>
        <v>0</v>
      </c>
      <c r="BI474" s="207">
        <f>IF(N474="nulová",J474,0)</f>
        <v>0</v>
      </c>
      <c r="BJ474" s="19" t="s">
        <v>40</v>
      </c>
      <c r="BK474" s="207">
        <f>ROUND(I474*H474,2)</f>
        <v>0</v>
      </c>
      <c r="BL474" s="19" t="s">
        <v>291</v>
      </c>
      <c r="BM474" s="206" t="s">
        <v>528</v>
      </c>
    </row>
    <row r="475" spans="1:47" s="2" customFormat="1" ht="78">
      <c r="A475" s="37"/>
      <c r="B475" s="38"/>
      <c r="C475" s="39"/>
      <c r="D475" s="208" t="s">
        <v>170</v>
      </c>
      <c r="E475" s="39"/>
      <c r="F475" s="209" t="s">
        <v>529</v>
      </c>
      <c r="G475" s="39"/>
      <c r="H475" s="39"/>
      <c r="I475" s="118"/>
      <c r="J475" s="39"/>
      <c r="K475" s="39"/>
      <c r="L475" s="42"/>
      <c r="M475" s="210"/>
      <c r="N475" s="211"/>
      <c r="O475" s="67"/>
      <c r="P475" s="67"/>
      <c r="Q475" s="67"/>
      <c r="R475" s="67"/>
      <c r="S475" s="67"/>
      <c r="T475" s="68"/>
      <c r="U475" s="37"/>
      <c r="V475" s="37"/>
      <c r="W475" s="37"/>
      <c r="X475" s="37"/>
      <c r="Y475" s="37"/>
      <c r="Z475" s="37"/>
      <c r="AA475" s="37"/>
      <c r="AB475" s="37"/>
      <c r="AC475" s="37"/>
      <c r="AD475" s="37"/>
      <c r="AE475" s="37"/>
      <c r="AT475" s="19" t="s">
        <v>170</v>
      </c>
      <c r="AU475" s="19" t="s">
        <v>87</v>
      </c>
    </row>
    <row r="476" spans="2:63" s="12" customFormat="1" ht="22.9" customHeight="1">
      <c r="B476" s="179"/>
      <c r="C476" s="180"/>
      <c r="D476" s="181" t="s">
        <v>79</v>
      </c>
      <c r="E476" s="193" t="s">
        <v>530</v>
      </c>
      <c r="F476" s="193" t="s">
        <v>531</v>
      </c>
      <c r="G476" s="180"/>
      <c r="H476" s="180"/>
      <c r="I476" s="183"/>
      <c r="J476" s="194">
        <f>BK476</f>
        <v>0</v>
      </c>
      <c r="K476" s="180"/>
      <c r="L476" s="185"/>
      <c r="M476" s="186"/>
      <c r="N476" s="187"/>
      <c r="O476" s="187"/>
      <c r="P476" s="188">
        <f>SUM(P477:P491)</f>
        <v>0</v>
      </c>
      <c r="Q476" s="187"/>
      <c r="R476" s="188">
        <f>SUM(R477:R491)</f>
        <v>0.21159815999999998</v>
      </c>
      <c r="S476" s="187"/>
      <c r="T476" s="189">
        <f>SUM(T477:T491)</f>
        <v>0.25047791999999997</v>
      </c>
      <c r="AR476" s="190" t="s">
        <v>87</v>
      </c>
      <c r="AT476" s="191" t="s">
        <v>79</v>
      </c>
      <c r="AU476" s="191" t="s">
        <v>40</v>
      </c>
      <c r="AY476" s="190" t="s">
        <v>135</v>
      </c>
      <c r="BK476" s="192">
        <f>SUM(BK477:BK491)</f>
        <v>0</v>
      </c>
    </row>
    <row r="477" spans="1:65" s="2" customFormat="1" ht="16.5" customHeight="1">
      <c r="A477" s="37"/>
      <c r="B477" s="38"/>
      <c r="C477" s="195" t="s">
        <v>532</v>
      </c>
      <c r="D477" s="195" t="s">
        <v>138</v>
      </c>
      <c r="E477" s="196" t="s">
        <v>533</v>
      </c>
      <c r="F477" s="197" t="s">
        <v>534</v>
      </c>
      <c r="G477" s="198" t="s">
        <v>141</v>
      </c>
      <c r="H477" s="199">
        <v>76.666</v>
      </c>
      <c r="I477" s="200"/>
      <c r="J477" s="201">
        <f>ROUND(I477*H477,2)</f>
        <v>0</v>
      </c>
      <c r="K477" s="197" t="s">
        <v>535</v>
      </c>
      <c r="L477" s="42"/>
      <c r="M477" s="202" t="s">
        <v>32</v>
      </c>
      <c r="N477" s="203" t="s">
        <v>51</v>
      </c>
      <c r="O477" s="67"/>
      <c r="P477" s="204">
        <f>O477*H477</f>
        <v>0</v>
      </c>
      <c r="Q477" s="204">
        <v>0</v>
      </c>
      <c r="R477" s="204">
        <f>Q477*H477</f>
        <v>0</v>
      </c>
      <c r="S477" s="204">
        <v>0.00312</v>
      </c>
      <c r="T477" s="205">
        <f>S477*H477</f>
        <v>0.23919791999999998</v>
      </c>
      <c r="U477" s="37"/>
      <c r="V477" s="37"/>
      <c r="W477" s="37"/>
      <c r="X477" s="37"/>
      <c r="Y477" s="37"/>
      <c r="Z477" s="37"/>
      <c r="AA477" s="37"/>
      <c r="AB477" s="37"/>
      <c r="AC477" s="37"/>
      <c r="AD477" s="37"/>
      <c r="AE477" s="37"/>
      <c r="AR477" s="206" t="s">
        <v>291</v>
      </c>
      <c r="AT477" s="206" t="s">
        <v>138</v>
      </c>
      <c r="AU477" s="206" t="s">
        <v>87</v>
      </c>
      <c r="AY477" s="19" t="s">
        <v>135</v>
      </c>
      <c r="BE477" s="207">
        <f>IF(N477="základní",J477,0)</f>
        <v>0</v>
      </c>
      <c r="BF477" s="207">
        <f>IF(N477="snížená",J477,0)</f>
        <v>0</v>
      </c>
      <c r="BG477" s="207">
        <f>IF(N477="zákl. přenesená",J477,0)</f>
        <v>0</v>
      </c>
      <c r="BH477" s="207">
        <f>IF(N477="sníž. přenesená",J477,0)</f>
        <v>0</v>
      </c>
      <c r="BI477" s="207">
        <f>IF(N477="nulová",J477,0)</f>
        <v>0</v>
      </c>
      <c r="BJ477" s="19" t="s">
        <v>40</v>
      </c>
      <c r="BK477" s="207">
        <f>ROUND(I477*H477,2)</f>
        <v>0</v>
      </c>
      <c r="BL477" s="19" t="s">
        <v>291</v>
      </c>
      <c r="BM477" s="206" t="s">
        <v>536</v>
      </c>
    </row>
    <row r="478" spans="2:51" s="14" customFormat="1" ht="11.25">
      <c r="B478" s="222"/>
      <c r="C478" s="223"/>
      <c r="D478" s="208" t="s">
        <v>147</v>
      </c>
      <c r="E478" s="224" t="s">
        <v>32</v>
      </c>
      <c r="F478" s="225" t="s">
        <v>537</v>
      </c>
      <c r="G478" s="223"/>
      <c r="H478" s="226">
        <v>76.666</v>
      </c>
      <c r="I478" s="227"/>
      <c r="J478" s="223"/>
      <c r="K478" s="223"/>
      <c r="L478" s="228"/>
      <c r="M478" s="229"/>
      <c r="N478" s="230"/>
      <c r="O478" s="230"/>
      <c r="P478" s="230"/>
      <c r="Q478" s="230"/>
      <c r="R478" s="230"/>
      <c r="S478" s="230"/>
      <c r="T478" s="231"/>
      <c r="AT478" s="232" t="s">
        <v>147</v>
      </c>
      <c r="AU478" s="232" t="s">
        <v>87</v>
      </c>
      <c r="AV478" s="14" t="s">
        <v>87</v>
      </c>
      <c r="AW478" s="14" t="s">
        <v>38</v>
      </c>
      <c r="AX478" s="14" t="s">
        <v>40</v>
      </c>
      <c r="AY478" s="232" t="s">
        <v>135</v>
      </c>
    </row>
    <row r="479" spans="1:65" s="2" customFormat="1" ht="21.75" customHeight="1">
      <c r="A479" s="37"/>
      <c r="B479" s="38"/>
      <c r="C479" s="195" t="s">
        <v>538</v>
      </c>
      <c r="D479" s="195" t="s">
        <v>138</v>
      </c>
      <c r="E479" s="196" t="s">
        <v>539</v>
      </c>
      <c r="F479" s="197" t="s">
        <v>540</v>
      </c>
      <c r="G479" s="198" t="s">
        <v>352</v>
      </c>
      <c r="H479" s="199">
        <v>6</v>
      </c>
      <c r="I479" s="200"/>
      <c r="J479" s="201">
        <f>ROUND(I479*H479,2)</f>
        <v>0</v>
      </c>
      <c r="K479" s="197" t="s">
        <v>142</v>
      </c>
      <c r="L479" s="42"/>
      <c r="M479" s="202" t="s">
        <v>32</v>
      </c>
      <c r="N479" s="203" t="s">
        <v>51</v>
      </c>
      <c r="O479" s="67"/>
      <c r="P479" s="204">
        <f>O479*H479</f>
        <v>0</v>
      </c>
      <c r="Q479" s="204">
        <v>0</v>
      </c>
      <c r="R479" s="204">
        <f>Q479*H479</f>
        <v>0</v>
      </c>
      <c r="S479" s="204">
        <v>0.00188</v>
      </c>
      <c r="T479" s="205">
        <f>S479*H479</f>
        <v>0.01128</v>
      </c>
      <c r="U479" s="37"/>
      <c r="V479" s="37"/>
      <c r="W479" s="37"/>
      <c r="X479" s="37"/>
      <c r="Y479" s="37"/>
      <c r="Z479" s="37"/>
      <c r="AA479" s="37"/>
      <c r="AB479" s="37"/>
      <c r="AC479" s="37"/>
      <c r="AD479" s="37"/>
      <c r="AE479" s="37"/>
      <c r="AR479" s="206" t="s">
        <v>291</v>
      </c>
      <c r="AT479" s="206" t="s">
        <v>138</v>
      </c>
      <c r="AU479" s="206" t="s">
        <v>87</v>
      </c>
      <c r="AY479" s="19" t="s">
        <v>135</v>
      </c>
      <c r="BE479" s="207">
        <f>IF(N479="základní",J479,0)</f>
        <v>0</v>
      </c>
      <c r="BF479" s="207">
        <f>IF(N479="snížená",J479,0)</f>
        <v>0</v>
      </c>
      <c r="BG479" s="207">
        <f>IF(N479="zákl. přenesená",J479,0)</f>
        <v>0</v>
      </c>
      <c r="BH479" s="207">
        <f>IF(N479="sníž. přenesená",J479,0)</f>
        <v>0</v>
      </c>
      <c r="BI479" s="207">
        <f>IF(N479="nulová",J479,0)</f>
        <v>0</v>
      </c>
      <c r="BJ479" s="19" t="s">
        <v>40</v>
      </c>
      <c r="BK479" s="207">
        <f>ROUND(I479*H479,2)</f>
        <v>0</v>
      </c>
      <c r="BL479" s="19" t="s">
        <v>291</v>
      </c>
      <c r="BM479" s="206" t="s">
        <v>541</v>
      </c>
    </row>
    <row r="480" spans="2:51" s="13" customFormat="1" ht="11.25">
      <c r="B480" s="212"/>
      <c r="C480" s="213"/>
      <c r="D480" s="208" t="s">
        <v>147</v>
      </c>
      <c r="E480" s="214" t="s">
        <v>32</v>
      </c>
      <c r="F480" s="215" t="s">
        <v>271</v>
      </c>
      <c r="G480" s="213"/>
      <c r="H480" s="214" t="s">
        <v>32</v>
      </c>
      <c r="I480" s="216"/>
      <c r="J480" s="213"/>
      <c r="K480" s="213"/>
      <c r="L480" s="217"/>
      <c r="M480" s="218"/>
      <c r="N480" s="219"/>
      <c r="O480" s="219"/>
      <c r="P480" s="219"/>
      <c r="Q480" s="219"/>
      <c r="R480" s="219"/>
      <c r="S480" s="219"/>
      <c r="T480" s="220"/>
      <c r="AT480" s="221" t="s">
        <v>147</v>
      </c>
      <c r="AU480" s="221" t="s">
        <v>87</v>
      </c>
      <c r="AV480" s="13" t="s">
        <v>40</v>
      </c>
      <c r="AW480" s="13" t="s">
        <v>38</v>
      </c>
      <c r="AX480" s="13" t="s">
        <v>80</v>
      </c>
      <c r="AY480" s="221" t="s">
        <v>135</v>
      </c>
    </row>
    <row r="481" spans="2:51" s="14" customFormat="1" ht="11.25">
      <c r="B481" s="222"/>
      <c r="C481" s="223"/>
      <c r="D481" s="208" t="s">
        <v>147</v>
      </c>
      <c r="E481" s="224" t="s">
        <v>32</v>
      </c>
      <c r="F481" s="225" t="s">
        <v>542</v>
      </c>
      <c r="G481" s="223"/>
      <c r="H481" s="226">
        <v>1</v>
      </c>
      <c r="I481" s="227"/>
      <c r="J481" s="223"/>
      <c r="K481" s="223"/>
      <c r="L481" s="228"/>
      <c r="M481" s="229"/>
      <c r="N481" s="230"/>
      <c r="O481" s="230"/>
      <c r="P481" s="230"/>
      <c r="Q481" s="230"/>
      <c r="R481" s="230"/>
      <c r="S481" s="230"/>
      <c r="T481" s="231"/>
      <c r="AT481" s="232" t="s">
        <v>147</v>
      </c>
      <c r="AU481" s="232" t="s">
        <v>87</v>
      </c>
      <c r="AV481" s="14" t="s">
        <v>87</v>
      </c>
      <c r="AW481" s="14" t="s">
        <v>38</v>
      </c>
      <c r="AX481" s="14" t="s">
        <v>80</v>
      </c>
      <c r="AY481" s="232" t="s">
        <v>135</v>
      </c>
    </row>
    <row r="482" spans="2:51" s="14" customFormat="1" ht="11.25">
      <c r="B482" s="222"/>
      <c r="C482" s="223"/>
      <c r="D482" s="208" t="s">
        <v>147</v>
      </c>
      <c r="E482" s="224" t="s">
        <v>32</v>
      </c>
      <c r="F482" s="225" t="s">
        <v>358</v>
      </c>
      <c r="G482" s="223"/>
      <c r="H482" s="226">
        <v>1</v>
      </c>
      <c r="I482" s="227"/>
      <c r="J482" s="223"/>
      <c r="K482" s="223"/>
      <c r="L482" s="228"/>
      <c r="M482" s="229"/>
      <c r="N482" s="230"/>
      <c r="O482" s="230"/>
      <c r="P482" s="230"/>
      <c r="Q482" s="230"/>
      <c r="R482" s="230"/>
      <c r="S482" s="230"/>
      <c r="T482" s="231"/>
      <c r="AT482" s="232" t="s">
        <v>147</v>
      </c>
      <c r="AU482" s="232" t="s">
        <v>87</v>
      </c>
      <c r="AV482" s="14" t="s">
        <v>87</v>
      </c>
      <c r="AW482" s="14" t="s">
        <v>38</v>
      </c>
      <c r="AX482" s="14" t="s">
        <v>80</v>
      </c>
      <c r="AY482" s="232" t="s">
        <v>135</v>
      </c>
    </row>
    <row r="483" spans="2:51" s="14" customFormat="1" ht="11.25">
      <c r="B483" s="222"/>
      <c r="C483" s="223"/>
      <c r="D483" s="208" t="s">
        <v>147</v>
      </c>
      <c r="E483" s="224" t="s">
        <v>32</v>
      </c>
      <c r="F483" s="225" t="s">
        <v>359</v>
      </c>
      <c r="G483" s="223"/>
      <c r="H483" s="226">
        <v>1</v>
      </c>
      <c r="I483" s="227"/>
      <c r="J483" s="223"/>
      <c r="K483" s="223"/>
      <c r="L483" s="228"/>
      <c r="M483" s="229"/>
      <c r="N483" s="230"/>
      <c r="O483" s="230"/>
      <c r="P483" s="230"/>
      <c r="Q483" s="230"/>
      <c r="R483" s="230"/>
      <c r="S483" s="230"/>
      <c r="T483" s="231"/>
      <c r="AT483" s="232" t="s">
        <v>147</v>
      </c>
      <c r="AU483" s="232" t="s">
        <v>87</v>
      </c>
      <c r="AV483" s="14" t="s">
        <v>87</v>
      </c>
      <c r="AW483" s="14" t="s">
        <v>38</v>
      </c>
      <c r="AX483" s="14" t="s">
        <v>80</v>
      </c>
      <c r="AY483" s="232" t="s">
        <v>135</v>
      </c>
    </row>
    <row r="484" spans="2:51" s="14" customFormat="1" ht="11.25">
      <c r="B484" s="222"/>
      <c r="C484" s="223"/>
      <c r="D484" s="208" t="s">
        <v>147</v>
      </c>
      <c r="E484" s="224" t="s">
        <v>32</v>
      </c>
      <c r="F484" s="225" t="s">
        <v>361</v>
      </c>
      <c r="G484" s="223"/>
      <c r="H484" s="226">
        <v>1</v>
      </c>
      <c r="I484" s="227"/>
      <c r="J484" s="223"/>
      <c r="K484" s="223"/>
      <c r="L484" s="228"/>
      <c r="M484" s="229"/>
      <c r="N484" s="230"/>
      <c r="O484" s="230"/>
      <c r="P484" s="230"/>
      <c r="Q484" s="230"/>
      <c r="R484" s="230"/>
      <c r="S484" s="230"/>
      <c r="T484" s="231"/>
      <c r="AT484" s="232" t="s">
        <v>147</v>
      </c>
      <c r="AU484" s="232" t="s">
        <v>87</v>
      </c>
      <c r="AV484" s="14" t="s">
        <v>87</v>
      </c>
      <c r="AW484" s="14" t="s">
        <v>38</v>
      </c>
      <c r="AX484" s="14" t="s">
        <v>80</v>
      </c>
      <c r="AY484" s="232" t="s">
        <v>135</v>
      </c>
    </row>
    <row r="485" spans="2:51" s="14" customFormat="1" ht="11.25">
      <c r="B485" s="222"/>
      <c r="C485" s="223"/>
      <c r="D485" s="208" t="s">
        <v>147</v>
      </c>
      <c r="E485" s="224" t="s">
        <v>32</v>
      </c>
      <c r="F485" s="225" t="s">
        <v>362</v>
      </c>
      <c r="G485" s="223"/>
      <c r="H485" s="226">
        <v>1</v>
      </c>
      <c r="I485" s="227"/>
      <c r="J485" s="223"/>
      <c r="K485" s="223"/>
      <c r="L485" s="228"/>
      <c r="M485" s="229"/>
      <c r="N485" s="230"/>
      <c r="O485" s="230"/>
      <c r="P485" s="230"/>
      <c r="Q485" s="230"/>
      <c r="R485" s="230"/>
      <c r="S485" s="230"/>
      <c r="T485" s="231"/>
      <c r="AT485" s="232" t="s">
        <v>147</v>
      </c>
      <c r="AU485" s="232" t="s">
        <v>87</v>
      </c>
      <c r="AV485" s="14" t="s">
        <v>87</v>
      </c>
      <c r="AW485" s="14" t="s">
        <v>38</v>
      </c>
      <c r="AX485" s="14" t="s">
        <v>80</v>
      </c>
      <c r="AY485" s="232" t="s">
        <v>135</v>
      </c>
    </row>
    <row r="486" spans="2:51" s="14" customFormat="1" ht="11.25">
      <c r="B486" s="222"/>
      <c r="C486" s="223"/>
      <c r="D486" s="208" t="s">
        <v>147</v>
      </c>
      <c r="E486" s="224" t="s">
        <v>32</v>
      </c>
      <c r="F486" s="225" t="s">
        <v>370</v>
      </c>
      <c r="G486" s="223"/>
      <c r="H486" s="226">
        <v>1</v>
      </c>
      <c r="I486" s="227"/>
      <c r="J486" s="223"/>
      <c r="K486" s="223"/>
      <c r="L486" s="228"/>
      <c r="M486" s="229"/>
      <c r="N486" s="230"/>
      <c r="O486" s="230"/>
      <c r="P486" s="230"/>
      <c r="Q486" s="230"/>
      <c r="R486" s="230"/>
      <c r="S486" s="230"/>
      <c r="T486" s="231"/>
      <c r="AT486" s="232" t="s">
        <v>147</v>
      </c>
      <c r="AU486" s="232" t="s">
        <v>87</v>
      </c>
      <c r="AV486" s="14" t="s">
        <v>87</v>
      </c>
      <c r="AW486" s="14" t="s">
        <v>38</v>
      </c>
      <c r="AX486" s="14" t="s">
        <v>80</v>
      </c>
      <c r="AY486" s="232" t="s">
        <v>135</v>
      </c>
    </row>
    <row r="487" spans="2:51" s="15" customFormat="1" ht="11.25">
      <c r="B487" s="233"/>
      <c r="C487" s="234"/>
      <c r="D487" s="208" t="s">
        <v>147</v>
      </c>
      <c r="E487" s="235" t="s">
        <v>32</v>
      </c>
      <c r="F487" s="236" t="s">
        <v>164</v>
      </c>
      <c r="G487" s="234"/>
      <c r="H487" s="237">
        <v>6</v>
      </c>
      <c r="I487" s="238"/>
      <c r="J487" s="234"/>
      <c r="K487" s="234"/>
      <c r="L487" s="239"/>
      <c r="M487" s="240"/>
      <c r="N487" s="241"/>
      <c r="O487" s="241"/>
      <c r="P487" s="241"/>
      <c r="Q487" s="241"/>
      <c r="R487" s="241"/>
      <c r="S487" s="241"/>
      <c r="T487" s="242"/>
      <c r="AT487" s="243" t="s">
        <v>147</v>
      </c>
      <c r="AU487" s="243" t="s">
        <v>87</v>
      </c>
      <c r="AV487" s="15" t="s">
        <v>143</v>
      </c>
      <c r="AW487" s="15" t="s">
        <v>38</v>
      </c>
      <c r="AX487" s="15" t="s">
        <v>40</v>
      </c>
      <c r="AY487" s="243" t="s">
        <v>135</v>
      </c>
    </row>
    <row r="488" spans="1:65" s="2" customFormat="1" ht="21.75" customHeight="1">
      <c r="A488" s="37"/>
      <c r="B488" s="38"/>
      <c r="C488" s="195" t="s">
        <v>543</v>
      </c>
      <c r="D488" s="195" t="s">
        <v>138</v>
      </c>
      <c r="E488" s="196" t="s">
        <v>544</v>
      </c>
      <c r="F488" s="197" t="s">
        <v>545</v>
      </c>
      <c r="G488" s="198" t="s">
        <v>141</v>
      </c>
      <c r="H488" s="199">
        <v>76.666</v>
      </c>
      <c r="I488" s="200"/>
      <c r="J488" s="201">
        <f>ROUND(I488*H488,2)</f>
        <v>0</v>
      </c>
      <c r="K488" s="197" t="s">
        <v>535</v>
      </c>
      <c r="L488" s="42"/>
      <c r="M488" s="202" t="s">
        <v>32</v>
      </c>
      <c r="N488" s="203" t="s">
        <v>51</v>
      </c>
      <c r="O488" s="67"/>
      <c r="P488" s="204">
        <f>O488*H488</f>
        <v>0</v>
      </c>
      <c r="Q488" s="204">
        <v>0.00276</v>
      </c>
      <c r="R488" s="204">
        <f>Q488*H488</f>
        <v>0.21159815999999998</v>
      </c>
      <c r="S488" s="204">
        <v>0</v>
      </c>
      <c r="T488" s="205">
        <f>S488*H488</f>
        <v>0</v>
      </c>
      <c r="U488" s="37"/>
      <c r="V488" s="37"/>
      <c r="W488" s="37"/>
      <c r="X488" s="37"/>
      <c r="Y488" s="37"/>
      <c r="Z488" s="37"/>
      <c r="AA488" s="37"/>
      <c r="AB488" s="37"/>
      <c r="AC488" s="37"/>
      <c r="AD488" s="37"/>
      <c r="AE488" s="37"/>
      <c r="AR488" s="206" t="s">
        <v>291</v>
      </c>
      <c r="AT488" s="206" t="s">
        <v>138</v>
      </c>
      <c r="AU488" s="206" t="s">
        <v>87</v>
      </c>
      <c r="AY488" s="19" t="s">
        <v>135</v>
      </c>
      <c r="BE488" s="207">
        <f>IF(N488="základní",J488,0)</f>
        <v>0</v>
      </c>
      <c r="BF488" s="207">
        <f>IF(N488="snížená",J488,0)</f>
        <v>0</v>
      </c>
      <c r="BG488" s="207">
        <f>IF(N488="zákl. přenesená",J488,0)</f>
        <v>0</v>
      </c>
      <c r="BH488" s="207">
        <f>IF(N488="sníž. přenesená",J488,0)</f>
        <v>0</v>
      </c>
      <c r="BI488" s="207">
        <f>IF(N488="nulová",J488,0)</f>
        <v>0</v>
      </c>
      <c r="BJ488" s="19" t="s">
        <v>40</v>
      </c>
      <c r="BK488" s="207">
        <f>ROUND(I488*H488,2)</f>
        <v>0</v>
      </c>
      <c r="BL488" s="19" t="s">
        <v>291</v>
      </c>
      <c r="BM488" s="206" t="s">
        <v>546</v>
      </c>
    </row>
    <row r="489" spans="2:51" s="14" customFormat="1" ht="11.25">
      <c r="B489" s="222"/>
      <c r="C489" s="223"/>
      <c r="D489" s="208" t="s">
        <v>147</v>
      </c>
      <c r="E489" s="224" t="s">
        <v>32</v>
      </c>
      <c r="F489" s="225" t="s">
        <v>537</v>
      </c>
      <c r="G489" s="223"/>
      <c r="H489" s="226">
        <v>76.666</v>
      </c>
      <c r="I489" s="227"/>
      <c r="J489" s="223"/>
      <c r="K489" s="223"/>
      <c r="L489" s="228"/>
      <c r="M489" s="229"/>
      <c r="N489" s="230"/>
      <c r="O489" s="230"/>
      <c r="P489" s="230"/>
      <c r="Q489" s="230"/>
      <c r="R489" s="230"/>
      <c r="S489" s="230"/>
      <c r="T489" s="231"/>
      <c r="AT489" s="232" t="s">
        <v>147</v>
      </c>
      <c r="AU489" s="232" t="s">
        <v>87</v>
      </c>
      <c r="AV489" s="14" t="s">
        <v>87</v>
      </c>
      <c r="AW489" s="14" t="s">
        <v>38</v>
      </c>
      <c r="AX489" s="14" t="s">
        <v>40</v>
      </c>
      <c r="AY489" s="232" t="s">
        <v>135</v>
      </c>
    </row>
    <row r="490" spans="1:65" s="2" customFormat="1" ht="21.75" customHeight="1">
      <c r="A490" s="37"/>
      <c r="B490" s="38"/>
      <c r="C490" s="195" t="s">
        <v>547</v>
      </c>
      <c r="D490" s="195" t="s">
        <v>138</v>
      </c>
      <c r="E490" s="196" t="s">
        <v>548</v>
      </c>
      <c r="F490" s="197" t="s">
        <v>549</v>
      </c>
      <c r="G490" s="198" t="s">
        <v>527</v>
      </c>
      <c r="H490" s="254"/>
      <c r="I490" s="200"/>
      <c r="J490" s="201">
        <f>ROUND(I490*H490,2)</f>
        <v>0</v>
      </c>
      <c r="K490" s="197" t="s">
        <v>535</v>
      </c>
      <c r="L490" s="42"/>
      <c r="M490" s="202" t="s">
        <v>32</v>
      </c>
      <c r="N490" s="203" t="s">
        <v>51</v>
      </c>
      <c r="O490" s="67"/>
      <c r="P490" s="204">
        <f>O490*H490</f>
        <v>0</v>
      </c>
      <c r="Q490" s="204">
        <v>0</v>
      </c>
      <c r="R490" s="204">
        <f>Q490*H490</f>
        <v>0</v>
      </c>
      <c r="S490" s="204">
        <v>0</v>
      </c>
      <c r="T490" s="205">
        <f>S490*H490</f>
        <v>0</v>
      </c>
      <c r="U490" s="37"/>
      <c r="V490" s="37"/>
      <c r="W490" s="37"/>
      <c r="X490" s="37"/>
      <c r="Y490" s="37"/>
      <c r="Z490" s="37"/>
      <c r="AA490" s="37"/>
      <c r="AB490" s="37"/>
      <c r="AC490" s="37"/>
      <c r="AD490" s="37"/>
      <c r="AE490" s="37"/>
      <c r="AR490" s="206" t="s">
        <v>291</v>
      </c>
      <c r="AT490" s="206" t="s">
        <v>138</v>
      </c>
      <c r="AU490" s="206" t="s">
        <v>87</v>
      </c>
      <c r="AY490" s="19" t="s">
        <v>135</v>
      </c>
      <c r="BE490" s="207">
        <f>IF(N490="základní",J490,0)</f>
        <v>0</v>
      </c>
      <c r="BF490" s="207">
        <f>IF(N490="snížená",J490,0)</f>
        <v>0</v>
      </c>
      <c r="BG490" s="207">
        <f>IF(N490="zákl. přenesená",J490,0)</f>
        <v>0</v>
      </c>
      <c r="BH490" s="207">
        <f>IF(N490="sníž. přenesená",J490,0)</f>
        <v>0</v>
      </c>
      <c r="BI490" s="207">
        <f>IF(N490="nulová",J490,0)</f>
        <v>0</v>
      </c>
      <c r="BJ490" s="19" t="s">
        <v>40</v>
      </c>
      <c r="BK490" s="207">
        <f>ROUND(I490*H490,2)</f>
        <v>0</v>
      </c>
      <c r="BL490" s="19" t="s">
        <v>291</v>
      </c>
      <c r="BM490" s="206" t="s">
        <v>550</v>
      </c>
    </row>
    <row r="491" spans="1:47" s="2" customFormat="1" ht="78">
      <c r="A491" s="37"/>
      <c r="B491" s="38"/>
      <c r="C491" s="39"/>
      <c r="D491" s="208" t="s">
        <v>170</v>
      </c>
      <c r="E491" s="39"/>
      <c r="F491" s="209" t="s">
        <v>551</v>
      </c>
      <c r="G491" s="39"/>
      <c r="H491" s="39"/>
      <c r="I491" s="118"/>
      <c r="J491" s="39"/>
      <c r="K491" s="39"/>
      <c r="L491" s="42"/>
      <c r="M491" s="210"/>
      <c r="N491" s="211"/>
      <c r="O491" s="67"/>
      <c r="P491" s="67"/>
      <c r="Q491" s="67"/>
      <c r="R491" s="67"/>
      <c r="S491" s="67"/>
      <c r="T491" s="68"/>
      <c r="U491" s="37"/>
      <c r="V491" s="37"/>
      <c r="W491" s="37"/>
      <c r="X491" s="37"/>
      <c r="Y491" s="37"/>
      <c r="Z491" s="37"/>
      <c r="AA491" s="37"/>
      <c r="AB491" s="37"/>
      <c r="AC491" s="37"/>
      <c r="AD491" s="37"/>
      <c r="AE491" s="37"/>
      <c r="AT491" s="19" t="s">
        <v>170</v>
      </c>
      <c r="AU491" s="19" t="s">
        <v>87</v>
      </c>
    </row>
    <row r="492" spans="2:63" s="12" customFormat="1" ht="22.9" customHeight="1">
      <c r="B492" s="179"/>
      <c r="C492" s="180"/>
      <c r="D492" s="181" t="s">
        <v>79</v>
      </c>
      <c r="E492" s="193" t="s">
        <v>552</v>
      </c>
      <c r="F492" s="193" t="s">
        <v>553</v>
      </c>
      <c r="G492" s="180"/>
      <c r="H492" s="180"/>
      <c r="I492" s="183"/>
      <c r="J492" s="194">
        <f>BK492</f>
        <v>0</v>
      </c>
      <c r="K492" s="180"/>
      <c r="L492" s="185"/>
      <c r="M492" s="186"/>
      <c r="N492" s="187"/>
      <c r="O492" s="187"/>
      <c r="P492" s="188">
        <f>SUM(P493:P495)</f>
        <v>0</v>
      </c>
      <c r="Q492" s="187"/>
      <c r="R492" s="188">
        <f>SUM(R493:R495)</f>
        <v>0.10733183999999998</v>
      </c>
      <c r="S492" s="187"/>
      <c r="T492" s="189">
        <f>SUM(T493:T495)</f>
        <v>0</v>
      </c>
      <c r="AR492" s="190" t="s">
        <v>87</v>
      </c>
      <c r="AT492" s="191" t="s">
        <v>79</v>
      </c>
      <c r="AU492" s="191" t="s">
        <v>40</v>
      </c>
      <c r="AY492" s="190" t="s">
        <v>135</v>
      </c>
      <c r="BK492" s="192">
        <f>SUM(BK493:BK495)</f>
        <v>0</v>
      </c>
    </row>
    <row r="493" spans="1:65" s="2" customFormat="1" ht="16.5" customHeight="1">
      <c r="A493" s="37"/>
      <c r="B493" s="38"/>
      <c r="C493" s="195" t="s">
        <v>554</v>
      </c>
      <c r="D493" s="195" t="s">
        <v>138</v>
      </c>
      <c r="E493" s="196" t="s">
        <v>555</v>
      </c>
      <c r="F493" s="197" t="s">
        <v>556</v>
      </c>
      <c r="G493" s="198" t="s">
        <v>141</v>
      </c>
      <c r="H493" s="199">
        <v>766.656</v>
      </c>
      <c r="I493" s="200"/>
      <c r="J493" s="201">
        <f>ROUND(I493*H493,2)</f>
        <v>0</v>
      </c>
      <c r="K493" s="197" t="s">
        <v>535</v>
      </c>
      <c r="L493" s="42"/>
      <c r="M493" s="202" t="s">
        <v>32</v>
      </c>
      <c r="N493" s="203" t="s">
        <v>51</v>
      </c>
      <c r="O493" s="67"/>
      <c r="P493" s="204">
        <f>O493*H493</f>
        <v>0</v>
      </c>
      <c r="Q493" s="204">
        <v>0.00014</v>
      </c>
      <c r="R493" s="204">
        <f>Q493*H493</f>
        <v>0.10733183999999998</v>
      </c>
      <c r="S493" s="204">
        <v>0</v>
      </c>
      <c r="T493" s="205">
        <f>S493*H493</f>
        <v>0</v>
      </c>
      <c r="U493" s="37"/>
      <c r="V493" s="37"/>
      <c r="W493" s="37"/>
      <c r="X493" s="37"/>
      <c r="Y493" s="37"/>
      <c r="Z493" s="37"/>
      <c r="AA493" s="37"/>
      <c r="AB493" s="37"/>
      <c r="AC493" s="37"/>
      <c r="AD493" s="37"/>
      <c r="AE493" s="37"/>
      <c r="AR493" s="206" t="s">
        <v>291</v>
      </c>
      <c r="AT493" s="206" t="s">
        <v>138</v>
      </c>
      <c r="AU493" s="206" t="s">
        <v>87</v>
      </c>
      <c r="AY493" s="19" t="s">
        <v>135</v>
      </c>
      <c r="BE493" s="207">
        <f>IF(N493="základní",J493,0)</f>
        <v>0</v>
      </c>
      <c r="BF493" s="207">
        <f>IF(N493="snížená",J493,0)</f>
        <v>0</v>
      </c>
      <c r="BG493" s="207">
        <f>IF(N493="zákl. přenesená",J493,0)</f>
        <v>0</v>
      </c>
      <c r="BH493" s="207">
        <f>IF(N493="sníž. přenesená",J493,0)</f>
        <v>0</v>
      </c>
      <c r="BI493" s="207">
        <f>IF(N493="nulová",J493,0)</f>
        <v>0</v>
      </c>
      <c r="BJ493" s="19" t="s">
        <v>40</v>
      </c>
      <c r="BK493" s="207">
        <f>ROUND(I493*H493,2)</f>
        <v>0</v>
      </c>
      <c r="BL493" s="19" t="s">
        <v>291</v>
      </c>
      <c r="BM493" s="206" t="s">
        <v>557</v>
      </c>
    </row>
    <row r="494" spans="1:47" s="2" customFormat="1" ht="58.5">
      <c r="A494" s="37"/>
      <c r="B494" s="38"/>
      <c r="C494" s="39"/>
      <c r="D494" s="208" t="s">
        <v>170</v>
      </c>
      <c r="E494" s="39"/>
      <c r="F494" s="209" t="s">
        <v>558</v>
      </c>
      <c r="G494" s="39"/>
      <c r="H494" s="39"/>
      <c r="I494" s="118"/>
      <c r="J494" s="39"/>
      <c r="K494" s="39"/>
      <c r="L494" s="42"/>
      <c r="M494" s="210"/>
      <c r="N494" s="211"/>
      <c r="O494" s="67"/>
      <c r="P494" s="67"/>
      <c r="Q494" s="67"/>
      <c r="R494" s="67"/>
      <c r="S494" s="67"/>
      <c r="T494" s="68"/>
      <c r="U494" s="37"/>
      <c r="V494" s="37"/>
      <c r="W494" s="37"/>
      <c r="X494" s="37"/>
      <c r="Y494" s="37"/>
      <c r="Z494" s="37"/>
      <c r="AA494" s="37"/>
      <c r="AB494" s="37"/>
      <c r="AC494" s="37"/>
      <c r="AD494" s="37"/>
      <c r="AE494" s="37"/>
      <c r="AT494" s="19" t="s">
        <v>170</v>
      </c>
      <c r="AU494" s="19" t="s">
        <v>87</v>
      </c>
    </row>
    <row r="495" spans="2:51" s="14" customFormat="1" ht="11.25">
      <c r="B495" s="222"/>
      <c r="C495" s="223"/>
      <c r="D495" s="208" t="s">
        <v>147</v>
      </c>
      <c r="E495" s="224" t="s">
        <v>32</v>
      </c>
      <c r="F495" s="225" t="s">
        <v>559</v>
      </c>
      <c r="G495" s="223"/>
      <c r="H495" s="226">
        <v>766.656</v>
      </c>
      <c r="I495" s="227"/>
      <c r="J495" s="223"/>
      <c r="K495" s="223"/>
      <c r="L495" s="228"/>
      <c r="M495" s="229"/>
      <c r="N495" s="230"/>
      <c r="O495" s="230"/>
      <c r="P495" s="230"/>
      <c r="Q495" s="230"/>
      <c r="R495" s="230"/>
      <c r="S495" s="230"/>
      <c r="T495" s="231"/>
      <c r="AT495" s="232" t="s">
        <v>147</v>
      </c>
      <c r="AU495" s="232" t="s">
        <v>87</v>
      </c>
      <c r="AV495" s="14" t="s">
        <v>87</v>
      </c>
      <c r="AW495" s="14" t="s">
        <v>38</v>
      </c>
      <c r="AX495" s="14" t="s">
        <v>40</v>
      </c>
      <c r="AY495" s="232" t="s">
        <v>135</v>
      </c>
    </row>
    <row r="496" spans="2:63" s="12" customFormat="1" ht="22.9" customHeight="1">
      <c r="B496" s="179"/>
      <c r="C496" s="180"/>
      <c r="D496" s="181" t="s">
        <v>79</v>
      </c>
      <c r="E496" s="193" t="s">
        <v>560</v>
      </c>
      <c r="F496" s="193" t="s">
        <v>561</v>
      </c>
      <c r="G496" s="180"/>
      <c r="H496" s="180"/>
      <c r="I496" s="183"/>
      <c r="J496" s="194">
        <f>BK496</f>
        <v>0</v>
      </c>
      <c r="K496" s="180"/>
      <c r="L496" s="185"/>
      <c r="M496" s="186"/>
      <c r="N496" s="187"/>
      <c r="O496" s="187"/>
      <c r="P496" s="188">
        <f>SUM(P497:P639)</f>
        <v>0</v>
      </c>
      <c r="Q496" s="187"/>
      <c r="R496" s="188">
        <f>SUM(R497:R639)</f>
        <v>0.0314002</v>
      </c>
      <c r="S496" s="187"/>
      <c r="T496" s="189">
        <f>SUM(T497:T639)</f>
        <v>0</v>
      </c>
      <c r="AR496" s="190" t="s">
        <v>87</v>
      </c>
      <c r="AT496" s="191" t="s">
        <v>79</v>
      </c>
      <c r="AU496" s="191" t="s">
        <v>40</v>
      </c>
      <c r="AY496" s="190" t="s">
        <v>135</v>
      </c>
      <c r="BK496" s="192">
        <f>SUM(BK497:BK639)</f>
        <v>0</v>
      </c>
    </row>
    <row r="497" spans="1:65" s="2" customFormat="1" ht="16.5" customHeight="1">
      <c r="A497" s="37"/>
      <c r="B497" s="38"/>
      <c r="C497" s="195" t="s">
        <v>562</v>
      </c>
      <c r="D497" s="195" t="s">
        <v>138</v>
      </c>
      <c r="E497" s="196" t="s">
        <v>563</v>
      </c>
      <c r="F497" s="197" t="s">
        <v>564</v>
      </c>
      <c r="G497" s="198" t="s">
        <v>141</v>
      </c>
      <c r="H497" s="199">
        <v>175.238</v>
      </c>
      <c r="I497" s="200"/>
      <c r="J497" s="201">
        <f>ROUND(I497*H497,2)</f>
        <v>0</v>
      </c>
      <c r="K497" s="197" t="s">
        <v>142</v>
      </c>
      <c r="L497" s="42"/>
      <c r="M497" s="202" t="s">
        <v>32</v>
      </c>
      <c r="N497" s="203" t="s">
        <v>51</v>
      </c>
      <c r="O497" s="67"/>
      <c r="P497" s="204">
        <f>O497*H497</f>
        <v>0</v>
      </c>
      <c r="Q497" s="204">
        <v>0</v>
      </c>
      <c r="R497" s="204">
        <f>Q497*H497</f>
        <v>0</v>
      </c>
      <c r="S497" s="204">
        <v>0</v>
      </c>
      <c r="T497" s="205">
        <f>S497*H497</f>
        <v>0</v>
      </c>
      <c r="U497" s="37"/>
      <c r="V497" s="37"/>
      <c r="W497" s="37"/>
      <c r="X497" s="37"/>
      <c r="Y497" s="37"/>
      <c r="Z497" s="37"/>
      <c r="AA497" s="37"/>
      <c r="AB497" s="37"/>
      <c r="AC497" s="37"/>
      <c r="AD497" s="37"/>
      <c r="AE497" s="37"/>
      <c r="AR497" s="206" t="s">
        <v>291</v>
      </c>
      <c r="AT497" s="206" t="s">
        <v>138</v>
      </c>
      <c r="AU497" s="206" t="s">
        <v>87</v>
      </c>
      <c r="AY497" s="19" t="s">
        <v>135</v>
      </c>
      <c r="BE497" s="207">
        <f>IF(N497="základní",J497,0)</f>
        <v>0</v>
      </c>
      <c r="BF497" s="207">
        <f>IF(N497="snížená",J497,0)</f>
        <v>0</v>
      </c>
      <c r="BG497" s="207">
        <f>IF(N497="zákl. přenesená",J497,0)</f>
        <v>0</v>
      </c>
      <c r="BH497" s="207">
        <f>IF(N497="sníž. přenesená",J497,0)</f>
        <v>0</v>
      </c>
      <c r="BI497" s="207">
        <f>IF(N497="nulová",J497,0)</f>
        <v>0</v>
      </c>
      <c r="BJ497" s="19" t="s">
        <v>40</v>
      </c>
      <c r="BK497" s="207">
        <f>ROUND(I497*H497,2)</f>
        <v>0</v>
      </c>
      <c r="BL497" s="19" t="s">
        <v>291</v>
      </c>
      <c r="BM497" s="206" t="s">
        <v>565</v>
      </c>
    </row>
    <row r="498" spans="2:51" s="13" customFormat="1" ht="11.25">
      <c r="B498" s="212"/>
      <c r="C498" s="213"/>
      <c r="D498" s="208" t="s">
        <v>147</v>
      </c>
      <c r="E498" s="214" t="s">
        <v>32</v>
      </c>
      <c r="F498" s="215" t="s">
        <v>148</v>
      </c>
      <c r="G498" s="213"/>
      <c r="H498" s="214" t="s">
        <v>32</v>
      </c>
      <c r="I498" s="216"/>
      <c r="J498" s="213"/>
      <c r="K498" s="213"/>
      <c r="L498" s="217"/>
      <c r="M498" s="218"/>
      <c r="N498" s="219"/>
      <c r="O498" s="219"/>
      <c r="P498" s="219"/>
      <c r="Q498" s="219"/>
      <c r="R498" s="219"/>
      <c r="S498" s="219"/>
      <c r="T498" s="220"/>
      <c r="AT498" s="221" t="s">
        <v>147</v>
      </c>
      <c r="AU498" s="221" t="s">
        <v>87</v>
      </c>
      <c r="AV498" s="13" t="s">
        <v>40</v>
      </c>
      <c r="AW498" s="13" t="s">
        <v>38</v>
      </c>
      <c r="AX498" s="13" t="s">
        <v>80</v>
      </c>
      <c r="AY498" s="221" t="s">
        <v>135</v>
      </c>
    </row>
    <row r="499" spans="2:51" s="14" customFormat="1" ht="11.25">
      <c r="B499" s="222"/>
      <c r="C499" s="223"/>
      <c r="D499" s="208" t="s">
        <v>147</v>
      </c>
      <c r="E499" s="224" t="s">
        <v>32</v>
      </c>
      <c r="F499" s="225" t="s">
        <v>217</v>
      </c>
      <c r="G499" s="223"/>
      <c r="H499" s="226">
        <v>16.125</v>
      </c>
      <c r="I499" s="227"/>
      <c r="J499" s="223"/>
      <c r="K499" s="223"/>
      <c r="L499" s="228"/>
      <c r="M499" s="229"/>
      <c r="N499" s="230"/>
      <c r="O499" s="230"/>
      <c r="P499" s="230"/>
      <c r="Q499" s="230"/>
      <c r="R499" s="230"/>
      <c r="S499" s="230"/>
      <c r="T499" s="231"/>
      <c r="AT499" s="232" t="s">
        <v>147</v>
      </c>
      <c r="AU499" s="232" t="s">
        <v>87</v>
      </c>
      <c r="AV499" s="14" t="s">
        <v>87</v>
      </c>
      <c r="AW499" s="14" t="s">
        <v>38</v>
      </c>
      <c r="AX499" s="14" t="s">
        <v>80</v>
      </c>
      <c r="AY499" s="232" t="s">
        <v>135</v>
      </c>
    </row>
    <row r="500" spans="2:51" s="14" customFormat="1" ht="11.25">
      <c r="B500" s="222"/>
      <c r="C500" s="223"/>
      <c r="D500" s="208" t="s">
        <v>147</v>
      </c>
      <c r="E500" s="224" t="s">
        <v>32</v>
      </c>
      <c r="F500" s="225" t="s">
        <v>218</v>
      </c>
      <c r="G500" s="223"/>
      <c r="H500" s="226">
        <v>3.54</v>
      </c>
      <c r="I500" s="227"/>
      <c r="J500" s="223"/>
      <c r="K500" s="223"/>
      <c r="L500" s="228"/>
      <c r="M500" s="229"/>
      <c r="N500" s="230"/>
      <c r="O500" s="230"/>
      <c r="P500" s="230"/>
      <c r="Q500" s="230"/>
      <c r="R500" s="230"/>
      <c r="S500" s="230"/>
      <c r="T500" s="231"/>
      <c r="AT500" s="232" t="s">
        <v>147</v>
      </c>
      <c r="AU500" s="232" t="s">
        <v>87</v>
      </c>
      <c r="AV500" s="14" t="s">
        <v>87</v>
      </c>
      <c r="AW500" s="14" t="s">
        <v>38</v>
      </c>
      <c r="AX500" s="14" t="s">
        <v>80</v>
      </c>
      <c r="AY500" s="232" t="s">
        <v>135</v>
      </c>
    </row>
    <row r="501" spans="2:51" s="14" customFormat="1" ht="11.25">
      <c r="B501" s="222"/>
      <c r="C501" s="223"/>
      <c r="D501" s="208" t="s">
        <v>147</v>
      </c>
      <c r="E501" s="224" t="s">
        <v>32</v>
      </c>
      <c r="F501" s="225" t="s">
        <v>219</v>
      </c>
      <c r="G501" s="223"/>
      <c r="H501" s="226">
        <v>9.105</v>
      </c>
      <c r="I501" s="227"/>
      <c r="J501" s="223"/>
      <c r="K501" s="223"/>
      <c r="L501" s="228"/>
      <c r="M501" s="229"/>
      <c r="N501" s="230"/>
      <c r="O501" s="230"/>
      <c r="P501" s="230"/>
      <c r="Q501" s="230"/>
      <c r="R501" s="230"/>
      <c r="S501" s="230"/>
      <c r="T501" s="231"/>
      <c r="AT501" s="232" t="s">
        <v>147</v>
      </c>
      <c r="AU501" s="232" t="s">
        <v>87</v>
      </c>
      <c r="AV501" s="14" t="s">
        <v>87</v>
      </c>
      <c r="AW501" s="14" t="s">
        <v>38</v>
      </c>
      <c r="AX501" s="14" t="s">
        <v>80</v>
      </c>
      <c r="AY501" s="232" t="s">
        <v>135</v>
      </c>
    </row>
    <row r="502" spans="2:51" s="14" customFormat="1" ht="11.25">
      <c r="B502" s="222"/>
      <c r="C502" s="223"/>
      <c r="D502" s="208" t="s">
        <v>147</v>
      </c>
      <c r="E502" s="224" t="s">
        <v>32</v>
      </c>
      <c r="F502" s="225" t="s">
        <v>220</v>
      </c>
      <c r="G502" s="223"/>
      <c r="H502" s="226">
        <v>10.918</v>
      </c>
      <c r="I502" s="227"/>
      <c r="J502" s="223"/>
      <c r="K502" s="223"/>
      <c r="L502" s="228"/>
      <c r="M502" s="229"/>
      <c r="N502" s="230"/>
      <c r="O502" s="230"/>
      <c r="P502" s="230"/>
      <c r="Q502" s="230"/>
      <c r="R502" s="230"/>
      <c r="S502" s="230"/>
      <c r="T502" s="231"/>
      <c r="AT502" s="232" t="s">
        <v>147</v>
      </c>
      <c r="AU502" s="232" t="s">
        <v>87</v>
      </c>
      <c r="AV502" s="14" t="s">
        <v>87</v>
      </c>
      <c r="AW502" s="14" t="s">
        <v>38</v>
      </c>
      <c r="AX502" s="14" t="s">
        <v>80</v>
      </c>
      <c r="AY502" s="232" t="s">
        <v>135</v>
      </c>
    </row>
    <row r="503" spans="2:51" s="14" customFormat="1" ht="11.25">
      <c r="B503" s="222"/>
      <c r="C503" s="223"/>
      <c r="D503" s="208" t="s">
        <v>147</v>
      </c>
      <c r="E503" s="224" t="s">
        <v>32</v>
      </c>
      <c r="F503" s="225" t="s">
        <v>221</v>
      </c>
      <c r="G503" s="223"/>
      <c r="H503" s="226">
        <v>11.427</v>
      </c>
      <c r="I503" s="227"/>
      <c r="J503" s="223"/>
      <c r="K503" s="223"/>
      <c r="L503" s="228"/>
      <c r="M503" s="229"/>
      <c r="N503" s="230"/>
      <c r="O503" s="230"/>
      <c r="P503" s="230"/>
      <c r="Q503" s="230"/>
      <c r="R503" s="230"/>
      <c r="S503" s="230"/>
      <c r="T503" s="231"/>
      <c r="AT503" s="232" t="s">
        <v>147</v>
      </c>
      <c r="AU503" s="232" t="s">
        <v>87</v>
      </c>
      <c r="AV503" s="14" t="s">
        <v>87</v>
      </c>
      <c r="AW503" s="14" t="s">
        <v>38</v>
      </c>
      <c r="AX503" s="14" t="s">
        <v>80</v>
      </c>
      <c r="AY503" s="232" t="s">
        <v>135</v>
      </c>
    </row>
    <row r="504" spans="2:51" s="14" customFormat="1" ht="11.25">
      <c r="B504" s="222"/>
      <c r="C504" s="223"/>
      <c r="D504" s="208" t="s">
        <v>147</v>
      </c>
      <c r="E504" s="224" t="s">
        <v>32</v>
      </c>
      <c r="F504" s="225" t="s">
        <v>222</v>
      </c>
      <c r="G504" s="223"/>
      <c r="H504" s="226">
        <v>10.893</v>
      </c>
      <c r="I504" s="227"/>
      <c r="J504" s="223"/>
      <c r="K504" s="223"/>
      <c r="L504" s="228"/>
      <c r="M504" s="229"/>
      <c r="N504" s="230"/>
      <c r="O504" s="230"/>
      <c r="P504" s="230"/>
      <c r="Q504" s="230"/>
      <c r="R504" s="230"/>
      <c r="S504" s="230"/>
      <c r="T504" s="231"/>
      <c r="AT504" s="232" t="s">
        <v>147</v>
      </c>
      <c r="AU504" s="232" t="s">
        <v>87</v>
      </c>
      <c r="AV504" s="14" t="s">
        <v>87</v>
      </c>
      <c r="AW504" s="14" t="s">
        <v>38</v>
      </c>
      <c r="AX504" s="14" t="s">
        <v>80</v>
      </c>
      <c r="AY504" s="232" t="s">
        <v>135</v>
      </c>
    </row>
    <row r="505" spans="2:51" s="14" customFormat="1" ht="11.25">
      <c r="B505" s="222"/>
      <c r="C505" s="223"/>
      <c r="D505" s="208" t="s">
        <v>147</v>
      </c>
      <c r="E505" s="224" t="s">
        <v>32</v>
      </c>
      <c r="F505" s="225" t="s">
        <v>223</v>
      </c>
      <c r="G505" s="223"/>
      <c r="H505" s="226">
        <v>5.265</v>
      </c>
      <c r="I505" s="227"/>
      <c r="J505" s="223"/>
      <c r="K505" s="223"/>
      <c r="L505" s="228"/>
      <c r="M505" s="229"/>
      <c r="N505" s="230"/>
      <c r="O505" s="230"/>
      <c r="P505" s="230"/>
      <c r="Q505" s="230"/>
      <c r="R505" s="230"/>
      <c r="S505" s="230"/>
      <c r="T505" s="231"/>
      <c r="AT505" s="232" t="s">
        <v>147</v>
      </c>
      <c r="AU505" s="232" t="s">
        <v>87</v>
      </c>
      <c r="AV505" s="14" t="s">
        <v>87</v>
      </c>
      <c r="AW505" s="14" t="s">
        <v>38</v>
      </c>
      <c r="AX505" s="14" t="s">
        <v>80</v>
      </c>
      <c r="AY505" s="232" t="s">
        <v>135</v>
      </c>
    </row>
    <row r="506" spans="2:51" s="14" customFormat="1" ht="11.25">
      <c r="B506" s="222"/>
      <c r="C506" s="223"/>
      <c r="D506" s="208" t="s">
        <v>147</v>
      </c>
      <c r="E506" s="224" t="s">
        <v>32</v>
      </c>
      <c r="F506" s="225" t="s">
        <v>224</v>
      </c>
      <c r="G506" s="223"/>
      <c r="H506" s="226">
        <v>11.058</v>
      </c>
      <c r="I506" s="227"/>
      <c r="J506" s="223"/>
      <c r="K506" s="223"/>
      <c r="L506" s="228"/>
      <c r="M506" s="229"/>
      <c r="N506" s="230"/>
      <c r="O506" s="230"/>
      <c r="P506" s="230"/>
      <c r="Q506" s="230"/>
      <c r="R506" s="230"/>
      <c r="S506" s="230"/>
      <c r="T506" s="231"/>
      <c r="AT506" s="232" t="s">
        <v>147</v>
      </c>
      <c r="AU506" s="232" t="s">
        <v>87</v>
      </c>
      <c r="AV506" s="14" t="s">
        <v>87</v>
      </c>
      <c r="AW506" s="14" t="s">
        <v>38</v>
      </c>
      <c r="AX506" s="14" t="s">
        <v>80</v>
      </c>
      <c r="AY506" s="232" t="s">
        <v>135</v>
      </c>
    </row>
    <row r="507" spans="2:51" s="14" customFormat="1" ht="11.25">
      <c r="B507" s="222"/>
      <c r="C507" s="223"/>
      <c r="D507" s="208" t="s">
        <v>147</v>
      </c>
      <c r="E507" s="224" t="s">
        <v>32</v>
      </c>
      <c r="F507" s="225" t="s">
        <v>225</v>
      </c>
      <c r="G507" s="223"/>
      <c r="H507" s="226">
        <v>11.431</v>
      </c>
      <c r="I507" s="227"/>
      <c r="J507" s="223"/>
      <c r="K507" s="223"/>
      <c r="L507" s="228"/>
      <c r="M507" s="229"/>
      <c r="N507" s="230"/>
      <c r="O507" s="230"/>
      <c r="P507" s="230"/>
      <c r="Q507" s="230"/>
      <c r="R507" s="230"/>
      <c r="S507" s="230"/>
      <c r="T507" s="231"/>
      <c r="AT507" s="232" t="s">
        <v>147</v>
      </c>
      <c r="AU507" s="232" t="s">
        <v>87</v>
      </c>
      <c r="AV507" s="14" t="s">
        <v>87</v>
      </c>
      <c r="AW507" s="14" t="s">
        <v>38</v>
      </c>
      <c r="AX507" s="14" t="s">
        <v>80</v>
      </c>
      <c r="AY507" s="232" t="s">
        <v>135</v>
      </c>
    </row>
    <row r="508" spans="2:51" s="14" customFormat="1" ht="11.25">
      <c r="B508" s="222"/>
      <c r="C508" s="223"/>
      <c r="D508" s="208" t="s">
        <v>147</v>
      </c>
      <c r="E508" s="224" t="s">
        <v>32</v>
      </c>
      <c r="F508" s="225" t="s">
        <v>226</v>
      </c>
      <c r="G508" s="223"/>
      <c r="H508" s="226">
        <v>4.914</v>
      </c>
      <c r="I508" s="227"/>
      <c r="J508" s="223"/>
      <c r="K508" s="223"/>
      <c r="L508" s="228"/>
      <c r="M508" s="229"/>
      <c r="N508" s="230"/>
      <c r="O508" s="230"/>
      <c r="P508" s="230"/>
      <c r="Q508" s="230"/>
      <c r="R508" s="230"/>
      <c r="S508" s="230"/>
      <c r="T508" s="231"/>
      <c r="AT508" s="232" t="s">
        <v>147</v>
      </c>
      <c r="AU508" s="232" t="s">
        <v>87</v>
      </c>
      <c r="AV508" s="14" t="s">
        <v>87</v>
      </c>
      <c r="AW508" s="14" t="s">
        <v>38</v>
      </c>
      <c r="AX508" s="14" t="s">
        <v>80</v>
      </c>
      <c r="AY508" s="232" t="s">
        <v>135</v>
      </c>
    </row>
    <row r="509" spans="2:51" s="14" customFormat="1" ht="33.75">
      <c r="B509" s="222"/>
      <c r="C509" s="223"/>
      <c r="D509" s="208" t="s">
        <v>147</v>
      </c>
      <c r="E509" s="224" t="s">
        <v>32</v>
      </c>
      <c r="F509" s="225" t="s">
        <v>227</v>
      </c>
      <c r="G509" s="223"/>
      <c r="H509" s="226">
        <v>14.293</v>
      </c>
      <c r="I509" s="227"/>
      <c r="J509" s="223"/>
      <c r="K509" s="223"/>
      <c r="L509" s="228"/>
      <c r="M509" s="229"/>
      <c r="N509" s="230"/>
      <c r="O509" s="230"/>
      <c r="P509" s="230"/>
      <c r="Q509" s="230"/>
      <c r="R509" s="230"/>
      <c r="S509" s="230"/>
      <c r="T509" s="231"/>
      <c r="AT509" s="232" t="s">
        <v>147</v>
      </c>
      <c r="AU509" s="232" t="s">
        <v>87</v>
      </c>
      <c r="AV509" s="14" t="s">
        <v>87</v>
      </c>
      <c r="AW509" s="14" t="s">
        <v>38</v>
      </c>
      <c r="AX509" s="14" t="s">
        <v>80</v>
      </c>
      <c r="AY509" s="232" t="s">
        <v>135</v>
      </c>
    </row>
    <row r="510" spans="2:51" s="14" customFormat="1" ht="11.25">
      <c r="B510" s="222"/>
      <c r="C510" s="223"/>
      <c r="D510" s="208" t="s">
        <v>147</v>
      </c>
      <c r="E510" s="224" t="s">
        <v>32</v>
      </c>
      <c r="F510" s="225" t="s">
        <v>228</v>
      </c>
      <c r="G510" s="223"/>
      <c r="H510" s="226">
        <v>8.745</v>
      </c>
      <c r="I510" s="227"/>
      <c r="J510" s="223"/>
      <c r="K510" s="223"/>
      <c r="L510" s="228"/>
      <c r="M510" s="229"/>
      <c r="N510" s="230"/>
      <c r="O510" s="230"/>
      <c r="P510" s="230"/>
      <c r="Q510" s="230"/>
      <c r="R510" s="230"/>
      <c r="S510" s="230"/>
      <c r="T510" s="231"/>
      <c r="AT510" s="232" t="s">
        <v>147</v>
      </c>
      <c r="AU510" s="232" t="s">
        <v>87</v>
      </c>
      <c r="AV510" s="14" t="s">
        <v>87</v>
      </c>
      <c r="AW510" s="14" t="s">
        <v>38</v>
      </c>
      <c r="AX510" s="14" t="s">
        <v>80</v>
      </c>
      <c r="AY510" s="232" t="s">
        <v>135</v>
      </c>
    </row>
    <row r="511" spans="2:51" s="14" customFormat="1" ht="11.25">
      <c r="B511" s="222"/>
      <c r="C511" s="223"/>
      <c r="D511" s="208" t="s">
        <v>147</v>
      </c>
      <c r="E511" s="224" t="s">
        <v>32</v>
      </c>
      <c r="F511" s="225" t="s">
        <v>229</v>
      </c>
      <c r="G511" s="223"/>
      <c r="H511" s="226">
        <v>4.789</v>
      </c>
      <c r="I511" s="227"/>
      <c r="J511" s="223"/>
      <c r="K511" s="223"/>
      <c r="L511" s="228"/>
      <c r="M511" s="229"/>
      <c r="N511" s="230"/>
      <c r="O511" s="230"/>
      <c r="P511" s="230"/>
      <c r="Q511" s="230"/>
      <c r="R511" s="230"/>
      <c r="S511" s="230"/>
      <c r="T511" s="231"/>
      <c r="AT511" s="232" t="s">
        <v>147</v>
      </c>
      <c r="AU511" s="232" t="s">
        <v>87</v>
      </c>
      <c r="AV511" s="14" t="s">
        <v>87</v>
      </c>
      <c r="AW511" s="14" t="s">
        <v>38</v>
      </c>
      <c r="AX511" s="14" t="s">
        <v>80</v>
      </c>
      <c r="AY511" s="232" t="s">
        <v>135</v>
      </c>
    </row>
    <row r="512" spans="2:51" s="14" customFormat="1" ht="11.25">
      <c r="B512" s="222"/>
      <c r="C512" s="223"/>
      <c r="D512" s="208" t="s">
        <v>147</v>
      </c>
      <c r="E512" s="224" t="s">
        <v>32</v>
      </c>
      <c r="F512" s="225" t="s">
        <v>230</v>
      </c>
      <c r="G512" s="223"/>
      <c r="H512" s="226">
        <v>8.771</v>
      </c>
      <c r="I512" s="227"/>
      <c r="J512" s="223"/>
      <c r="K512" s="223"/>
      <c r="L512" s="228"/>
      <c r="M512" s="229"/>
      <c r="N512" s="230"/>
      <c r="O512" s="230"/>
      <c r="P512" s="230"/>
      <c r="Q512" s="230"/>
      <c r="R512" s="230"/>
      <c r="S512" s="230"/>
      <c r="T512" s="231"/>
      <c r="AT512" s="232" t="s">
        <v>147</v>
      </c>
      <c r="AU512" s="232" t="s">
        <v>87</v>
      </c>
      <c r="AV512" s="14" t="s">
        <v>87</v>
      </c>
      <c r="AW512" s="14" t="s">
        <v>38</v>
      </c>
      <c r="AX512" s="14" t="s">
        <v>80</v>
      </c>
      <c r="AY512" s="232" t="s">
        <v>135</v>
      </c>
    </row>
    <row r="513" spans="2:51" s="14" customFormat="1" ht="11.25">
      <c r="B513" s="222"/>
      <c r="C513" s="223"/>
      <c r="D513" s="208" t="s">
        <v>147</v>
      </c>
      <c r="E513" s="224" t="s">
        <v>32</v>
      </c>
      <c r="F513" s="225" t="s">
        <v>231</v>
      </c>
      <c r="G513" s="223"/>
      <c r="H513" s="226">
        <v>7.49</v>
      </c>
      <c r="I513" s="227"/>
      <c r="J513" s="223"/>
      <c r="K513" s="223"/>
      <c r="L513" s="228"/>
      <c r="M513" s="229"/>
      <c r="N513" s="230"/>
      <c r="O513" s="230"/>
      <c r="P513" s="230"/>
      <c r="Q513" s="230"/>
      <c r="R513" s="230"/>
      <c r="S513" s="230"/>
      <c r="T513" s="231"/>
      <c r="AT513" s="232" t="s">
        <v>147</v>
      </c>
      <c r="AU513" s="232" t="s">
        <v>87</v>
      </c>
      <c r="AV513" s="14" t="s">
        <v>87</v>
      </c>
      <c r="AW513" s="14" t="s">
        <v>38</v>
      </c>
      <c r="AX513" s="14" t="s">
        <v>80</v>
      </c>
      <c r="AY513" s="232" t="s">
        <v>135</v>
      </c>
    </row>
    <row r="514" spans="2:51" s="16" customFormat="1" ht="11.25">
      <c r="B514" s="255"/>
      <c r="C514" s="256"/>
      <c r="D514" s="208" t="s">
        <v>147</v>
      </c>
      <c r="E514" s="257" t="s">
        <v>32</v>
      </c>
      <c r="F514" s="258" t="s">
        <v>566</v>
      </c>
      <c r="G514" s="256"/>
      <c r="H514" s="259">
        <v>138.764</v>
      </c>
      <c r="I514" s="260"/>
      <c r="J514" s="256"/>
      <c r="K514" s="256"/>
      <c r="L514" s="261"/>
      <c r="M514" s="262"/>
      <c r="N514" s="263"/>
      <c r="O514" s="263"/>
      <c r="P514" s="263"/>
      <c r="Q514" s="263"/>
      <c r="R514" s="263"/>
      <c r="S514" s="263"/>
      <c r="T514" s="264"/>
      <c r="AT514" s="265" t="s">
        <v>147</v>
      </c>
      <c r="AU514" s="265" t="s">
        <v>87</v>
      </c>
      <c r="AV514" s="16" t="s">
        <v>136</v>
      </c>
      <c r="AW514" s="16" t="s">
        <v>38</v>
      </c>
      <c r="AX514" s="16" t="s">
        <v>80</v>
      </c>
      <c r="AY514" s="265" t="s">
        <v>135</v>
      </c>
    </row>
    <row r="515" spans="2:51" s="13" customFormat="1" ht="11.25">
      <c r="B515" s="212"/>
      <c r="C515" s="213"/>
      <c r="D515" s="208" t="s">
        <v>147</v>
      </c>
      <c r="E515" s="214" t="s">
        <v>32</v>
      </c>
      <c r="F515" s="215" t="s">
        <v>148</v>
      </c>
      <c r="G515" s="213"/>
      <c r="H515" s="214" t="s">
        <v>32</v>
      </c>
      <c r="I515" s="216"/>
      <c r="J515" s="213"/>
      <c r="K515" s="213"/>
      <c r="L515" s="217"/>
      <c r="M515" s="218"/>
      <c r="N515" s="219"/>
      <c r="O515" s="219"/>
      <c r="P515" s="219"/>
      <c r="Q515" s="219"/>
      <c r="R515" s="219"/>
      <c r="S515" s="219"/>
      <c r="T515" s="220"/>
      <c r="AT515" s="221" t="s">
        <v>147</v>
      </c>
      <c r="AU515" s="221" t="s">
        <v>87</v>
      </c>
      <c r="AV515" s="13" t="s">
        <v>40</v>
      </c>
      <c r="AW515" s="13" t="s">
        <v>38</v>
      </c>
      <c r="AX515" s="13" t="s">
        <v>80</v>
      </c>
      <c r="AY515" s="221" t="s">
        <v>135</v>
      </c>
    </row>
    <row r="516" spans="2:51" s="14" customFormat="1" ht="11.25">
      <c r="B516" s="222"/>
      <c r="C516" s="223"/>
      <c r="D516" s="208" t="s">
        <v>147</v>
      </c>
      <c r="E516" s="224" t="s">
        <v>32</v>
      </c>
      <c r="F516" s="225" t="s">
        <v>173</v>
      </c>
      <c r="G516" s="223"/>
      <c r="H516" s="226">
        <v>0.811</v>
      </c>
      <c r="I516" s="227"/>
      <c r="J516" s="223"/>
      <c r="K516" s="223"/>
      <c r="L516" s="228"/>
      <c r="M516" s="229"/>
      <c r="N516" s="230"/>
      <c r="O516" s="230"/>
      <c r="P516" s="230"/>
      <c r="Q516" s="230"/>
      <c r="R516" s="230"/>
      <c r="S516" s="230"/>
      <c r="T516" s="231"/>
      <c r="AT516" s="232" t="s">
        <v>147</v>
      </c>
      <c r="AU516" s="232" t="s">
        <v>87</v>
      </c>
      <c r="AV516" s="14" t="s">
        <v>87</v>
      </c>
      <c r="AW516" s="14" t="s">
        <v>38</v>
      </c>
      <c r="AX516" s="14" t="s">
        <v>80</v>
      </c>
      <c r="AY516" s="232" t="s">
        <v>135</v>
      </c>
    </row>
    <row r="517" spans="2:51" s="14" customFormat="1" ht="11.25">
      <c r="B517" s="222"/>
      <c r="C517" s="223"/>
      <c r="D517" s="208" t="s">
        <v>147</v>
      </c>
      <c r="E517" s="224" t="s">
        <v>32</v>
      </c>
      <c r="F517" s="225" t="s">
        <v>174</v>
      </c>
      <c r="G517" s="223"/>
      <c r="H517" s="226">
        <v>0.212</v>
      </c>
      <c r="I517" s="227"/>
      <c r="J517" s="223"/>
      <c r="K517" s="223"/>
      <c r="L517" s="228"/>
      <c r="M517" s="229"/>
      <c r="N517" s="230"/>
      <c r="O517" s="230"/>
      <c r="P517" s="230"/>
      <c r="Q517" s="230"/>
      <c r="R517" s="230"/>
      <c r="S517" s="230"/>
      <c r="T517" s="231"/>
      <c r="AT517" s="232" t="s">
        <v>147</v>
      </c>
      <c r="AU517" s="232" t="s">
        <v>87</v>
      </c>
      <c r="AV517" s="14" t="s">
        <v>87</v>
      </c>
      <c r="AW517" s="14" t="s">
        <v>38</v>
      </c>
      <c r="AX517" s="14" t="s">
        <v>80</v>
      </c>
      <c r="AY517" s="232" t="s">
        <v>135</v>
      </c>
    </row>
    <row r="518" spans="2:51" s="14" customFormat="1" ht="11.25">
      <c r="B518" s="222"/>
      <c r="C518" s="223"/>
      <c r="D518" s="208" t="s">
        <v>147</v>
      </c>
      <c r="E518" s="224" t="s">
        <v>32</v>
      </c>
      <c r="F518" s="225" t="s">
        <v>175</v>
      </c>
      <c r="G518" s="223"/>
      <c r="H518" s="226">
        <v>0.293</v>
      </c>
      <c r="I518" s="227"/>
      <c r="J518" s="223"/>
      <c r="K518" s="223"/>
      <c r="L518" s="228"/>
      <c r="M518" s="229"/>
      <c r="N518" s="230"/>
      <c r="O518" s="230"/>
      <c r="P518" s="230"/>
      <c r="Q518" s="230"/>
      <c r="R518" s="230"/>
      <c r="S518" s="230"/>
      <c r="T518" s="231"/>
      <c r="AT518" s="232" t="s">
        <v>147</v>
      </c>
      <c r="AU518" s="232" t="s">
        <v>87</v>
      </c>
      <c r="AV518" s="14" t="s">
        <v>87</v>
      </c>
      <c r="AW518" s="14" t="s">
        <v>38</v>
      </c>
      <c r="AX518" s="14" t="s">
        <v>80</v>
      </c>
      <c r="AY518" s="232" t="s">
        <v>135</v>
      </c>
    </row>
    <row r="519" spans="2:51" s="14" customFormat="1" ht="11.25">
      <c r="B519" s="222"/>
      <c r="C519" s="223"/>
      <c r="D519" s="208" t="s">
        <v>147</v>
      </c>
      <c r="E519" s="224" t="s">
        <v>32</v>
      </c>
      <c r="F519" s="225" t="s">
        <v>176</v>
      </c>
      <c r="G519" s="223"/>
      <c r="H519" s="226">
        <v>0.342</v>
      </c>
      <c r="I519" s="227"/>
      <c r="J519" s="223"/>
      <c r="K519" s="223"/>
      <c r="L519" s="228"/>
      <c r="M519" s="229"/>
      <c r="N519" s="230"/>
      <c r="O519" s="230"/>
      <c r="P519" s="230"/>
      <c r="Q519" s="230"/>
      <c r="R519" s="230"/>
      <c r="S519" s="230"/>
      <c r="T519" s="231"/>
      <c r="AT519" s="232" t="s">
        <v>147</v>
      </c>
      <c r="AU519" s="232" t="s">
        <v>87</v>
      </c>
      <c r="AV519" s="14" t="s">
        <v>87</v>
      </c>
      <c r="AW519" s="14" t="s">
        <v>38</v>
      </c>
      <c r="AX519" s="14" t="s">
        <v>80</v>
      </c>
      <c r="AY519" s="232" t="s">
        <v>135</v>
      </c>
    </row>
    <row r="520" spans="2:51" s="14" customFormat="1" ht="11.25">
      <c r="B520" s="222"/>
      <c r="C520" s="223"/>
      <c r="D520" s="208" t="s">
        <v>147</v>
      </c>
      <c r="E520" s="224" t="s">
        <v>32</v>
      </c>
      <c r="F520" s="225" t="s">
        <v>177</v>
      </c>
      <c r="G520" s="223"/>
      <c r="H520" s="226">
        <v>0.34</v>
      </c>
      <c r="I520" s="227"/>
      <c r="J520" s="223"/>
      <c r="K520" s="223"/>
      <c r="L520" s="228"/>
      <c r="M520" s="229"/>
      <c r="N520" s="230"/>
      <c r="O520" s="230"/>
      <c r="P520" s="230"/>
      <c r="Q520" s="230"/>
      <c r="R520" s="230"/>
      <c r="S520" s="230"/>
      <c r="T520" s="231"/>
      <c r="AT520" s="232" t="s">
        <v>147</v>
      </c>
      <c r="AU520" s="232" t="s">
        <v>87</v>
      </c>
      <c r="AV520" s="14" t="s">
        <v>87</v>
      </c>
      <c r="AW520" s="14" t="s">
        <v>38</v>
      </c>
      <c r="AX520" s="14" t="s">
        <v>80</v>
      </c>
      <c r="AY520" s="232" t="s">
        <v>135</v>
      </c>
    </row>
    <row r="521" spans="2:51" s="14" customFormat="1" ht="11.25">
      <c r="B521" s="222"/>
      <c r="C521" s="223"/>
      <c r="D521" s="208" t="s">
        <v>147</v>
      </c>
      <c r="E521" s="224" t="s">
        <v>32</v>
      </c>
      <c r="F521" s="225" t="s">
        <v>178</v>
      </c>
      <c r="G521" s="223"/>
      <c r="H521" s="226">
        <v>0.337</v>
      </c>
      <c r="I521" s="227"/>
      <c r="J521" s="223"/>
      <c r="K521" s="223"/>
      <c r="L521" s="228"/>
      <c r="M521" s="229"/>
      <c r="N521" s="230"/>
      <c r="O521" s="230"/>
      <c r="P521" s="230"/>
      <c r="Q521" s="230"/>
      <c r="R521" s="230"/>
      <c r="S521" s="230"/>
      <c r="T521" s="231"/>
      <c r="AT521" s="232" t="s">
        <v>147</v>
      </c>
      <c r="AU521" s="232" t="s">
        <v>87</v>
      </c>
      <c r="AV521" s="14" t="s">
        <v>87</v>
      </c>
      <c r="AW521" s="14" t="s">
        <v>38</v>
      </c>
      <c r="AX521" s="14" t="s">
        <v>80</v>
      </c>
      <c r="AY521" s="232" t="s">
        <v>135</v>
      </c>
    </row>
    <row r="522" spans="2:51" s="14" customFormat="1" ht="11.25">
      <c r="B522" s="222"/>
      <c r="C522" s="223"/>
      <c r="D522" s="208" t="s">
        <v>147</v>
      </c>
      <c r="E522" s="224" t="s">
        <v>32</v>
      </c>
      <c r="F522" s="225" t="s">
        <v>179</v>
      </c>
      <c r="G522" s="223"/>
      <c r="H522" s="226">
        <v>0.265</v>
      </c>
      <c r="I522" s="227"/>
      <c r="J522" s="223"/>
      <c r="K522" s="223"/>
      <c r="L522" s="228"/>
      <c r="M522" s="229"/>
      <c r="N522" s="230"/>
      <c r="O522" s="230"/>
      <c r="P522" s="230"/>
      <c r="Q522" s="230"/>
      <c r="R522" s="230"/>
      <c r="S522" s="230"/>
      <c r="T522" s="231"/>
      <c r="AT522" s="232" t="s">
        <v>147</v>
      </c>
      <c r="AU522" s="232" t="s">
        <v>87</v>
      </c>
      <c r="AV522" s="14" t="s">
        <v>87</v>
      </c>
      <c r="AW522" s="14" t="s">
        <v>38</v>
      </c>
      <c r="AX522" s="14" t="s">
        <v>80</v>
      </c>
      <c r="AY522" s="232" t="s">
        <v>135</v>
      </c>
    </row>
    <row r="523" spans="2:51" s="14" customFormat="1" ht="11.25">
      <c r="B523" s="222"/>
      <c r="C523" s="223"/>
      <c r="D523" s="208" t="s">
        <v>147</v>
      </c>
      <c r="E523" s="224" t="s">
        <v>32</v>
      </c>
      <c r="F523" s="225" t="s">
        <v>180</v>
      </c>
      <c r="G523" s="223"/>
      <c r="H523" s="226">
        <v>0.388</v>
      </c>
      <c r="I523" s="227"/>
      <c r="J523" s="223"/>
      <c r="K523" s="223"/>
      <c r="L523" s="228"/>
      <c r="M523" s="229"/>
      <c r="N523" s="230"/>
      <c r="O523" s="230"/>
      <c r="P523" s="230"/>
      <c r="Q523" s="230"/>
      <c r="R523" s="230"/>
      <c r="S523" s="230"/>
      <c r="T523" s="231"/>
      <c r="AT523" s="232" t="s">
        <v>147</v>
      </c>
      <c r="AU523" s="232" t="s">
        <v>87</v>
      </c>
      <c r="AV523" s="14" t="s">
        <v>87</v>
      </c>
      <c r="AW523" s="14" t="s">
        <v>38</v>
      </c>
      <c r="AX523" s="14" t="s">
        <v>80</v>
      </c>
      <c r="AY523" s="232" t="s">
        <v>135</v>
      </c>
    </row>
    <row r="524" spans="2:51" s="14" customFormat="1" ht="11.25">
      <c r="B524" s="222"/>
      <c r="C524" s="223"/>
      <c r="D524" s="208" t="s">
        <v>147</v>
      </c>
      <c r="E524" s="224" t="s">
        <v>32</v>
      </c>
      <c r="F524" s="225" t="s">
        <v>181</v>
      </c>
      <c r="G524" s="223"/>
      <c r="H524" s="226">
        <v>0.388</v>
      </c>
      <c r="I524" s="227"/>
      <c r="J524" s="223"/>
      <c r="K524" s="223"/>
      <c r="L524" s="228"/>
      <c r="M524" s="229"/>
      <c r="N524" s="230"/>
      <c r="O524" s="230"/>
      <c r="P524" s="230"/>
      <c r="Q524" s="230"/>
      <c r="R524" s="230"/>
      <c r="S524" s="230"/>
      <c r="T524" s="231"/>
      <c r="AT524" s="232" t="s">
        <v>147</v>
      </c>
      <c r="AU524" s="232" t="s">
        <v>87</v>
      </c>
      <c r="AV524" s="14" t="s">
        <v>87</v>
      </c>
      <c r="AW524" s="14" t="s">
        <v>38</v>
      </c>
      <c r="AX524" s="14" t="s">
        <v>80</v>
      </c>
      <c r="AY524" s="232" t="s">
        <v>135</v>
      </c>
    </row>
    <row r="525" spans="2:51" s="14" customFormat="1" ht="11.25">
      <c r="B525" s="222"/>
      <c r="C525" s="223"/>
      <c r="D525" s="208" t="s">
        <v>147</v>
      </c>
      <c r="E525" s="224" t="s">
        <v>32</v>
      </c>
      <c r="F525" s="225" t="s">
        <v>182</v>
      </c>
      <c r="G525" s="223"/>
      <c r="H525" s="226">
        <v>0.202</v>
      </c>
      <c r="I525" s="227"/>
      <c r="J525" s="223"/>
      <c r="K525" s="223"/>
      <c r="L525" s="228"/>
      <c r="M525" s="229"/>
      <c r="N525" s="230"/>
      <c r="O525" s="230"/>
      <c r="P525" s="230"/>
      <c r="Q525" s="230"/>
      <c r="R525" s="230"/>
      <c r="S525" s="230"/>
      <c r="T525" s="231"/>
      <c r="AT525" s="232" t="s">
        <v>147</v>
      </c>
      <c r="AU525" s="232" t="s">
        <v>87</v>
      </c>
      <c r="AV525" s="14" t="s">
        <v>87</v>
      </c>
      <c r="AW525" s="14" t="s">
        <v>38</v>
      </c>
      <c r="AX525" s="14" t="s">
        <v>80</v>
      </c>
      <c r="AY525" s="232" t="s">
        <v>135</v>
      </c>
    </row>
    <row r="526" spans="2:51" s="14" customFormat="1" ht="11.25">
      <c r="B526" s="222"/>
      <c r="C526" s="223"/>
      <c r="D526" s="208" t="s">
        <v>147</v>
      </c>
      <c r="E526" s="224" t="s">
        <v>32</v>
      </c>
      <c r="F526" s="225" t="s">
        <v>183</v>
      </c>
      <c r="G526" s="223"/>
      <c r="H526" s="226">
        <v>0.474</v>
      </c>
      <c r="I526" s="227"/>
      <c r="J526" s="223"/>
      <c r="K526" s="223"/>
      <c r="L526" s="228"/>
      <c r="M526" s="229"/>
      <c r="N526" s="230"/>
      <c r="O526" s="230"/>
      <c r="P526" s="230"/>
      <c r="Q526" s="230"/>
      <c r="R526" s="230"/>
      <c r="S526" s="230"/>
      <c r="T526" s="231"/>
      <c r="AT526" s="232" t="s">
        <v>147</v>
      </c>
      <c r="AU526" s="232" t="s">
        <v>87</v>
      </c>
      <c r="AV526" s="14" t="s">
        <v>87</v>
      </c>
      <c r="AW526" s="14" t="s">
        <v>38</v>
      </c>
      <c r="AX526" s="14" t="s">
        <v>80</v>
      </c>
      <c r="AY526" s="232" t="s">
        <v>135</v>
      </c>
    </row>
    <row r="527" spans="2:51" s="14" customFormat="1" ht="11.25">
      <c r="B527" s="222"/>
      <c r="C527" s="223"/>
      <c r="D527" s="208" t="s">
        <v>147</v>
      </c>
      <c r="E527" s="224" t="s">
        <v>32</v>
      </c>
      <c r="F527" s="225" t="s">
        <v>184</v>
      </c>
      <c r="G527" s="223"/>
      <c r="H527" s="226">
        <v>0.29</v>
      </c>
      <c r="I527" s="227"/>
      <c r="J527" s="223"/>
      <c r="K527" s="223"/>
      <c r="L527" s="228"/>
      <c r="M527" s="229"/>
      <c r="N527" s="230"/>
      <c r="O527" s="230"/>
      <c r="P527" s="230"/>
      <c r="Q527" s="230"/>
      <c r="R527" s="230"/>
      <c r="S527" s="230"/>
      <c r="T527" s="231"/>
      <c r="AT527" s="232" t="s">
        <v>147</v>
      </c>
      <c r="AU527" s="232" t="s">
        <v>87</v>
      </c>
      <c r="AV527" s="14" t="s">
        <v>87</v>
      </c>
      <c r="AW527" s="14" t="s">
        <v>38</v>
      </c>
      <c r="AX527" s="14" t="s">
        <v>80</v>
      </c>
      <c r="AY527" s="232" t="s">
        <v>135</v>
      </c>
    </row>
    <row r="528" spans="2:51" s="14" customFormat="1" ht="11.25">
      <c r="B528" s="222"/>
      <c r="C528" s="223"/>
      <c r="D528" s="208" t="s">
        <v>147</v>
      </c>
      <c r="E528" s="224" t="s">
        <v>32</v>
      </c>
      <c r="F528" s="225" t="s">
        <v>185</v>
      </c>
      <c r="G528" s="223"/>
      <c r="H528" s="226">
        <v>0.199</v>
      </c>
      <c r="I528" s="227"/>
      <c r="J528" s="223"/>
      <c r="K528" s="223"/>
      <c r="L528" s="228"/>
      <c r="M528" s="229"/>
      <c r="N528" s="230"/>
      <c r="O528" s="230"/>
      <c r="P528" s="230"/>
      <c r="Q528" s="230"/>
      <c r="R528" s="230"/>
      <c r="S528" s="230"/>
      <c r="T528" s="231"/>
      <c r="AT528" s="232" t="s">
        <v>147</v>
      </c>
      <c r="AU528" s="232" t="s">
        <v>87</v>
      </c>
      <c r="AV528" s="14" t="s">
        <v>87</v>
      </c>
      <c r="AW528" s="14" t="s">
        <v>38</v>
      </c>
      <c r="AX528" s="14" t="s">
        <v>80</v>
      </c>
      <c r="AY528" s="232" t="s">
        <v>135</v>
      </c>
    </row>
    <row r="529" spans="2:51" s="14" customFormat="1" ht="11.25">
      <c r="B529" s="222"/>
      <c r="C529" s="223"/>
      <c r="D529" s="208" t="s">
        <v>147</v>
      </c>
      <c r="E529" s="224" t="s">
        <v>32</v>
      </c>
      <c r="F529" s="225" t="s">
        <v>186</v>
      </c>
      <c r="G529" s="223"/>
      <c r="H529" s="226">
        <v>0.296</v>
      </c>
      <c r="I529" s="227"/>
      <c r="J529" s="223"/>
      <c r="K529" s="223"/>
      <c r="L529" s="228"/>
      <c r="M529" s="229"/>
      <c r="N529" s="230"/>
      <c r="O529" s="230"/>
      <c r="P529" s="230"/>
      <c r="Q529" s="230"/>
      <c r="R529" s="230"/>
      <c r="S529" s="230"/>
      <c r="T529" s="231"/>
      <c r="AT529" s="232" t="s">
        <v>147</v>
      </c>
      <c r="AU529" s="232" t="s">
        <v>87</v>
      </c>
      <c r="AV529" s="14" t="s">
        <v>87</v>
      </c>
      <c r="AW529" s="14" t="s">
        <v>38</v>
      </c>
      <c r="AX529" s="14" t="s">
        <v>80</v>
      </c>
      <c r="AY529" s="232" t="s">
        <v>135</v>
      </c>
    </row>
    <row r="530" spans="2:51" s="14" customFormat="1" ht="11.25">
      <c r="B530" s="222"/>
      <c r="C530" s="223"/>
      <c r="D530" s="208" t="s">
        <v>147</v>
      </c>
      <c r="E530" s="224" t="s">
        <v>32</v>
      </c>
      <c r="F530" s="225" t="s">
        <v>187</v>
      </c>
      <c r="G530" s="223"/>
      <c r="H530" s="226">
        <v>0.287</v>
      </c>
      <c r="I530" s="227"/>
      <c r="J530" s="223"/>
      <c r="K530" s="223"/>
      <c r="L530" s="228"/>
      <c r="M530" s="229"/>
      <c r="N530" s="230"/>
      <c r="O530" s="230"/>
      <c r="P530" s="230"/>
      <c r="Q530" s="230"/>
      <c r="R530" s="230"/>
      <c r="S530" s="230"/>
      <c r="T530" s="231"/>
      <c r="AT530" s="232" t="s">
        <v>147</v>
      </c>
      <c r="AU530" s="232" t="s">
        <v>87</v>
      </c>
      <c r="AV530" s="14" t="s">
        <v>87</v>
      </c>
      <c r="AW530" s="14" t="s">
        <v>38</v>
      </c>
      <c r="AX530" s="14" t="s">
        <v>80</v>
      </c>
      <c r="AY530" s="232" t="s">
        <v>135</v>
      </c>
    </row>
    <row r="531" spans="2:51" s="16" customFormat="1" ht="11.25">
      <c r="B531" s="255"/>
      <c r="C531" s="256"/>
      <c r="D531" s="208" t="s">
        <v>147</v>
      </c>
      <c r="E531" s="257" t="s">
        <v>32</v>
      </c>
      <c r="F531" s="258" t="s">
        <v>567</v>
      </c>
      <c r="G531" s="256"/>
      <c r="H531" s="259">
        <v>5.124</v>
      </c>
      <c r="I531" s="260"/>
      <c r="J531" s="256"/>
      <c r="K531" s="256"/>
      <c r="L531" s="261"/>
      <c r="M531" s="262"/>
      <c r="N531" s="263"/>
      <c r="O531" s="263"/>
      <c r="P531" s="263"/>
      <c r="Q531" s="263"/>
      <c r="R531" s="263"/>
      <c r="S531" s="263"/>
      <c r="T531" s="264"/>
      <c r="AT531" s="265" t="s">
        <v>147</v>
      </c>
      <c r="AU531" s="265" t="s">
        <v>87</v>
      </c>
      <c r="AV531" s="16" t="s">
        <v>136</v>
      </c>
      <c r="AW531" s="16" t="s">
        <v>38</v>
      </c>
      <c r="AX531" s="16" t="s">
        <v>80</v>
      </c>
      <c r="AY531" s="265" t="s">
        <v>135</v>
      </c>
    </row>
    <row r="532" spans="2:51" s="13" customFormat="1" ht="11.25">
      <c r="B532" s="212"/>
      <c r="C532" s="213"/>
      <c r="D532" s="208" t="s">
        <v>147</v>
      </c>
      <c r="E532" s="214" t="s">
        <v>32</v>
      </c>
      <c r="F532" s="215" t="s">
        <v>148</v>
      </c>
      <c r="G532" s="213"/>
      <c r="H532" s="214" t="s">
        <v>32</v>
      </c>
      <c r="I532" s="216"/>
      <c r="J532" s="213"/>
      <c r="K532" s="213"/>
      <c r="L532" s="217"/>
      <c r="M532" s="218"/>
      <c r="N532" s="219"/>
      <c r="O532" s="219"/>
      <c r="P532" s="219"/>
      <c r="Q532" s="219"/>
      <c r="R532" s="219"/>
      <c r="S532" s="219"/>
      <c r="T532" s="220"/>
      <c r="AT532" s="221" t="s">
        <v>147</v>
      </c>
      <c r="AU532" s="221" t="s">
        <v>87</v>
      </c>
      <c r="AV532" s="13" t="s">
        <v>40</v>
      </c>
      <c r="AW532" s="13" t="s">
        <v>38</v>
      </c>
      <c r="AX532" s="13" t="s">
        <v>80</v>
      </c>
      <c r="AY532" s="221" t="s">
        <v>135</v>
      </c>
    </row>
    <row r="533" spans="2:51" s="14" customFormat="1" ht="11.25">
      <c r="B533" s="222"/>
      <c r="C533" s="223"/>
      <c r="D533" s="208" t="s">
        <v>147</v>
      </c>
      <c r="E533" s="224" t="s">
        <v>32</v>
      </c>
      <c r="F533" s="225" t="s">
        <v>195</v>
      </c>
      <c r="G533" s="223"/>
      <c r="H533" s="226">
        <v>1.303</v>
      </c>
      <c r="I533" s="227"/>
      <c r="J533" s="223"/>
      <c r="K533" s="223"/>
      <c r="L533" s="228"/>
      <c r="M533" s="229"/>
      <c r="N533" s="230"/>
      <c r="O533" s="230"/>
      <c r="P533" s="230"/>
      <c r="Q533" s="230"/>
      <c r="R533" s="230"/>
      <c r="S533" s="230"/>
      <c r="T533" s="231"/>
      <c r="AT533" s="232" t="s">
        <v>147</v>
      </c>
      <c r="AU533" s="232" t="s">
        <v>87</v>
      </c>
      <c r="AV533" s="14" t="s">
        <v>87</v>
      </c>
      <c r="AW533" s="14" t="s">
        <v>38</v>
      </c>
      <c r="AX533" s="14" t="s">
        <v>80</v>
      </c>
      <c r="AY533" s="232" t="s">
        <v>135</v>
      </c>
    </row>
    <row r="534" spans="2:51" s="14" customFormat="1" ht="11.25">
      <c r="B534" s="222"/>
      <c r="C534" s="223"/>
      <c r="D534" s="208" t="s">
        <v>147</v>
      </c>
      <c r="E534" s="224" t="s">
        <v>32</v>
      </c>
      <c r="F534" s="225" t="s">
        <v>196</v>
      </c>
      <c r="G534" s="223"/>
      <c r="H534" s="226">
        <v>0.34</v>
      </c>
      <c r="I534" s="227"/>
      <c r="J534" s="223"/>
      <c r="K534" s="223"/>
      <c r="L534" s="228"/>
      <c r="M534" s="229"/>
      <c r="N534" s="230"/>
      <c r="O534" s="230"/>
      <c r="P534" s="230"/>
      <c r="Q534" s="230"/>
      <c r="R534" s="230"/>
      <c r="S534" s="230"/>
      <c r="T534" s="231"/>
      <c r="AT534" s="232" t="s">
        <v>147</v>
      </c>
      <c r="AU534" s="232" t="s">
        <v>87</v>
      </c>
      <c r="AV534" s="14" t="s">
        <v>87</v>
      </c>
      <c r="AW534" s="14" t="s">
        <v>38</v>
      </c>
      <c r="AX534" s="14" t="s">
        <v>80</v>
      </c>
      <c r="AY534" s="232" t="s">
        <v>135</v>
      </c>
    </row>
    <row r="535" spans="2:51" s="14" customFormat="1" ht="11.25">
      <c r="B535" s="222"/>
      <c r="C535" s="223"/>
      <c r="D535" s="208" t="s">
        <v>147</v>
      </c>
      <c r="E535" s="224" t="s">
        <v>32</v>
      </c>
      <c r="F535" s="225" t="s">
        <v>197</v>
      </c>
      <c r="G535" s="223"/>
      <c r="H535" s="226">
        <v>0.461</v>
      </c>
      <c r="I535" s="227"/>
      <c r="J535" s="223"/>
      <c r="K535" s="223"/>
      <c r="L535" s="228"/>
      <c r="M535" s="229"/>
      <c r="N535" s="230"/>
      <c r="O535" s="230"/>
      <c r="P535" s="230"/>
      <c r="Q535" s="230"/>
      <c r="R535" s="230"/>
      <c r="S535" s="230"/>
      <c r="T535" s="231"/>
      <c r="AT535" s="232" t="s">
        <v>147</v>
      </c>
      <c r="AU535" s="232" t="s">
        <v>87</v>
      </c>
      <c r="AV535" s="14" t="s">
        <v>87</v>
      </c>
      <c r="AW535" s="14" t="s">
        <v>38</v>
      </c>
      <c r="AX535" s="14" t="s">
        <v>80</v>
      </c>
      <c r="AY535" s="232" t="s">
        <v>135</v>
      </c>
    </row>
    <row r="536" spans="2:51" s="14" customFormat="1" ht="11.25">
      <c r="B536" s="222"/>
      <c r="C536" s="223"/>
      <c r="D536" s="208" t="s">
        <v>147</v>
      </c>
      <c r="E536" s="224" t="s">
        <v>32</v>
      </c>
      <c r="F536" s="225" t="s">
        <v>198</v>
      </c>
      <c r="G536" s="223"/>
      <c r="H536" s="226">
        <v>0.535</v>
      </c>
      <c r="I536" s="227"/>
      <c r="J536" s="223"/>
      <c r="K536" s="223"/>
      <c r="L536" s="228"/>
      <c r="M536" s="229"/>
      <c r="N536" s="230"/>
      <c r="O536" s="230"/>
      <c r="P536" s="230"/>
      <c r="Q536" s="230"/>
      <c r="R536" s="230"/>
      <c r="S536" s="230"/>
      <c r="T536" s="231"/>
      <c r="AT536" s="232" t="s">
        <v>147</v>
      </c>
      <c r="AU536" s="232" t="s">
        <v>87</v>
      </c>
      <c r="AV536" s="14" t="s">
        <v>87</v>
      </c>
      <c r="AW536" s="14" t="s">
        <v>38</v>
      </c>
      <c r="AX536" s="14" t="s">
        <v>80</v>
      </c>
      <c r="AY536" s="232" t="s">
        <v>135</v>
      </c>
    </row>
    <row r="537" spans="2:51" s="14" customFormat="1" ht="11.25">
      <c r="B537" s="222"/>
      <c r="C537" s="223"/>
      <c r="D537" s="208" t="s">
        <v>147</v>
      </c>
      <c r="E537" s="224" t="s">
        <v>32</v>
      </c>
      <c r="F537" s="225" t="s">
        <v>199</v>
      </c>
      <c r="G537" s="223"/>
      <c r="H537" s="226">
        <v>0.531</v>
      </c>
      <c r="I537" s="227"/>
      <c r="J537" s="223"/>
      <c r="K537" s="223"/>
      <c r="L537" s="228"/>
      <c r="M537" s="229"/>
      <c r="N537" s="230"/>
      <c r="O537" s="230"/>
      <c r="P537" s="230"/>
      <c r="Q537" s="230"/>
      <c r="R537" s="230"/>
      <c r="S537" s="230"/>
      <c r="T537" s="231"/>
      <c r="AT537" s="232" t="s">
        <v>147</v>
      </c>
      <c r="AU537" s="232" t="s">
        <v>87</v>
      </c>
      <c r="AV537" s="14" t="s">
        <v>87</v>
      </c>
      <c r="AW537" s="14" t="s">
        <v>38</v>
      </c>
      <c r="AX537" s="14" t="s">
        <v>80</v>
      </c>
      <c r="AY537" s="232" t="s">
        <v>135</v>
      </c>
    </row>
    <row r="538" spans="2:51" s="14" customFormat="1" ht="11.25">
      <c r="B538" s="222"/>
      <c r="C538" s="223"/>
      <c r="D538" s="208" t="s">
        <v>147</v>
      </c>
      <c r="E538" s="224" t="s">
        <v>32</v>
      </c>
      <c r="F538" s="225" t="s">
        <v>200</v>
      </c>
      <c r="G538" s="223"/>
      <c r="H538" s="226">
        <v>0.527</v>
      </c>
      <c r="I538" s="227"/>
      <c r="J538" s="223"/>
      <c r="K538" s="223"/>
      <c r="L538" s="228"/>
      <c r="M538" s="229"/>
      <c r="N538" s="230"/>
      <c r="O538" s="230"/>
      <c r="P538" s="230"/>
      <c r="Q538" s="230"/>
      <c r="R538" s="230"/>
      <c r="S538" s="230"/>
      <c r="T538" s="231"/>
      <c r="AT538" s="232" t="s">
        <v>147</v>
      </c>
      <c r="AU538" s="232" t="s">
        <v>87</v>
      </c>
      <c r="AV538" s="14" t="s">
        <v>87</v>
      </c>
      <c r="AW538" s="14" t="s">
        <v>38</v>
      </c>
      <c r="AX538" s="14" t="s">
        <v>80</v>
      </c>
      <c r="AY538" s="232" t="s">
        <v>135</v>
      </c>
    </row>
    <row r="539" spans="2:51" s="14" customFormat="1" ht="11.25">
      <c r="B539" s="222"/>
      <c r="C539" s="223"/>
      <c r="D539" s="208" t="s">
        <v>147</v>
      </c>
      <c r="E539" s="224" t="s">
        <v>32</v>
      </c>
      <c r="F539" s="225" t="s">
        <v>201</v>
      </c>
      <c r="G539" s="223"/>
      <c r="H539" s="226">
        <v>0.419</v>
      </c>
      <c r="I539" s="227"/>
      <c r="J539" s="223"/>
      <c r="K539" s="223"/>
      <c r="L539" s="228"/>
      <c r="M539" s="229"/>
      <c r="N539" s="230"/>
      <c r="O539" s="230"/>
      <c r="P539" s="230"/>
      <c r="Q539" s="230"/>
      <c r="R539" s="230"/>
      <c r="S539" s="230"/>
      <c r="T539" s="231"/>
      <c r="AT539" s="232" t="s">
        <v>147</v>
      </c>
      <c r="AU539" s="232" t="s">
        <v>87</v>
      </c>
      <c r="AV539" s="14" t="s">
        <v>87</v>
      </c>
      <c r="AW539" s="14" t="s">
        <v>38</v>
      </c>
      <c r="AX539" s="14" t="s">
        <v>80</v>
      </c>
      <c r="AY539" s="232" t="s">
        <v>135</v>
      </c>
    </row>
    <row r="540" spans="2:51" s="14" customFormat="1" ht="11.25">
      <c r="B540" s="222"/>
      <c r="C540" s="223"/>
      <c r="D540" s="208" t="s">
        <v>147</v>
      </c>
      <c r="E540" s="224" t="s">
        <v>32</v>
      </c>
      <c r="F540" s="225" t="s">
        <v>202</v>
      </c>
      <c r="G540" s="223"/>
      <c r="H540" s="226">
        <v>0.603</v>
      </c>
      <c r="I540" s="227"/>
      <c r="J540" s="223"/>
      <c r="K540" s="223"/>
      <c r="L540" s="228"/>
      <c r="M540" s="229"/>
      <c r="N540" s="230"/>
      <c r="O540" s="230"/>
      <c r="P540" s="230"/>
      <c r="Q540" s="230"/>
      <c r="R540" s="230"/>
      <c r="S540" s="230"/>
      <c r="T540" s="231"/>
      <c r="AT540" s="232" t="s">
        <v>147</v>
      </c>
      <c r="AU540" s="232" t="s">
        <v>87</v>
      </c>
      <c r="AV540" s="14" t="s">
        <v>87</v>
      </c>
      <c r="AW540" s="14" t="s">
        <v>38</v>
      </c>
      <c r="AX540" s="14" t="s">
        <v>80</v>
      </c>
      <c r="AY540" s="232" t="s">
        <v>135</v>
      </c>
    </row>
    <row r="541" spans="2:51" s="14" customFormat="1" ht="11.25">
      <c r="B541" s="222"/>
      <c r="C541" s="223"/>
      <c r="D541" s="208" t="s">
        <v>147</v>
      </c>
      <c r="E541" s="224" t="s">
        <v>32</v>
      </c>
      <c r="F541" s="225" t="s">
        <v>203</v>
      </c>
      <c r="G541" s="223"/>
      <c r="H541" s="226">
        <v>0.603</v>
      </c>
      <c r="I541" s="227"/>
      <c r="J541" s="223"/>
      <c r="K541" s="223"/>
      <c r="L541" s="228"/>
      <c r="M541" s="229"/>
      <c r="N541" s="230"/>
      <c r="O541" s="230"/>
      <c r="P541" s="230"/>
      <c r="Q541" s="230"/>
      <c r="R541" s="230"/>
      <c r="S541" s="230"/>
      <c r="T541" s="231"/>
      <c r="AT541" s="232" t="s">
        <v>147</v>
      </c>
      <c r="AU541" s="232" t="s">
        <v>87</v>
      </c>
      <c r="AV541" s="14" t="s">
        <v>87</v>
      </c>
      <c r="AW541" s="14" t="s">
        <v>38</v>
      </c>
      <c r="AX541" s="14" t="s">
        <v>80</v>
      </c>
      <c r="AY541" s="232" t="s">
        <v>135</v>
      </c>
    </row>
    <row r="542" spans="2:51" s="14" customFormat="1" ht="11.25">
      <c r="B542" s="222"/>
      <c r="C542" s="223"/>
      <c r="D542" s="208" t="s">
        <v>147</v>
      </c>
      <c r="E542" s="224" t="s">
        <v>32</v>
      </c>
      <c r="F542" s="225" t="s">
        <v>204</v>
      </c>
      <c r="G542" s="223"/>
      <c r="H542" s="226">
        <v>0.324</v>
      </c>
      <c r="I542" s="227"/>
      <c r="J542" s="223"/>
      <c r="K542" s="223"/>
      <c r="L542" s="228"/>
      <c r="M542" s="229"/>
      <c r="N542" s="230"/>
      <c r="O542" s="230"/>
      <c r="P542" s="230"/>
      <c r="Q542" s="230"/>
      <c r="R542" s="230"/>
      <c r="S542" s="230"/>
      <c r="T542" s="231"/>
      <c r="AT542" s="232" t="s">
        <v>147</v>
      </c>
      <c r="AU542" s="232" t="s">
        <v>87</v>
      </c>
      <c r="AV542" s="14" t="s">
        <v>87</v>
      </c>
      <c r="AW542" s="14" t="s">
        <v>38</v>
      </c>
      <c r="AX542" s="14" t="s">
        <v>80</v>
      </c>
      <c r="AY542" s="232" t="s">
        <v>135</v>
      </c>
    </row>
    <row r="543" spans="2:51" s="14" customFormat="1" ht="11.25">
      <c r="B543" s="222"/>
      <c r="C543" s="223"/>
      <c r="D543" s="208" t="s">
        <v>147</v>
      </c>
      <c r="E543" s="224" t="s">
        <v>32</v>
      </c>
      <c r="F543" s="225" t="s">
        <v>205</v>
      </c>
      <c r="G543" s="223"/>
      <c r="H543" s="226">
        <v>0.733</v>
      </c>
      <c r="I543" s="227"/>
      <c r="J543" s="223"/>
      <c r="K543" s="223"/>
      <c r="L543" s="228"/>
      <c r="M543" s="229"/>
      <c r="N543" s="230"/>
      <c r="O543" s="230"/>
      <c r="P543" s="230"/>
      <c r="Q543" s="230"/>
      <c r="R543" s="230"/>
      <c r="S543" s="230"/>
      <c r="T543" s="231"/>
      <c r="AT543" s="232" t="s">
        <v>147</v>
      </c>
      <c r="AU543" s="232" t="s">
        <v>87</v>
      </c>
      <c r="AV543" s="14" t="s">
        <v>87</v>
      </c>
      <c r="AW543" s="14" t="s">
        <v>38</v>
      </c>
      <c r="AX543" s="14" t="s">
        <v>80</v>
      </c>
      <c r="AY543" s="232" t="s">
        <v>135</v>
      </c>
    </row>
    <row r="544" spans="2:51" s="14" customFormat="1" ht="11.25">
      <c r="B544" s="222"/>
      <c r="C544" s="223"/>
      <c r="D544" s="208" t="s">
        <v>147</v>
      </c>
      <c r="E544" s="224" t="s">
        <v>32</v>
      </c>
      <c r="F544" s="225" t="s">
        <v>206</v>
      </c>
      <c r="G544" s="223"/>
      <c r="H544" s="226">
        <v>0.457</v>
      </c>
      <c r="I544" s="227"/>
      <c r="J544" s="223"/>
      <c r="K544" s="223"/>
      <c r="L544" s="228"/>
      <c r="M544" s="229"/>
      <c r="N544" s="230"/>
      <c r="O544" s="230"/>
      <c r="P544" s="230"/>
      <c r="Q544" s="230"/>
      <c r="R544" s="230"/>
      <c r="S544" s="230"/>
      <c r="T544" s="231"/>
      <c r="AT544" s="232" t="s">
        <v>147</v>
      </c>
      <c r="AU544" s="232" t="s">
        <v>87</v>
      </c>
      <c r="AV544" s="14" t="s">
        <v>87</v>
      </c>
      <c r="AW544" s="14" t="s">
        <v>38</v>
      </c>
      <c r="AX544" s="14" t="s">
        <v>80</v>
      </c>
      <c r="AY544" s="232" t="s">
        <v>135</v>
      </c>
    </row>
    <row r="545" spans="2:51" s="14" customFormat="1" ht="11.25">
      <c r="B545" s="222"/>
      <c r="C545" s="223"/>
      <c r="D545" s="208" t="s">
        <v>147</v>
      </c>
      <c r="E545" s="224" t="s">
        <v>32</v>
      </c>
      <c r="F545" s="225" t="s">
        <v>207</v>
      </c>
      <c r="G545" s="223"/>
      <c r="H545" s="226">
        <v>0.32</v>
      </c>
      <c r="I545" s="227"/>
      <c r="J545" s="223"/>
      <c r="K545" s="223"/>
      <c r="L545" s="228"/>
      <c r="M545" s="229"/>
      <c r="N545" s="230"/>
      <c r="O545" s="230"/>
      <c r="P545" s="230"/>
      <c r="Q545" s="230"/>
      <c r="R545" s="230"/>
      <c r="S545" s="230"/>
      <c r="T545" s="231"/>
      <c r="AT545" s="232" t="s">
        <v>147</v>
      </c>
      <c r="AU545" s="232" t="s">
        <v>87</v>
      </c>
      <c r="AV545" s="14" t="s">
        <v>87</v>
      </c>
      <c r="AW545" s="14" t="s">
        <v>38</v>
      </c>
      <c r="AX545" s="14" t="s">
        <v>80</v>
      </c>
      <c r="AY545" s="232" t="s">
        <v>135</v>
      </c>
    </row>
    <row r="546" spans="2:51" s="14" customFormat="1" ht="11.25">
      <c r="B546" s="222"/>
      <c r="C546" s="223"/>
      <c r="D546" s="208" t="s">
        <v>147</v>
      </c>
      <c r="E546" s="224" t="s">
        <v>32</v>
      </c>
      <c r="F546" s="225" t="s">
        <v>208</v>
      </c>
      <c r="G546" s="223"/>
      <c r="H546" s="226">
        <v>0.466</v>
      </c>
      <c r="I546" s="227"/>
      <c r="J546" s="223"/>
      <c r="K546" s="223"/>
      <c r="L546" s="228"/>
      <c r="M546" s="229"/>
      <c r="N546" s="230"/>
      <c r="O546" s="230"/>
      <c r="P546" s="230"/>
      <c r="Q546" s="230"/>
      <c r="R546" s="230"/>
      <c r="S546" s="230"/>
      <c r="T546" s="231"/>
      <c r="AT546" s="232" t="s">
        <v>147</v>
      </c>
      <c r="AU546" s="232" t="s">
        <v>87</v>
      </c>
      <c r="AV546" s="14" t="s">
        <v>87</v>
      </c>
      <c r="AW546" s="14" t="s">
        <v>38</v>
      </c>
      <c r="AX546" s="14" t="s">
        <v>80</v>
      </c>
      <c r="AY546" s="232" t="s">
        <v>135</v>
      </c>
    </row>
    <row r="547" spans="2:51" s="14" customFormat="1" ht="11.25">
      <c r="B547" s="222"/>
      <c r="C547" s="223"/>
      <c r="D547" s="208" t="s">
        <v>147</v>
      </c>
      <c r="E547" s="224" t="s">
        <v>32</v>
      </c>
      <c r="F547" s="225" t="s">
        <v>209</v>
      </c>
      <c r="G547" s="223"/>
      <c r="H547" s="226">
        <v>0.452</v>
      </c>
      <c r="I547" s="227"/>
      <c r="J547" s="223"/>
      <c r="K547" s="223"/>
      <c r="L547" s="228"/>
      <c r="M547" s="229"/>
      <c r="N547" s="230"/>
      <c r="O547" s="230"/>
      <c r="P547" s="230"/>
      <c r="Q547" s="230"/>
      <c r="R547" s="230"/>
      <c r="S547" s="230"/>
      <c r="T547" s="231"/>
      <c r="AT547" s="232" t="s">
        <v>147</v>
      </c>
      <c r="AU547" s="232" t="s">
        <v>87</v>
      </c>
      <c r="AV547" s="14" t="s">
        <v>87</v>
      </c>
      <c r="AW547" s="14" t="s">
        <v>38</v>
      </c>
      <c r="AX547" s="14" t="s">
        <v>80</v>
      </c>
      <c r="AY547" s="232" t="s">
        <v>135</v>
      </c>
    </row>
    <row r="548" spans="2:51" s="16" customFormat="1" ht="11.25">
      <c r="B548" s="255"/>
      <c r="C548" s="256"/>
      <c r="D548" s="208" t="s">
        <v>147</v>
      </c>
      <c r="E548" s="257" t="s">
        <v>32</v>
      </c>
      <c r="F548" s="258" t="s">
        <v>568</v>
      </c>
      <c r="G548" s="256"/>
      <c r="H548" s="259">
        <v>8.074</v>
      </c>
      <c r="I548" s="260"/>
      <c r="J548" s="256"/>
      <c r="K548" s="256"/>
      <c r="L548" s="261"/>
      <c r="M548" s="262"/>
      <c r="N548" s="263"/>
      <c r="O548" s="263"/>
      <c r="P548" s="263"/>
      <c r="Q548" s="263"/>
      <c r="R548" s="263"/>
      <c r="S548" s="263"/>
      <c r="T548" s="264"/>
      <c r="AT548" s="265" t="s">
        <v>147</v>
      </c>
      <c r="AU548" s="265" t="s">
        <v>87</v>
      </c>
      <c r="AV548" s="16" t="s">
        <v>136</v>
      </c>
      <c r="AW548" s="16" t="s">
        <v>38</v>
      </c>
      <c r="AX548" s="16" t="s">
        <v>80</v>
      </c>
      <c r="AY548" s="265" t="s">
        <v>135</v>
      </c>
    </row>
    <row r="549" spans="2:51" s="13" customFormat="1" ht="11.25">
      <c r="B549" s="212"/>
      <c r="C549" s="213"/>
      <c r="D549" s="208" t="s">
        <v>147</v>
      </c>
      <c r="E549" s="214" t="s">
        <v>32</v>
      </c>
      <c r="F549" s="215" t="s">
        <v>148</v>
      </c>
      <c r="G549" s="213"/>
      <c r="H549" s="214" t="s">
        <v>32</v>
      </c>
      <c r="I549" s="216"/>
      <c r="J549" s="213"/>
      <c r="K549" s="213"/>
      <c r="L549" s="217"/>
      <c r="M549" s="218"/>
      <c r="N549" s="219"/>
      <c r="O549" s="219"/>
      <c r="P549" s="219"/>
      <c r="Q549" s="219"/>
      <c r="R549" s="219"/>
      <c r="S549" s="219"/>
      <c r="T549" s="220"/>
      <c r="AT549" s="221" t="s">
        <v>147</v>
      </c>
      <c r="AU549" s="221" t="s">
        <v>87</v>
      </c>
      <c r="AV549" s="13" t="s">
        <v>40</v>
      </c>
      <c r="AW549" s="13" t="s">
        <v>38</v>
      </c>
      <c r="AX549" s="13" t="s">
        <v>80</v>
      </c>
      <c r="AY549" s="221" t="s">
        <v>135</v>
      </c>
    </row>
    <row r="550" spans="2:51" s="14" customFormat="1" ht="11.25">
      <c r="B550" s="222"/>
      <c r="C550" s="223"/>
      <c r="D550" s="208" t="s">
        <v>147</v>
      </c>
      <c r="E550" s="224" t="s">
        <v>32</v>
      </c>
      <c r="F550" s="225" t="s">
        <v>149</v>
      </c>
      <c r="G550" s="223"/>
      <c r="H550" s="226">
        <v>3.18</v>
      </c>
      <c r="I550" s="227"/>
      <c r="J550" s="223"/>
      <c r="K550" s="223"/>
      <c r="L550" s="228"/>
      <c r="M550" s="229"/>
      <c r="N550" s="230"/>
      <c r="O550" s="230"/>
      <c r="P550" s="230"/>
      <c r="Q550" s="230"/>
      <c r="R550" s="230"/>
      <c r="S550" s="230"/>
      <c r="T550" s="231"/>
      <c r="AT550" s="232" t="s">
        <v>147</v>
      </c>
      <c r="AU550" s="232" t="s">
        <v>87</v>
      </c>
      <c r="AV550" s="14" t="s">
        <v>87</v>
      </c>
      <c r="AW550" s="14" t="s">
        <v>38</v>
      </c>
      <c r="AX550" s="14" t="s">
        <v>80</v>
      </c>
      <c r="AY550" s="232" t="s">
        <v>135</v>
      </c>
    </row>
    <row r="551" spans="2:51" s="14" customFormat="1" ht="11.25">
      <c r="B551" s="222"/>
      <c r="C551" s="223"/>
      <c r="D551" s="208" t="s">
        <v>147</v>
      </c>
      <c r="E551" s="224" t="s">
        <v>32</v>
      </c>
      <c r="F551" s="225" t="s">
        <v>150</v>
      </c>
      <c r="G551" s="223"/>
      <c r="H551" s="226">
        <v>0.847</v>
      </c>
      <c r="I551" s="227"/>
      <c r="J551" s="223"/>
      <c r="K551" s="223"/>
      <c r="L551" s="228"/>
      <c r="M551" s="229"/>
      <c r="N551" s="230"/>
      <c r="O551" s="230"/>
      <c r="P551" s="230"/>
      <c r="Q551" s="230"/>
      <c r="R551" s="230"/>
      <c r="S551" s="230"/>
      <c r="T551" s="231"/>
      <c r="AT551" s="232" t="s">
        <v>147</v>
      </c>
      <c r="AU551" s="232" t="s">
        <v>87</v>
      </c>
      <c r="AV551" s="14" t="s">
        <v>87</v>
      </c>
      <c r="AW551" s="14" t="s">
        <v>38</v>
      </c>
      <c r="AX551" s="14" t="s">
        <v>80</v>
      </c>
      <c r="AY551" s="232" t="s">
        <v>135</v>
      </c>
    </row>
    <row r="552" spans="2:51" s="14" customFormat="1" ht="11.25">
      <c r="B552" s="222"/>
      <c r="C552" s="223"/>
      <c r="D552" s="208" t="s">
        <v>147</v>
      </c>
      <c r="E552" s="224" t="s">
        <v>32</v>
      </c>
      <c r="F552" s="225" t="s">
        <v>151</v>
      </c>
      <c r="G552" s="223"/>
      <c r="H552" s="226">
        <v>1.368</v>
      </c>
      <c r="I552" s="227"/>
      <c r="J552" s="223"/>
      <c r="K552" s="223"/>
      <c r="L552" s="228"/>
      <c r="M552" s="229"/>
      <c r="N552" s="230"/>
      <c r="O552" s="230"/>
      <c r="P552" s="230"/>
      <c r="Q552" s="230"/>
      <c r="R552" s="230"/>
      <c r="S552" s="230"/>
      <c r="T552" s="231"/>
      <c r="AT552" s="232" t="s">
        <v>147</v>
      </c>
      <c r="AU552" s="232" t="s">
        <v>87</v>
      </c>
      <c r="AV552" s="14" t="s">
        <v>87</v>
      </c>
      <c r="AW552" s="14" t="s">
        <v>38</v>
      </c>
      <c r="AX552" s="14" t="s">
        <v>80</v>
      </c>
      <c r="AY552" s="232" t="s">
        <v>135</v>
      </c>
    </row>
    <row r="553" spans="2:51" s="14" customFormat="1" ht="11.25">
      <c r="B553" s="222"/>
      <c r="C553" s="223"/>
      <c r="D553" s="208" t="s">
        <v>147</v>
      </c>
      <c r="E553" s="224" t="s">
        <v>32</v>
      </c>
      <c r="F553" s="225" t="s">
        <v>152</v>
      </c>
      <c r="G553" s="223"/>
      <c r="H553" s="226">
        <v>1.665</v>
      </c>
      <c r="I553" s="227"/>
      <c r="J553" s="223"/>
      <c r="K553" s="223"/>
      <c r="L553" s="228"/>
      <c r="M553" s="229"/>
      <c r="N553" s="230"/>
      <c r="O553" s="230"/>
      <c r="P553" s="230"/>
      <c r="Q553" s="230"/>
      <c r="R553" s="230"/>
      <c r="S553" s="230"/>
      <c r="T553" s="231"/>
      <c r="AT553" s="232" t="s">
        <v>147</v>
      </c>
      <c r="AU553" s="232" t="s">
        <v>87</v>
      </c>
      <c r="AV553" s="14" t="s">
        <v>87</v>
      </c>
      <c r="AW553" s="14" t="s">
        <v>38</v>
      </c>
      <c r="AX553" s="14" t="s">
        <v>80</v>
      </c>
      <c r="AY553" s="232" t="s">
        <v>135</v>
      </c>
    </row>
    <row r="554" spans="2:51" s="14" customFormat="1" ht="11.25">
      <c r="B554" s="222"/>
      <c r="C554" s="223"/>
      <c r="D554" s="208" t="s">
        <v>147</v>
      </c>
      <c r="E554" s="224" t="s">
        <v>32</v>
      </c>
      <c r="F554" s="225" t="s">
        <v>153</v>
      </c>
      <c r="G554" s="223"/>
      <c r="H554" s="226">
        <v>1.621</v>
      </c>
      <c r="I554" s="227"/>
      <c r="J554" s="223"/>
      <c r="K554" s="223"/>
      <c r="L554" s="228"/>
      <c r="M554" s="229"/>
      <c r="N554" s="230"/>
      <c r="O554" s="230"/>
      <c r="P554" s="230"/>
      <c r="Q554" s="230"/>
      <c r="R554" s="230"/>
      <c r="S554" s="230"/>
      <c r="T554" s="231"/>
      <c r="AT554" s="232" t="s">
        <v>147</v>
      </c>
      <c r="AU554" s="232" t="s">
        <v>87</v>
      </c>
      <c r="AV554" s="14" t="s">
        <v>87</v>
      </c>
      <c r="AW554" s="14" t="s">
        <v>38</v>
      </c>
      <c r="AX554" s="14" t="s">
        <v>80</v>
      </c>
      <c r="AY554" s="232" t="s">
        <v>135</v>
      </c>
    </row>
    <row r="555" spans="2:51" s="14" customFormat="1" ht="11.25">
      <c r="B555" s="222"/>
      <c r="C555" s="223"/>
      <c r="D555" s="208" t="s">
        <v>147</v>
      </c>
      <c r="E555" s="224" t="s">
        <v>32</v>
      </c>
      <c r="F555" s="225" t="s">
        <v>154</v>
      </c>
      <c r="G555" s="223"/>
      <c r="H555" s="226">
        <v>1.606</v>
      </c>
      <c r="I555" s="227"/>
      <c r="J555" s="223"/>
      <c r="K555" s="223"/>
      <c r="L555" s="228"/>
      <c r="M555" s="229"/>
      <c r="N555" s="230"/>
      <c r="O555" s="230"/>
      <c r="P555" s="230"/>
      <c r="Q555" s="230"/>
      <c r="R555" s="230"/>
      <c r="S555" s="230"/>
      <c r="T555" s="231"/>
      <c r="AT555" s="232" t="s">
        <v>147</v>
      </c>
      <c r="AU555" s="232" t="s">
        <v>87</v>
      </c>
      <c r="AV555" s="14" t="s">
        <v>87</v>
      </c>
      <c r="AW555" s="14" t="s">
        <v>38</v>
      </c>
      <c r="AX555" s="14" t="s">
        <v>80</v>
      </c>
      <c r="AY555" s="232" t="s">
        <v>135</v>
      </c>
    </row>
    <row r="556" spans="2:51" s="14" customFormat="1" ht="11.25">
      <c r="B556" s="222"/>
      <c r="C556" s="223"/>
      <c r="D556" s="208" t="s">
        <v>147</v>
      </c>
      <c r="E556" s="224" t="s">
        <v>32</v>
      </c>
      <c r="F556" s="225" t="s">
        <v>155</v>
      </c>
      <c r="G556" s="223"/>
      <c r="H556" s="226">
        <v>1.159</v>
      </c>
      <c r="I556" s="227"/>
      <c r="J556" s="223"/>
      <c r="K556" s="223"/>
      <c r="L556" s="228"/>
      <c r="M556" s="229"/>
      <c r="N556" s="230"/>
      <c r="O556" s="230"/>
      <c r="P556" s="230"/>
      <c r="Q556" s="230"/>
      <c r="R556" s="230"/>
      <c r="S556" s="230"/>
      <c r="T556" s="231"/>
      <c r="AT556" s="232" t="s">
        <v>147</v>
      </c>
      <c r="AU556" s="232" t="s">
        <v>87</v>
      </c>
      <c r="AV556" s="14" t="s">
        <v>87</v>
      </c>
      <c r="AW556" s="14" t="s">
        <v>38</v>
      </c>
      <c r="AX556" s="14" t="s">
        <v>80</v>
      </c>
      <c r="AY556" s="232" t="s">
        <v>135</v>
      </c>
    </row>
    <row r="557" spans="2:51" s="14" customFormat="1" ht="11.25">
      <c r="B557" s="222"/>
      <c r="C557" s="223"/>
      <c r="D557" s="208" t="s">
        <v>147</v>
      </c>
      <c r="E557" s="224" t="s">
        <v>32</v>
      </c>
      <c r="F557" s="225" t="s">
        <v>156</v>
      </c>
      <c r="G557" s="223"/>
      <c r="H557" s="226">
        <v>1.913</v>
      </c>
      <c r="I557" s="227"/>
      <c r="J557" s="223"/>
      <c r="K557" s="223"/>
      <c r="L557" s="228"/>
      <c r="M557" s="229"/>
      <c r="N557" s="230"/>
      <c r="O557" s="230"/>
      <c r="P557" s="230"/>
      <c r="Q557" s="230"/>
      <c r="R557" s="230"/>
      <c r="S557" s="230"/>
      <c r="T557" s="231"/>
      <c r="AT557" s="232" t="s">
        <v>147</v>
      </c>
      <c r="AU557" s="232" t="s">
        <v>87</v>
      </c>
      <c r="AV557" s="14" t="s">
        <v>87</v>
      </c>
      <c r="AW557" s="14" t="s">
        <v>38</v>
      </c>
      <c r="AX557" s="14" t="s">
        <v>80</v>
      </c>
      <c r="AY557" s="232" t="s">
        <v>135</v>
      </c>
    </row>
    <row r="558" spans="2:51" s="14" customFormat="1" ht="11.25">
      <c r="B558" s="222"/>
      <c r="C558" s="223"/>
      <c r="D558" s="208" t="s">
        <v>147</v>
      </c>
      <c r="E558" s="224" t="s">
        <v>32</v>
      </c>
      <c r="F558" s="225" t="s">
        <v>157</v>
      </c>
      <c r="G558" s="223"/>
      <c r="H558" s="226">
        <v>1.913</v>
      </c>
      <c r="I558" s="227"/>
      <c r="J558" s="223"/>
      <c r="K558" s="223"/>
      <c r="L558" s="228"/>
      <c r="M558" s="229"/>
      <c r="N558" s="230"/>
      <c r="O558" s="230"/>
      <c r="P558" s="230"/>
      <c r="Q558" s="230"/>
      <c r="R558" s="230"/>
      <c r="S558" s="230"/>
      <c r="T558" s="231"/>
      <c r="AT558" s="232" t="s">
        <v>147</v>
      </c>
      <c r="AU558" s="232" t="s">
        <v>87</v>
      </c>
      <c r="AV558" s="14" t="s">
        <v>87</v>
      </c>
      <c r="AW558" s="14" t="s">
        <v>38</v>
      </c>
      <c r="AX558" s="14" t="s">
        <v>80</v>
      </c>
      <c r="AY558" s="232" t="s">
        <v>135</v>
      </c>
    </row>
    <row r="559" spans="2:51" s="14" customFormat="1" ht="11.25">
      <c r="B559" s="222"/>
      <c r="C559" s="223"/>
      <c r="D559" s="208" t="s">
        <v>147</v>
      </c>
      <c r="E559" s="224" t="s">
        <v>32</v>
      </c>
      <c r="F559" s="225" t="s">
        <v>158</v>
      </c>
      <c r="G559" s="223"/>
      <c r="H559" s="226">
        <v>0.788</v>
      </c>
      <c r="I559" s="227"/>
      <c r="J559" s="223"/>
      <c r="K559" s="223"/>
      <c r="L559" s="228"/>
      <c r="M559" s="229"/>
      <c r="N559" s="230"/>
      <c r="O559" s="230"/>
      <c r="P559" s="230"/>
      <c r="Q559" s="230"/>
      <c r="R559" s="230"/>
      <c r="S559" s="230"/>
      <c r="T559" s="231"/>
      <c r="AT559" s="232" t="s">
        <v>147</v>
      </c>
      <c r="AU559" s="232" t="s">
        <v>87</v>
      </c>
      <c r="AV559" s="14" t="s">
        <v>87</v>
      </c>
      <c r="AW559" s="14" t="s">
        <v>38</v>
      </c>
      <c r="AX559" s="14" t="s">
        <v>80</v>
      </c>
      <c r="AY559" s="232" t="s">
        <v>135</v>
      </c>
    </row>
    <row r="560" spans="2:51" s="14" customFormat="1" ht="11.25">
      <c r="B560" s="222"/>
      <c r="C560" s="223"/>
      <c r="D560" s="208" t="s">
        <v>147</v>
      </c>
      <c r="E560" s="224" t="s">
        <v>32</v>
      </c>
      <c r="F560" s="225" t="s">
        <v>159</v>
      </c>
      <c r="G560" s="223"/>
      <c r="H560" s="226">
        <v>2.438</v>
      </c>
      <c r="I560" s="227"/>
      <c r="J560" s="223"/>
      <c r="K560" s="223"/>
      <c r="L560" s="228"/>
      <c r="M560" s="229"/>
      <c r="N560" s="230"/>
      <c r="O560" s="230"/>
      <c r="P560" s="230"/>
      <c r="Q560" s="230"/>
      <c r="R560" s="230"/>
      <c r="S560" s="230"/>
      <c r="T560" s="231"/>
      <c r="AT560" s="232" t="s">
        <v>147</v>
      </c>
      <c r="AU560" s="232" t="s">
        <v>87</v>
      </c>
      <c r="AV560" s="14" t="s">
        <v>87</v>
      </c>
      <c r="AW560" s="14" t="s">
        <v>38</v>
      </c>
      <c r="AX560" s="14" t="s">
        <v>80</v>
      </c>
      <c r="AY560" s="232" t="s">
        <v>135</v>
      </c>
    </row>
    <row r="561" spans="2:51" s="14" customFormat="1" ht="11.25">
      <c r="B561" s="222"/>
      <c r="C561" s="223"/>
      <c r="D561" s="208" t="s">
        <v>147</v>
      </c>
      <c r="E561" s="224" t="s">
        <v>32</v>
      </c>
      <c r="F561" s="225" t="s">
        <v>160</v>
      </c>
      <c r="G561" s="223"/>
      <c r="H561" s="226">
        <v>1.321</v>
      </c>
      <c r="I561" s="227"/>
      <c r="J561" s="223"/>
      <c r="K561" s="223"/>
      <c r="L561" s="228"/>
      <c r="M561" s="229"/>
      <c r="N561" s="230"/>
      <c r="O561" s="230"/>
      <c r="P561" s="230"/>
      <c r="Q561" s="230"/>
      <c r="R561" s="230"/>
      <c r="S561" s="230"/>
      <c r="T561" s="231"/>
      <c r="AT561" s="232" t="s">
        <v>147</v>
      </c>
      <c r="AU561" s="232" t="s">
        <v>87</v>
      </c>
      <c r="AV561" s="14" t="s">
        <v>87</v>
      </c>
      <c r="AW561" s="14" t="s">
        <v>38</v>
      </c>
      <c r="AX561" s="14" t="s">
        <v>80</v>
      </c>
      <c r="AY561" s="232" t="s">
        <v>135</v>
      </c>
    </row>
    <row r="562" spans="2:51" s="14" customFormat="1" ht="11.25">
      <c r="B562" s="222"/>
      <c r="C562" s="223"/>
      <c r="D562" s="208" t="s">
        <v>147</v>
      </c>
      <c r="E562" s="224" t="s">
        <v>32</v>
      </c>
      <c r="F562" s="225" t="s">
        <v>161</v>
      </c>
      <c r="G562" s="223"/>
      <c r="H562" s="226">
        <v>0.767</v>
      </c>
      <c r="I562" s="227"/>
      <c r="J562" s="223"/>
      <c r="K562" s="223"/>
      <c r="L562" s="228"/>
      <c r="M562" s="229"/>
      <c r="N562" s="230"/>
      <c r="O562" s="230"/>
      <c r="P562" s="230"/>
      <c r="Q562" s="230"/>
      <c r="R562" s="230"/>
      <c r="S562" s="230"/>
      <c r="T562" s="231"/>
      <c r="AT562" s="232" t="s">
        <v>147</v>
      </c>
      <c r="AU562" s="232" t="s">
        <v>87</v>
      </c>
      <c r="AV562" s="14" t="s">
        <v>87</v>
      </c>
      <c r="AW562" s="14" t="s">
        <v>38</v>
      </c>
      <c r="AX562" s="14" t="s">
        <v>80</v>
      </c>
      <c r="AY562" s="232" t="s">
        <v>135</v>
      </c>
    </row>
    <row r="563" spans="2:51" s="14" customFormat="1" ht="11.25">
      <c r="B563" s="222"/>
      <c r="C563" s="223"/>
      <c r="D563" s="208" t="s">
        <v>147</v>
      </c>
      <c r="E563" s="224" t="s">
        <v>32</v>
      </c>
      <c r="F563" s="225" t="s">
        <v>162</v>
      </c>
      <c r="G563" s="223"/>
      <c r="H563" s="226">
        <v>1.38</v>
      </c>
      <c r="I563" s="227"/>
      <c r="J563" s="223"/>
      <c r="K563" s="223"/>
      <c r="L563" s="228"/>
      <c r="M563" s="229"/>
      <c r="N563" s="230"/>
      <c r="O563" s="230"/>
      <c r="P563" s="230"/>
      <c r="Q563" s="230"/>
      <c r="R563" s="230"/>
      <c r="S563" s="230"/>
      <c r="T563" s="231"/>
      <c r="AT563" s="232" t="s">
        <v>147</v>
      </c>
      <c r="AU563" s="232" t="s">
        <v>87</v>
      </c>
      <c r="AV563" s="14" t="s">
        <v>87</v>
      </c>
      <c r="AW563" s="14" t="s">
        <v>38</v>
      </c>
      <c r="AX563" s="14" t="s">
        <v>80</v>
      </c>
      <c r="AY563" s="232" t="s">
        <v>135</v>
      </c>
    </row>
    <row r="564" spans="2:51" s="14" customFormat="1" ht="11.25">
      <c r="B564" s="222"/>
      <c r="C564" s="223"/>
      <c r="D564" s="208" t="s">
        <v>147</v>
      </c>
      <c r="E564" s="224" t="s">
        <v>32</v>
      </c>
      <c r="F564" s="225" t="s">
        <v>163</v>
      </c>
      <c r="G564" s="223"/>
      <c r="H564" s="226">
        <v>1.31</v>
      </c>
      <c r="I564" s="227"/>
      <c r="J564" s="223"/>
      <c r="K564" s="223"/>
      <c r="L564" s="228"/>
      <c r="M564" s="229"/>
      <c r="N564" s="230"/>
      <c r="O564" s="230"/>
      <c r="P564" s="230"/>
      <c r="Q564" s="230"/>
      <c r="R564" s="230"/>
      <c r="S564" s="230"/>
      <c r="T564" s="231"/>
      <c r="AT564" s="232" t="s">
        <v>147</v>
      </c>
      <c r="AU564" s="232" t="s">
        <v>87</v>
      </c>
      <c r="AV564" s="14" t="s">
        <v>87</v>
      </c>
      <c r="AW564" s="14" t="s">
        <v>38</v>
      </c>
      <c r="AX564" s="14" t="s">
        <v>80</v>
      </c>
      <c r="AY564" s="232" t="s">
        <v>135</v>
      </c>
    </row>
    <row r="565" spans="2:51" s="16" customFormat="1" ht="11.25">
      <c r="B565" s="255"/>
      <c r="C565" s="256"/>
      <c r="D565" s="208" t="s">
        <v>147</v>
      </c>
      <c r="E565" s="257" t="s">
        <v>32</v>
      </c>
      <c r="F565" s="258" t="s">
        <v>569</v>
      </c>
      <c r="G565" s="256"/>
      <c r="H565" s="259">
        <v>23.276</v>
      </c>
      <c r="I565" s="260"/>
      <c r="J565" s="256"/>
      <c r="K565" s="256"/>
      <c r="L565" s="261"/>
      <c r="M565" s="262"/>
      <c r="N565" s="263"/>
      <c r="O565" s="263"/>
      <c r="P565" s="263"/>
      <c r="Q565" s="263"/>
      <c r="R565" s="263"/>
      <c r="S565" s="263"/>
      <c r="T565" s="264"/>
      <c r="AT565" s="265" t="s">
        <v>147</v>
      </c>
      <c r="AU565" s="265" t="s">
        <v>87</v>
      </c>
      <c r="AV565" s="16" t="s">
        <v>136</v>
      </c>
      <c r="AW565" s="16" t="s">
        <v>38</v>
      </c>
      <c r="AX565" s="16" t="s">
        <v>80</v>
      </c>
      <c r="AY565" s="265" t="s">
        <v>135</v>
      </c>
    </row>
    <row r="566" spans="2:51" s="15" customFormat="1" ht="11.25">
      <c r="B566" s="233"/>
      <c r="C566" s="234"/>
      <c r="D566" s="208" t="s">
        <v>147</v>
      </c>
      <c r="E566" s="235" t="s">
        <v>32</v>
      </c>
      <c r="F566" s="236" t="s">
        <v>164</v>
      </c>
      <c r="G566" s="234"/>
      <c r="H566" s="237">
        <v>175.238</v>
      </c>
      <c r="I566" s="238"/>
      <c r="J566" s="234"/>
      <c r="K566" s="234"/>
      <c r="L566" s="239"/>
      <c r="M566" s="240"/>
      <c r="N566" s="241"/>
      <c r="O566" s="241"/>
      <c r="P566" s="241"/>
      <c r="Q566" s="241"/>
      <c r="R566" s="241"/>
      <c r="S566" s="241"/>
      <c r="T566" s="242"/>
      <c r="AT566" s="243" t="s">
        <v>147</v>
      </c>
      <c r="AU566" s="243" t="s">
        <v>87</v>
      </c>
      <c r="AV566" s="15" t="s">
        <v>143</v>
      </c>
      <c r="AW566" s="15" t="s">
        <v>38</v>
      </c>
      <c r="AX566" s="15" t="s">
        <v>40</v>
      </c>
      <c r="AY566" s="243" t="s">
        <v>135</v>
      </c>
    </row>
    <row r="567" spans="1:65" s="2" customFormat="1" ht="21.75" customHeight="1">
      <c r="A567" s="37"/>
      <c r="B567" s="38"/>
      <c r="C567" s="195" t="s">
        <v>570</v>
      </c>
      <c r="D567" s="195" t="s">
        <v>138</v>
      </c>
      <c r="E567" s="196" t="s">
        <v>571</v>
      </c>
      <c r="F567" s="197" t="s">
        <v>572</v>
      </c>
      <c r="G567" s="198" t="s">
        <v>141</v>
      </c>
      <c r="H567" s="199">
        <v>36.474</v>
      </c>
      <c r="I567" s="200"/>
      <c r="J567" s="201">
        <f>ROUND(I567*H567,2)</f>
        <v>0</v>
      </c>
      <c r="K567" s="197" t="s">
        <v>142</v>
      </c>
      <c r="L567" s="42"/>
      <c r="M567" s="202" t="s">
        <v>32</v>
      </c>
      <c r="N567" s="203" t="s">
        <v>51</v>
      </c>
      <c r="O567" s="67"/>
      <c r="P567" s="204">
        <f>O567*H567</f>
        <v>0</v>
      </c>
      <c r="Q567" s="204">
        <v>0.0001</v>
      </c>
      <c r="R567" s="204">
        <f>Q567*H567</f>
        <v>0.0036474</v>
      </c>
      <c r="S567" s="204">
        <v>0</v>
      </c>
      <c r="T567" s="205">
        <f>S567*H567</f>
        <v>0</v>
      </c>
      <c r="U567" s="37"/>
      <c r="V567" s="37"/>
      <c r="W567" s="37"/>
      <c r="X567" s="37"/>
      <c r="Y567" s="37"/>
      <c r="Z567" s="37"/>
      <c r="AA567" s="37"/>
      <c r="AB567" s="37"/>
      <c r="AC567" s="37"/>
      <c r="AD567" s="37"/>
      <c r="AE567" s="37"/>
      <c r="AR567" s="206" t="s">
        <v>291</v>
      </c>
      <c r="AT567" s="206" t="s">
        <v>138</v>
      </c>
      <c r="AU567" s="206" t="s">
        <v>87</v>
      </c>
      <c r="AY567" s="19" t="s">
        <v>135</v>
      </c>
      <c r="BE567" s="207">
        <f>IF(N567="základní",J567,0)</f>
        <v>0</v>
      </c>
      <c r="BF567" s="207">
        <f>IF(N567="snížená",J567,0)</f>
        <v>0</v>
      </c>
      <c r="BG567" s="207">
        <f>IF(N567="zákl. přenesená",J567,0)</f>
        <v>0</v>
      </c>
      <c r="BH567" s="207">
        <f>IF(N567="sníž. přenesená",J567,0)</f>
        <v>0</v>
      </c>
      <c r="BI567" s="207">
        <f>IF(N567="nulová",J567,0)</f>
        <v>0</v>
      </c>
      <c r="BJ567" s="19" t="s">
        <v>40</v>
      </c>
      <c r="BK567" s="207">
        <f>ROUND(I567*H567,2)</f>
        <v>0</v>
      </c>
      <c r="BL567" s="19" t="s">
        <v>291</v>
      </c>
      <c r="BM567" s="206" t="s">
        <v>573</v>
      </c>
    </row>
    <row r="568" spans="2:51" s="13" customFormat="1" ht="11.25">
      <c r="B568" s="212"/>
      <c r="C568" s="213"/>
      <c r="D568" s="208" t="s">
        <v>147</v>
      </c>
      <c r="E568" s="214" t="s">
        <v>32</v>
      </c>
      <c r="F568" s="215" t="s">
        <v>148</v>
      </c>
      <c r="G568" s="213"/>
      <c r="H568" s="214" t="s">
        <v>32</v>
      </c>
      <c r="I568" s="216"/>
      <c r="J568" s="213"/>
      <c r="K568" s="213"/>
      <c r="L568" s="217"/>
      <c r="M568" s="218"/>
      <c r="N568" s="219"/>
      <c r="O568" s="219"/>
      <c r="P568" s="219"/>
      <c r="Q568" s="219"/>
      <c r="R568" s="219"/>
      <c r="S568" s="219"/>
      <c r="T568" s="220"/>
      <c r="AT568" s="221" t="s">
        <v>147</v>
      </c>
      <c r="AU568" s="221" t="s">
        <v>87</v>
      </c>
      <c r="AV568" s="13" t="s">
        <v>40</v>
      </c>
      <c r="AW568" s="13" t="s">
        <v>38</v>
      </c>
      <c r="AX568" s="13" t="s">
        <v>80</v>
      </c>
      <c r="AY568" s="221" t="s">
        <v>135</v>
      </c>
    </row>
    <row r="569" spans="2:51" s="13" customFormat="1" ht="11.25">
      <c r="B569" s="212"/>
      <c r="C569" s="213"/>
      <c r="D569" s="208" t="s">
        <v>147</v>
      </c>
      <c r="E569" s="214" t="s">
        <v>32</v>
      </c>
      <c r="F569" s="215" t="s">
        <v>148</v>
      </c>
      <c r="G569" s="213"/>
      <c r="H569" s="214" t="s">
        <v>32</v>
      </c>
      <c r="I569" s="216"/>
      <c r="J569" s="213"/>
      <c r="K569" s="213"/>
      <c r="L569" s="217"/>
      <c r="M569" s="218"/>
      <c r="N569" s="219"/>
      <c r="O569" s="219"/>
      <c r="P569" s="219"/>
      <c r="Q569" s="219"/>
      <c r="R569" s="219"/>
      <c r="S569" s="219"/>
      <c r="T569" s="220"/>
      <c r="AT569" s="221" t="s">
        <v>147</v>
      </c>
      <c r="AU569" s="221" t="s">
        <v>87</v>
      </c>
      <c r="AV569" s="13" t="s">
        <v>40</v>
      </c>
      <c r="AW569" s="13" t="s">
        <v>38</v>
      </c>
      <c r="AX569" s="13" t="s">
        <v>80</v>
      </c>
      <c r="AY569" s="221" t="s">
        <v>135</v>
      </c>
    </row>
    <row r="570" spans="2:51" s="14" customFormat="1" ht="11.25">
      <c r="B570" s="222"/>
      <c r="C570" s="223"/>
      <c r="D570" s="208" t="s">
        <v>147</v>
      </c>
      <c r="E570" s="224" t="s">
        <v>32</v>
      </c>
      <c r="F570" s="225" t="s">
        <v>173</v>
      </c>
      <c r="G570" s="223"/>
      <c r="H570" s="226">
        <v>0.811</v>
      </c>
      <c r="I570" s="227"/>
      <c r="J570" s="223"/>
      <c r="K570" s="223"/>
      <c r="L570" s="228"/>
      <c r="M570" s="229"/>
      <c r="N570" s="230"/>
      <c r="O570" s="230"/>
      <c r="P570" s="230"/>
      <c r="Q570" s="230"/>
      <c r="R570" s="230"/>
      <c r="S570" s="230"/>
      <c r="T570" s="231"/>
      <c r="AT570" s="232" t="s">
        <v>147</v>
      </c>
      <c r="AU570" s="232" t="s">
        <v>87</v>
      </c>
      <c r="AV570" s="14" t="s">
        <v>87</v>
      </c>
      <c r="AW570" s="14" t="s">
        <v>38</v>
      </c>
      <c r="AX570" s="14" t="s">
        <v>80</v>
      </c>
      <c r="AY570" s="232" t="s">
        <v>135</v>
      </c>
    </row>
    <row r="571" spans="2:51" s="14" customFormat="1" ht="11.25">
      <c r="B571" s="222"/>
      <c r="C571" s="223"/>
      <c r="D571" s="208" t="s">
        <v>147</v>
      </c>
      <c r="E571" s="224" t="s">
        <v>32</v>
      </c>
      <c r="F571" s="225" t="s">
        <v>174</v>
      </c>
      <c r="G571" s="223"/>
      <c r="H571" s="226">
        <v>0.212</v>
      </c>
      <c r="I571" s="227"/>
      <c r="J571" s="223"/>
      <c r="K571" s="223"/>
      <c r="L571" s="228"/>
      <c r="M571" s="229"/>
      <c r="N571" s="230"/>
      <c r="O571" s="230"/>
      <c r="P571" s="230"/>
      <c r="Q571" s="230"/>
      <c r="R571" s="230"/>
      <c r="S571" s="230"/>
      <c r="T571" s="231"/>
      <c r="AT571" s="232" t="s">
        <v>147</v>
      </c>
      <c r="AU571" s="232" t="s">
        <v>87</v>
      </c>
      <c r="AV571" s="14" t="s">
        <v>87</v>
      </c>
      <c r="AW571" s="14" t="s">
        <v>38</v>
      </c>
      <c r="AX571" s="14" t="s">
        <v>80</v>
      </c>
      <c r="AY571" s="232" t="s">
        <v>135</v>
      </c>
    </row>
    <row r="572" spans="2:51" s="14" customFormat="1" ht="11.25">
      <c r="B572" s="222"/>
      <c r="C572" s="223"/>
      <c r="D572" s="208" t="s">
        <v>147</v>
      </c>
      <c r="E572" s="224" t="s">
        <v>32</v>
      </c>
      <c r="F572" s="225" t="s">
        <v>175</v>
      </c>
      <c r="G572" s="223"/>
      <c r="H572" s="226">
        <v>0.293</v>
      </c>
      <c r="I572" s="227"/>
      <c r="J572" s="223"/>
      <c r="K572" s="223"/>
      <c r="L572" s="228"/>
      <c r="M572" s="229"/>
      <c r="N572" s="230"/>
      <c r="O572" s="230"/>
      <c r="P572" s="230"/>
      <c r="Q572" s="230"/>
      <c r="R572" s="230"/>
      <c r="S572" s="230"/>
      <c r="T572" s="231"/>
      <c r="AT572" s="232" t="s">
        <v>147</v>
      </c>
      <c r="AU572" s="232" t="s">
        <v>87</v>
      </c>
      <c r="AV572" s="14" t="s">
        <v>87</v>
      </c>
      <c r="AW572" s="14" t="s">
        <v>38</v>
      </c>
      <c r="AX572" s="14" t="s">
        <v>80</v>
      </c>
      <c r="AY572" s="232" t="s">
        <v>135</v>
      </c>
    </row>
    <row r="573" spans="2:51" s="14" customFormat="1" ht="11.25">
      <c r="B573" s="222"/>
      <c r="C573" s="223"/>
      <c r="D573" s="208" t="s">
        <v>147</v>
      </c>
      <c r="E573" s="224" t="s">
        <v>32</v>
      </c>
      <c r="F573" s="225" t="s">
        <v>176</v>
      </c>
      <c r="G573" s="223"/>
      <c r="H573" s="226">
        <v>0.342</v>
      </c>
      <c r="I573" s="227"/>
      <c r="J573" s="223"/>
      <c r="K573" s="223"/>
      <c r="L573" s="228"/>
      <c r="M573" s="229"/>
      <c r="N573" s="230"/>
      <c r="O573" s="230"/>
      <c r="P573" s="230"/>
      <c r="Q573" s="230"/>
      <c r="R573" s="230"/>
      <c r="S573" s="230"/>
      <c r="T573" s="231"/>
      <c r="AT573" s="232" t="s">
        <v>147</v>
      </c>
      <c r="AU573" s="232" t="s">
        <v>87</v>
      </c>
      <c r="AV573" s="14" t="s">
        <v>87</v>
      </c>
      <c r="AW573" s="14" t="s">
        <v>38</v>
      </c>
      <c r="AX573" s="14" t="s">
        <v>80</v>
      </c>
      <c r="AY573" s="232" t="s">
        <v>135</v>
      </c>
    </row>
    <row r="574" spans="2:51" s="14" customFormat="1" ht="11.25">
      <c r="B574" s="222"/>
      <c r="C574" s="223"/>
      <c r="D574" s="208" t="s">
        <v>147</v>
      </c>
      <c r="E574" s="224" t="s">
        <v>32</v>
      </c>
      <c r="F574" s="225" t="s">
        <v>177</v>
      </c>
      <c r="G574" s="223"/>
      <c r="H574" s="226">
        <v>0.34</v>
      </c>
      <c r="I574" s="227"/>
      <c r="J574" s="223"/>
      <c r="K574" s="223"/>
      <c r="L574" s="228"/>
      <c r="M574" s="229"/>
      <c r="N574" s="230"/>
      <c r="O574" s="230"/>
      <c r="P574" s="230"/>
      <c r="Q574" s="230"/>
      <c r="R574" s="230"/>
      <c r="S574" s="230"/>
      <c r="T574" s="231"/>
      <c r="AT574" s="232" t="s">
        <v>147</v>
      </c>
      <c r="AU574" s="232" t="s">
        <v>87</v>
      </c>
      <c r="AV574" s="14" t="s">
        <v>87</v>
      </c>
      <c r="AW574" s="14" t="s">
        <v>38</v>
      </c>
      <c r="AX574" s="14" t="s">
        <v>80</v>
      </c>
      <c r="AY574" s="232" t="s">
        <v>135</v>
      </c>
    </row>
    <row r="575" spans="2:51" s="14" customFormat="1" ht="11.25">
      <c r="B575" s="222"/>
      <c r="C575" s="223"/>
      <c r="D575" s="208" t="s">
        <v>147</v>
      </c>
      <c r="E575" s="224" t="s">
        <v>32</v>
      </c>
      <c r="F575" s="225" t="s">
        <v>178</v>
      </c>
      <c r="G575" s="223"/>
      <c r="H575" s="226">
        <v>0.337</v>
      </c>
      <c r="I575" s="227"/>
      <c r="J575" s="223"/>
      <c r="K575" s="223"/>
      <c r="L575" s="228"/>
      <c r="M575" s="229"/>
      <c r="N575" s="230"/>
      <c r="O575" s="230"/>
      <c r="P575" s="230"/>
      <c r="Q575" s="230"/>
      <c r="R575" s="230"/>
      <c r="S575" s="230"/>
      <c r="T575" s="231"/>
      <c r="AT575" s="232" t="s">
        <v>147</v>
      </c>
      <c r="AU575" s="232" t="s">
        <v>87</v>
      </c>
      <c r="AV575" s="14" t="s">
        <v>87</v>
      </c>
      <c r="AW575" s="14" t="s">
        <v>38</v>
      </c>
      <c r="AX575" s="14" t="s">
        <v>80</v>
      </c>
      <c r="AY575" s="232" t="s">
        <v>135</v>
      </c>
    </row>
    <row r="576" spans="2:51" s="14" customFormat="1" ht="11.25">
      <c r="B576" s="222"/>
      <c r="C576" s="223"/>
      <c r="D576" s="208" t="s">
        <v>147</v>
      </c>
      <c r="E576" s="224" t="s">
        <v>32</v>
      </c>
      <c r="F576" s="225" t="s">
        <v>179</v>
      </c>
      <c r="G576" s="223"/>
      <c r="H576" s="226">
        <v>0.265</v>
      </c>
      <c r="I576" s="227"/>
      <c r="J576" s="223"/>
      <c r="K576" s="223"/>
      <c r="L576" s="228"/>
      <c r="M576" s="229"/>
      <c r="N576" s="230"/>
      <c r="O576" s="230"/>
      <c r="P576" s="230"/>
      <c r="Q576" s="230"/>
      <c r="R576" s="230"/>
      <c r="S576" s="230"/>
      <c r="T576" s="231"/>
      <c r="AT576" s="232" t="s">
        <v>147</v>
      </c>
      <c r="AU576" s="232" t="s">
        <v>87</v>
      </c>
      <c r="AV576" s="14" t="s">
        <v>87</v>
      </c>
      <c r="AW576" s="14" t="s">
        <v>38</v>
      </c>
      <c r="AX576" s="14" t="s">
        <v>80</v>
      </c>
      <c r="AY576" s="232" t="s">
        <v>135</v>
      </c>
    </row>
    <row r="577" spans="2:51" s="14" customFormat="1" ht="11.25">
      <c r="B577" s="222"/>
      <c r="C577" s="223"/>
      <c r="D577" s="208" t="s">
        <v>147</v>
      </c>
      <c r="E577" s="224" t="s">
        <v>32</v>
      </c>
      <c r="F577" s="225" t="s">
        <v>180</v>
      </c>
      <c r="G577" s="223"/>
      <c r="H577" s="226">
        <v>0.388</v>
      </c>
      <c r="I577" s="227"/>
      <c r="J577" s="223"/>
      <c r="K577" s="223"/>
      <c r="L577" s="228"/>
      <c r="M577" s="229"/>
      <c r="N577" s="230"/>
      <c r="O577" s="230"/>
      <c r="P577" s="230"/>
      <c r="Q577" s="230"/>
      <c r="R577" s="230"/>
      <c r="S577" s="230"/>
      <c r="T577" s="231"/>
      <c r="AT577" s="232" t="s">
        <v>147</v>
      </c>
      <c r="AU577" s="232" t="s">
        <v>87</v>
      </c>
      <c r="AV577" s="14" t="s">
        <v>87</v>
      </c>
      <c r="AW577" s="14" t="s">
        <v>38</v>
      </c>
      <c r="AX577" s="14" t="s">
        <v>80</v>
      </c>
      <c r="AY577" s="232" t="s">
        <v>135</v>
      </c>
    </row>
    <row r="578" spans="2:51" s="14" customFormat="1" ht="11.25">
      <c r="B578" s="222"/>
      <c r="C578" s="223"/>
      <c r="D578" s="208" t="s">
        <v>147</v>
      </c>
      <c r="E578" s="224" t="s">
        <v>32</v>
      </c>
      <c r="F578" s="225" t="s">
        <v>181</v>
      </c>
      <c r="G578" s="223"/>
      <c r="H578" s="226">
        <v>0.388</v>
      </c>
      <c r="I578" s="227"/>
      <c r="J578" s="223"/>
      <c r="K578" s="223"/>
      <c r="L578" s="228"/>
      <c r="M578" s="229"/>
      <c r="N578" s="230"/>
      <c r="O578" s="230"/>
      <c r="P578" s="230"/>
      <c r="Q578" s="230"/>
      <c r="R578" s="230"/>
      <c r="S578" s="230"/>
      <c r="T578" s="231"/>
      <c r="AT578" s="232" t="s">
        <v>147</v>
      </c>
      <c r="AU578" s="232" t="s">
        <v>87</v>
      </c>
      <c r="AV578" s="14" t="s">
        <v>87</v>
      </c>
      <c r="AW578" s="14" t="s">
        <v>38</v>
      </c>
      <c r="AX578" s="14" t="s">
        <v>80</v>
      </c>
      <c r="AY578" s="232" t="s">
        <v>135</v>
      </c>
    </row>
    <row r="579" spans="2:51" s="14" customFormat="1" ht="11.25">
      <c r="B579" s="222"/>
      <c r="C579" s="223"/>
      <c r="D579" s="208" t="s">
        <v>147</v>
      </c>
      <c r="E579" s="224" t="s">
        <v>32</v>
      </c>
      <c r="F579" s="225" t="s">
        <v>182</v>
      </c>
      <c r="G579" s="223"/>
      <c r="H579" s="226">
        <v>0.202</v>
      </c>
      <c r="I579" s="227"/>
      <c r="J579" s="223"/>
      <c r="K579" s="223"/>
      <c r="L579" s="228"/>
      <c r="M579" s="229"/>
      <c r="N579" s="230"/>
      <c r="O579" s="230"/>
      <c r="P579" s="230"/>
      <c r="Q579" s="230"/>
      <c r="R579" s="230"/>
      <c r="S579" s="230"/>
      <c r="T579" s="231"/>
      <c r="AT579" s="232" t="s">
        <v>147</v>
      </c>
      <c r="AU579" s="232" t="s">
        <v>87</v>
      </c>
      <c r="AV579" s="14" t="s">
        <v>87</v>
      </c>
      <c r="AW579" s="14" t="s">
        <v>38</v>
      </c>
      <c r="AX579" s="14" t="s">
        <v>80</v>
      </c>
      <c r="AY579" s="232" t="s">
        <v>135</v>
      </c>
    </row>
    <row r="580" spans="2:51" s="14" customFormat="1" ht="11.25">
      <c r="B580" s="222"/>
      <c r="C580" s="223"/>
      <c r="D580" s="208" t="s">
        <v>147</v>
      </c>
      <c r="E580" s="224" t="s">
        <v>32</v>
      </c>
      <c r="F580" s="225" t="s">
        <v>183</v>
      </c>
      <c r="G580" s="223"/>
      <c r="H580" s="226">
        <v>0.474</v>
      </c>
      <c r="I580" s="227"/>
      <c r="J580" s="223"/>
      <c r="K580" s="223"/>
      <c r="L580" s="228"/>
      <c r="M580" s="229"/>
      <c r="N580" s="230"/>
      <c r="O580" s="230"/>
      <c r="P580" s="230"/>
      <c r="Q580" s="230"/>
      <c r="R580" s="230"/>
      <c r="S580" s="230"/>
      <c r="T580" s="231"/>
      <c r="AT580" s="232" t="s">
        <v>147</v>
      </c>
      <c r="AU580" s="232" t="s">
        <v>87</v>
      </c>
      <c r="AV580" s="14" t="s">
        <v>87</v>
      </c>
      <c r="AW580" s="14" t="s">
        <v>38</v>
      </c>
      <c r="AX580" s="14" t="s">
        <v>80</v>
      </c>
      <c r="AY580" s="232" t="s">
        <v>135</v>
      </c>
    </row>
    <row r="581" spans="2:51" s="14" customFormat="1" ht="11.25">
      <c r="B581" s="222"/>
      <c r="C581" s="223"/>
      <c r="D581" s="208" t="s">
        <v>147</v>
      </c>
      <c r="E581" s="224" t="s">
        <v>32</v>
      </c>
      <c r="F581" s="225" t="s">
        <v>184</v>
      </c>
      <c r="G581" s="223"/>
      <c r="H581" s="226">
        <v>0.29</v>
      </c>
      <c r="I581" s="227"/>
      <c r="J581" s="223"/>
      <c r="K581" s="223"/>
      <c r="L581" s="228"/>
      <c r="M581" s="229"/>
      <c r="N581" s="230"/>
      <c r="O581" s="230"/>
      <c r="P581" s="230"/>
      <c r="Q581" s="230"/>
      <c r="R581" s="230"/>
      <c r="S581" s="230"/>
      <c r="T581" s="231"/>
      <c r="AT581" s="232" t="s">
        <v>147</v>
      </c>
      <c r="AU581" s="232" t="s">
        <v>87</v>
      </c>
      <c r="AV581" s="14" t="s">
        <v>87</v>
      </c>
      <c r="AW581" s="14" t="s">
        <v>38</v>
      </c>
      <c r="AX581" s="14" t="s">
        <v>80</v>
      </c>
      <c r="AY581" s="232" t="s">
        <v>135</v>
      </c>
    </row>
    <row r="582" spans="2:51" s="14" customFormat="1" ht="11.25">
      <c r="B582" s="222"/>
      <c r="C582" s="223"/>
      <c r="D582" s="208" t="s">
        <v>147</v>
      </c>
      <c r="E582" s="224" t="s">
        <v>32</v>
      </c>
      <c r="F582" s="225" t="s">
        <v>185</v>
      </c>
      <c r="G582" s="223"/>
      <c r="H582" s="226">
        <v>0.199</v>
      </c>
      <c r="I582" s="227"/>
      <c r="J582" s="223"/>
      <c r="K582" s="223"/>
      <c r="L582" s="228"/>
      <c r="M582" s="229"/>
      <c r="N582" s="230"/>
      <c r="O582" s="230"/>
      <c r="P582" s="230"/>
      <c r="Q582" s="230"/>
      <c r="R582" s="230"/>
      <c r="S582" s="230"/>
      <c r="T582" s="231"/>
      <c r="AT582" s="232" t="s">
        <v>147</v>
      </c>
      <c r="AU582" s="232" t="s">
        <v>87</v>
      </c>
      <c r="AV582" s="14" t="s">
        <v>87</v>
      </c>
      <c r="AW582" s="14" t="s">
        <v>38</v>
      </c>
      <c r="AX582" s="14" t="s">
        <v>80</v>
      </c>
      <c r="AY582" s="232" t="s">
        <v>135</v>
      </c>
    </row>
    <row r="583" spans="2:51" s="14" customFormat="1" ht="11.25">
      <c r="B583" s="222"/>
      <c r="C583" s="223"/>
      <c r="D583" s="208" t="s">
        <v>147</v>
      </c>
      <c r="E583" s="224" t="s">
        <v>32</v>
      </c>
      <c r="F583" s="225" t="s">
        <v>186</v>
      </c>
      <c r="G583" s="223"/>
      <c r="H583" s="226">
        <v>0.296</v>
      </c>
      <c r="I583" s="227"/>
      <c r="J583" s="223"/>
      <c r="K583" s="223"/>
      <c r="L583" s="228"/>
      <c r="M583" s="229"/>
      <c r="N583" s="230"/>
      <c r="O583" s="230"/>
      <c r="P583" s="230"/>
      <c r="Q583" s="230"/>
      <c r="R583" s="230"/>
      <c r="S583" s="230"/>
      <c r="T583" s="231"/>
      <c r="AT583" s="232" t="s">
        <v>147</v>
      </c>
      <c r="AU583" s="232" t="s">
        <v>87</v>
      </c>
      <c r="AV583" s="14" t="s">
        <v>87</v>
      </c>
      <c r="AW583" s="14" t="s">
        <v>38</v>
      </c>
      <c r="AX583" s="14" t="s">
        <v>80</v>
      </c>
      <c r="AY583" s="232" t="s">
        <v>135</v>
      </c>
    </row>
    <row r="584" spans="2:51" s="14" customFormat="1" ht="11.25">
      <c r="B584" s="222"/>
      <c r="C584" s="223"/>
      <c r="D584" s="208" t="s">
        <v>147</v>
      </c>
      <c r="E584" s="224" t="s">
        <v>32</v>
      </c>
      <c r="F584" s="225" t="s">
        <v>187</v>
      </c>
      <c r="G584" s="223"/>
      <c r="H584" s="226">
        <v>0.287</v>
      </c>
      <c r="I584" s="227"/>
      <c r="J584" s="223"/>
      <c r="K584" s="223"/>
      <c r="L584" s="228"/>
      <c r="M584" s="229"/>
      <c r="N584" s="230"/>
      <c r="O584" s="230"/>
      <c r="P584" s="230"/>
      <c r="Q584" s="230"/>
      <c r="R584" s="230"/>
      <c r="S584" s="230"/>
      <c r="T584" s="231"/>
      <c r="AT584" s="232" t="s">
        <v>147</v>
      </c>
      <c r="AU584" s="232" t="s">
        <v>87</v>
      </c>
      <c r="AV584" s="14" t="s">
        <v>87</v>
      </c>
      <c r="AW584" s="14" t="s">
        <v>38</v>
      </c>
      <c r="AX584" s="14" t="s">
        <v>80</v>
      </c>
      <c r="AY584" s="232" t="s">
        <v>135</v>
      </c>
    </row>
    <row r="585" spans="2:51" s="16" customFormat="1" ht="11.25">
      <c r="B585" s="255"/>
      <c r="C585" s="256"/>
      <c r="D585" s="208" t="s">
        <v>147</v>
      </c>
      <c r="E585" s="257" t="s">
        <v>32</v>
      </c>
      <c r="F585" s="258" t="s">
        <v>567</v>
      </c>
      <c r="G585" s="256"/>
      <c r="H585" s="259">
        <v>5.124</v>
      </c>
      <c r="I585" s="260"/>
      <c r="J585" s="256"/>
      <c r="K585" s="256"/>
      <c r="L585" s="261"/>
      <c r="M585" s="262"/>
      <c r="N585" s="263"/>
      <c r="O585" s="263"/>
      <c r="P585" s="263"/>
      <c r="Q585" s="263"/>
      <c r="R585" s="263"/>
      <c r="S585" s="263"/>
      <c r="T585" s="264"/>
      <c r="AT585" s="265" t="s">
        <v>147</v>
      </c>
      <c r="AU585" s="265" t="s">
        <v>87</v>
      </c>
      <c r="AV585" s="16" t="s">
        <v>136</v>
      </c>
      <c r="AW585" s="16" t="s">
        <v>38</v>
      </c>
      <c r="AX585" s="16" t="s">
        <v>80</v>
      </c>
      <c r="AY585" s="265" t="s">
        <v>135</v>
      </c>
    </row>
    <row r="586" spans="2:51" s="13" customFormat="1" ht="11.25">
      <c r="B586" s="212"/>
      <c r="C586" s="213"/>
      <c r="D586" s="208" t="s">
        <v>147</v>
      </c>
      <c r="E586" s="214" t="s">
        <v>32</v>
      </c>
      <c r="F586" s="215" t="s">
        <v>148</v>
      </c>
      <c r="G586" s="213"/>
      <c r="H586" s="214" t="s">
        <v>32</v>
      </c>
      <c r="I586" s="216"/>
      <c r="J586" s="213"/>
      <c r="K586" s="213"/>
      <c r="L586" s="217"/>
      <c r="M586" s="218"/>
      <c r="N586" s="219"/>
      <c r="O586" s="219"/>
      <c r="P586" s="219"/>
      <c r="Q586" s="219"/>
      <c r="R586" s="219"/>
      <c r="S586" s="219"/>
      <c r="T586" s="220"/>
      <c r="AT586" s="221" t="s">
        <v>147</v>
      </c>
      <c r="AU586" s="221" t="s">
        <v>87</v>
      </c>
      <c r="AV586" s="13" t="s">
        <v>40</v>
      </c>
      <c r="AW586" s="13" t="s">
        <v>38</v>
      </c>
      <c r="AX586" s="13" t="s">
        <v>80</v>
      </c>
      <c r="AY586" s="221" t="s">
        <v>135</v>
      </c>
    </row>
    <row r="587" spans="2:51" s="14" customFormat="1" ht="11.25">
      <c r="B587" s="222"/>
      <c r="C587" s="223"/>
      <c r="D587" s="208" t="s">
        <v>147</v>
      </c>
      <c r="E587" s="224" t="s">
        <v>32</v>
      </c>
      <c r="F587" s="225" t="s">
        <v>195</v>
      </c>
      <c r="G587" s="223"/>
      <c r="H587" s="226">
        <v>1.303</v>
      </c>
      <c r="I587" s="227"/>
      <c r="J587" s="223"/>
      <c r="K587" s="223"/>
      <c r="L587" s="228"/>
      <c r="M587" s="229"/>
      <c r="N587" s="230"/>
      <c r="O587" s="230"/>
      <c r="P587" s="230"/>
      <c r="Q587" s="230"/>
      <c r="R587" s="230"/>
      <c r="S587" s="230"/>
      <c r="T587" s="231"/>
      <c r="AT587" s="232" t="s">
        <v>147</v>
      </c>
      <c r="AU587" s="232" t="s">
        <v>87</v>
      </c>
      <c r="AV587" s="14" t="s">
        <v>87</v>
      </c>
      <c r="AW587" s="14" t="s">
        <v>38</v>
      </c>
      <c r="AX587" s="14" t="s">
        <v>80</v>
      </c>
      <c r="AY587" s="232" t="s">
        <v>135</v>
      </c>
    </row>
    <row r="588" spans="2:51" s="14" customFormat="1" ht="11.25">
      <c r="B588" s="222"/>
      <c r="C588" s="223"/>
      <c r="D588" s="208" t="s">
        <v>147</v>
      </c>
      <c r="E588" s="224" t="s">
        <v>32</v>
      </c>
      <c r="F588" s="225" t="s">
        <v>196</v>
      </c>
      <c r="G588" s="223"/>
      <c r="H588" s="226">
        <v>0.34</v>
      </c>
      <c r="I588" s="227"/>
      <c r="J588" s="223"/>
      <c r="K588" s="223"/>
      <c r="L588" s="228"/>
      <c r="M588" s="229"/>
      <c r="N588" s="230"/>
      <c r="O588" s="230"/>
      <c r="P588" s="230"/>
      <c r="Q588" s="230"/>
      <c r="R588" s="230"/>
      <c r="S588" s="230"/>
      <c r="T588" s="231"/>
      <c r="AT588" s="232" t="s">
        <v>147</v>
      </c>
      <c r="AU588" s="232" t="s">
        <v>87</v>
      </c>
      <c r="AV588" s="14" t="s">
        <v>87</v>
      </c>
      <c r="AW588" s="14" t="s">
        <v>38</v>
      </c>
      <c r="AX588" s="14" t="s">
        <v>80</v>
      </c>
      <c r="AY588" s="232" t="s">
        <v>135</v>
      </c>
    </row>
    <row r="589" spans="2:51" s="14" customFormat="1" ht="11.25">
      <c r="B589" s="222"/>
      <c r="C589" s="223"/>
      <c r="D589" s="208" t="s">
        <v>147</v>
      </c>
      <c r="E589" s="224" t="s">
        <v>32</v>
      </c>
      <c r="F589" s="225" t="s">
        <v>197</v>
      </c>
      <c r="G589" s="223"/>
      <c r="H589" s="226">
        <v>0.461</v>
      </c>
      <c r="I589" s="227"/>
      <c r="J589" s="223"/>
      <c r="K589" s="223"/>
      <c r="L589" s="228"/>
      <c r="M589" s="229"/>
      <c r="N589" s="230"/>
      <c r="O589" s="230"/>
      <c r="P589" s="230"/>
      <c r="Q589" s="230"/>
      <c r="R589" s="230"/>
      <c r="S589" s="230"/>
      <c r="T589" s="231"/>
      <c r="AT589" s="232" t="s">
        <v>147</v>
      </c>
      <c r="AU589" s="232" t="s">
        <v>87</v>
      </c>
      <c r="AV589" s="14" t="s">
        <v>87</v>
      </c>
      <c r="AW589" s="14" t="s">
        <v>38</v>
      </c>
      <c r="AX589" s="14" t="s">
        <v>80</v>
      </c>
      <c r="AY589" s="232" t="s">
        <v>135</v>
      </c>
    </row>
    <row r="590" spans="2:51" s="14" customFormat="1" ht="11.25">
      <c r="B590" s="222"/>
      <c r="C590" s="223"/>
      <c r="D590" s="208" t="s">
        <v>147</v>
      </c>
      <c r="E590" s="224" t="s">
        <v>32</v>
      </c>
      <c r="F590" s="225" t="s">
        <v>198</v>
      </c>
      <c r="G590" s="223"/>
      <c r="H590" s="226">
        <v>0.535</v>
      </c>
      <c r="I590" s="227"/>
      <c r="J590" s="223"/>
      <c r="K590" s="223"/>
      <c r="L590" s="228"/>
      <c r="M590" s="229"/>
      <c r="N590" s="230"/>
      <c r="O590" s="230"/>
      <c r="P590" s="230"/>
      <c r="Q590" s="230"/>
      <c r="R590" s="230"/>
      <c r="S590" s="230"/>
      <c r="T590" s="231"/>
      <c r="AT590" s="232" t="s">
        <v>147</v>
      </c>
      <c r="AU590" s="232" t="s">
        <v>87</v>
      </c>
      <c r="AV590" s="14" t="s">
        <v>87</v>
      </c>
      <c r="AW590" s="14" t="s">
        <v>38</v>
      </c>
      <c r="AX590" s="14" t="s">
        <v>80</v>
      </c>
      <c r="AY590" s="232" t="s">
        <v>135</v>
      </c>
    </row>
    <row r="591" spans="2:51" s="14" customFormat="1" ht="11.25">
      <c r="B591" s="222"/>
      <c r="C591" s="223"/>
      <c r="D591" s="208" t="s">
        <v>147</v>
      </c>
      <c r="E591" s="224" t="s">
        <v>32</v>
      </c>
      <c r="F591" s="225" t="s">
        <v>199</v>
      </c>
      <c r="G591" s="223"/>
      <c r="H591" s="226">
        <v>0.531</v>
      </c>
      <c r="I591" s="227"/>
      <c r="J591" s="223"/>
      <c r="K591" s="223"/>
      <c r="L591" s="228"/>
      <c r="M591" s="229"/>
      <c r="N591" s="230"/>
      <c r="O591" s="230"/>
      <c r="P591" s="230"/>
      <c r="Q591" s="230"/>
      <c r="R591" s="230"/>
      <c r="S591" s="230"/>
      <c r="T591" s="231"/>
      <c r="AT591" s="232" t="s">
        <v>147</v>
      </c>
      <c r="AU591" s="232" t="s">
        <v>87</v>
      </c>
      <c r="AV591" s="14" t="s">
        <v>87</v>
      </c>
      <c r="AW591" s="14" t="s">
        <v>38</v>
      </c>
      <c r="AX591" s="14" t="s">
        <v>80</v>
      </c>
      <c r="AY591" s="232" t="s">
        <v>135</v>
      </c>
    </row>
    <row r="592" spans="2:51" s="14" customFormat="1" ht="11.25">
      <c r="B592" s="222"/>
      <c r="C592" s="223"/>
      <c r="D592" s="208" t="s">
        <v>147</v>
      </c>
      <c r="E592" s="224" t="s">
        <v>32</v>
      </c>
      <c r="F592" s="225" t="s">
        <v>200</v>
      </c>
      <c r="G592" s="223"/>
      <c r="H592" s="226">
        <v>0.527</v>
      </c>
      <c r="I592" s="227"/>
      <c r="J592" s="223"/>
      <c r="K592" s="223"/>
      <c r="L592" s="228"/>
      <c r="M592" s="229"/>
      <c r="N592" s="230"/>
      <c r="O592" s="230"/>
      <c r="P592" s="230"/>
      <c r="Q592" s="230"/>
      <c r="R592" s="230"/>
      <c r="S592" s="230"/>
      <c r="T592" s="231"/>
      <c r="AT592" s="232" t="s">
        <v>147</v>
      </c>
      <c r="AU592" s="232" t="s">
        <v>87</v>
      </c>
      <c r="AV592" s="14" t="s">
        <v>87</v>
      </c>
      <c r="AW592" s="14" t="s">
        <v>38</v>
      </c>
      <c r="AX592" s="14" t="s">
        <v>80</v>
      </c>
      <c r="AY592" s="232" t="s">
        <v>135</v>
      </c>
    </row>
    <row r="593" spans="2:51" s="14" customFormat="1" ht="11.25">
      <c r="B593" s="222"/>
      <c r="C593" s="223"/>
      <c r="D593" s="208" t="s">
        <v>147</v>
      </c>
      <c r="E593" s="224" t="s">
        <v>32</v>
      </c>
      <c r="F593" s="225" t="s">
        <v>201</v>
      </c>
      <c r="G593" s="223"/>
      <c r="H593" s="226">
        <v>0.419</v>
      </c>
      <c r="I593" s="227"/>
      <c r="J593" s="223"/>
      <c r="K593" s="223"/>
      <c r="L593" s="228"/>
      <c r="M593" s="229"/>
      <c r="N593" s="230"/>
      <c r="O593" s="230"/>
      <c r="P593" s="230"/>
      <c r="Q593" s="230"/>
      <c r="R593" s="230"/>
      <c r="S593" s="230"/>
      <c r="T593" s="231"/>
      <c r="AT593" s="232" t="s">
        <v>147</v>
      </c>
      <c r="AU593" s="232" t="s">
        <v>87</v>
      </c>
      <c r="AV593" s="14" t="s">
        <v>87</v>
      </c>
      <c r="AW593" s="14" t="s">
        <v>38</v>
      </c>
      <c r="AX593" s="14" t="s">
        <v>80</v>
      </c>
      <c r="AY593" s="232" t="s">
        <v>135</v>
      </c>
    </row>
    <row r="594" spans="2:51" s="14" customFormat="1" ht="11.25">
      <c r="B594" s="222"/>
      <c r="C594" s="223"/>
      <c r="D594" s="208" t="s">
        <v>147</v>
      </c>
      <c r="E594" s="224" t="s">
        <v>32</v>
      </c>
      <c r="F594" s="225" t="s">
        <v>202</v>
      </c>
      <c r="G594" s="223"/>
      <c r="H594" s="226">
        <v>0.603</v>
      </c>
      <c r="I594" s="227"/>
      <c r="J594" s="223"/>
      <c r="K594" s="223"/>
      <c r="L594" s="228"/>
      <c r="M594" s="229"/>
      <c r="N594" s="230"/>
      <c r="O594" s="230"/>
      <c r="P594" s="230"/>
      <c r="Q594" s="230"/>
      <c r="R594" s="230"/>
      <c r="S594" s="230"/>
      <c r="T594" s="231"/>
      <c r="AT594" s="232" t="s">
        <v>147</v>
      </c>
      <c r="AU594" s="232" t="s">
        <v>87</v>
      </c>
      <c r="AV594" s="14" t="s">
        <v>87</v>
      </c>
      <c r="AW594" s="14" t="s">
        <v>38</v>
      </c>
      <c r="AX594" s="14" t="s">
        <v>80</v>
      </c>
      <c r="AY594" s="232" t="s">
        <v>135</v>
      </c>
    </row>
    <row r="595" spans="2:51" s="14" customFormat="1" ht="11.25">
      <c r="B595" s="222"/>
      <c r="C595" s="223"/>
      <c r="D595" s="208" t="s">
        <v>147</v>
      </c>
      <c r="E595" s="224" t="s">
        <v>32</v>
      </c>
      <c r="F595" s="225" t="s">
        <v>203</v>
      </c>
      <c r="G595" s="223"/>
      <c r="H595" s="226">
        <v>0.603</v>
      </c>
      <c r="I595" s="227"/>
      <c r="J595" s="223"/>
      <c r="K595" s="223"/>
      <c r="L595" s="228"/>
      <c r="M595" s="229"/>
      <c r="N595" s="230"/>
      <c r="O595" s="230"/>
      <c r="P595" s="230"/>
      <c r="Q595" s="230"/>
      <c r="R595" s="230"/>
      <c r="S595" s="230"/>
      <c r="T595" s="231"/>
      <c r="AT595" s="232" t="s">
        <v>147</v>
      </c>
      <c r="AU595" s="232" t="s">
        <v>87</v>
      </c>
      <c r="AV595" s="14" t="s">
        <v>87</v>
      </c>
      <c r="AW595" s="14" t="s">
        <v>38</v>
      </c>
      <c r="AX595" s="14" t="s">
        <v>80</v>
      </c>
      <c r="AY595" s="232" t="s">
        <v>135</v>
      </c>
    </row>
    <row r="596" spans="2:51" s="14" customFormat="1" ht="11.25">
      <c r="B596" s="222"/>
      <c r="C596" s="223"/>
      <c r="D596" s="208" t="s">
        <v>147</v>
      </c>
      <c r="E596" s="224" t="s">
        <v>32</v>
      </c>
      <c r="F596" s="225" t="s">
        <v>204</v>
      </c>
      <c r="G596" s="223"/>
      <c r="H596" s="226">
        <v>0.324</v>
      </c>
      <c r="I596" s="227"/>
      <c r="J596" s="223"/>
      <c r="K596" s="223"/>
      <c r="L596" s="228"/>
      <c r="M596" s="229"/>
      <c r="N596" s="230"/>
      <c r="O596" s="230"/>
      <c r="P596" s="230"/>
      <c r="Q596" s="230"/>
      <c r="R596" s="230"/>
      <c r="S596" s="230"/>
      <c r="T596" s="231"/>
      <c r="AT596" s="232" t="s">
        <v>147</v>
      </c>
      <c r="AU596" s="232" t="s">
        <v>87</v>
      </c>
      <c r="AV596" s="14" t="s">
        <v>87</v>
      </c>
      <c r="AW596" s="14" t="s">
        <v>38</v>
      </c>
      <c r="AX596" s="14" t="s">
        <v>80</v>
      </c>
      <c r="AY596" s="232" t="s">
        <v>135</v>
      </c>
    </row>
    <row r="597" spans="2:51" s="14" customFormat="1" ht="11.25">
      <c r="B597" s="222"/>
      <c r="C597" s="223"/>
      <c r="D597" s="208" t="s">
        <v>147</v>
      </c>
      <c r="E597" s="224" t="s">
        <v>32</v>
      </c>
      <c r="F597" s="225" t="s">
        <v>205</v>
      </c>
      <c r="G597" s="223"/>
      <c r="H597" s="226">
        <v>0.733</v>
      </c>
      <c r="I597" s="227"/>
      <c r="J597" s="223"/>
      <c r="K597" s="223"/>
      <c r="L597" s="228"/>
      <c r="M597" s="229"/>
      <c r="N597" s="230"/>
      <c r="O597" s="230"/>
      <c r="P597" s="230"/>
      <c r="Q597" s="230"/>
      <c r="R597" s="230"/>
      <c r="S597" s="230"/>
      <c r="T597" s="231"/>
      <c r="AT597" s="232" t="s">
        <v>147</v>
      </c>
      <c r="AU597" s="232" t="s">
        <v>87</v>
      </c>
      <c r="AV597" s="14" t="s">
        <v>87</v>
      </c>
      <c r="AW597" s="14" t="s">
        <v>38</v>
      </c>
      <c r="AX597" s="14" t="s">
        <v>80</v>
      </c>
      <c r="AY597" s="232" t="s">
        <v>135</v>
      </c>
    </row>
    <row r="598" spans="2:51" s="14" customFormat="1" ht="11.25">
      <c r="B598" s="222"/>
      <c r="C598" s="223"/>
      <c r="D598" s="208" t="s">
        <v>147</v>
      </c>
      <c r="E598" s="224" t="s">
        <v>32</v>
      </c>
      <c r="F598" s="225" t="s">
        <v>206</v>
      </c>
      <c r="G598" s="223"/>
      <c r="H598" s="226">
        <v>0.457</v>
      </c>
      <c r="I598" s="227"/>
      <c r="J598" s="223"/>
      <c r="K598" s="223"/>
      <c r="L598" s="228"/>
      <c r="M598" s="229"/>
      <c r="N598" s="230"/>
      <c r="O598" s="230"/>
      <c r="P598" s="230"/>
      <c r="Q598" s="230"/>
      <c r="R598" s="230"/>
      <c r="S598" s="230"/>
      <c r="T598" s="231"/>
      <c r="AT598" s="232" t="s">
        <v>147</v>
      </c>
      <c r="AU598" s="232" t="s">
        <v>87</v>
      </c>
      <c r="AV598" s="14" t="s">
        <v>87</v>
      </c>
      <c r="AW598" s="14" t="s">
        <v>38</v>
      </c>
      <c r="AX598" s="14" t="s">
        <v>80</v>
      </c>
      <c r="AY598" s="232" t="s">
        <v>135</v>
      </c>
    </row>
    <row r="599" spans="2:51" s="14" customFormat="1" ht="11.25">
      <c r="B599" s="222"/>
      <c r="C599" s="223"/>
      <c r="D599" s="208" t="s">
        <v>147</v>
      </c>
      <c r="E599" s="224" t="s">
        <v>32</v>
      </c>
      <c r="F599" s="225" t="s">
        <v>207</v>
      </c>
      <c r="G599" s="223"/>
      <c r="H599" s="226">
        <v>0.32</v>
      </c>
      <c r="I599" s="227"/>
      <c r="J599" s="223"/>
      <c r="K599" s="223"/>
      <c r="L599" s="228"/>
      <c r="M599" s="229"/>
      <c r="N599" s="230"/>
      <c r="O599" s="230"/>
      <c r="P599" s="230"/>
      <c r="Q599" s="230"/>
      <c r="R599" s="230"/>
      <c r="S599" s="230"/>
      <c r="T599" s="231"/>
      <c r="AT599" s="232" t="s">
        <v>147</v>
      </c>
      <c r="AU599" s="232" t="s">
        <v>87</v>
      </c>
      <c r="AV599" s="14" t="s">
        <v>87</v>
      </c>
      <c r="AW599" s="14" t="s">
        <v>38</v>
      </c>
      <c r="AX599" s="14" t="s">
        <v>80</v>
      </c>
      <c r="AY599" s="232" t="s">
        <v>135</v>
      </c>
    </row>
    <row r="600" spans="2:51" s="14" customFormat="1" ht="11.25">
      <c r="B600" s="222"/>
      <c r="C600" s="223"/>
      <c r="D600" s="208" t="s">
        <v>147</v>
      </c>
      <c r="E600" s="224" t="s">
        <v>32</v>
      </c>
      <c r="F600" s="225" t="s">
        <v>208</v>
      </c>
      <c r="G600" s="223"/>
      <c r="H600" s="226">
        <v>0.466</v>
      </c>
      <c r="I600" s="227"/>
      <c r="J600" s="223"/>
      <c r="K600" s="223"/>
      <c r="L600" s="228"/>
      <c r="M600" s="229"/>
      <c r="N600" s="230"/>
      <c r="O600" s="230"/>
      <c r="P600" s="230"/>
      <c r="Q600" s="230"/>
      <c r="R600" s="230"/>
      <c r="S600" s="230"/>
      <c r="T600" s="231"/>
      <c r="AT600" s="232" t="s">
        <v>147</v>
      </c>
      <c r="AU600" s="232" t="s">
        <v>87</v>
      </c>
      <c r="AV600" s="14" t="s">
        <v>87</v>
      </c>
      <c r="AW600" s="14" t="s">
        <v>38</v>
      </c>
      <c r="AX600" s="14" t="s">
        <v>80</v>
      </c>
      <c r="AY600" s="232" t="s">
        <v>135</v>
      </c>
    </row>
    <row r="601" spans="2:51" s="14" customFormat="1" ht="11.25">
      <c r="B601" s="222"/>
      <c r="C601" s="223"/>
      <c r="D601" s="208" t="s">
        <v>147</v>
      </c>
      <c r="E601" s="224" t="s">
        <v>32</v>
      </c>
      <c r="F601" s="225" t="s">
        <v>209</v>
      </c>
      <c r="G601" s="223"/>
      <c r="H601" s="226">
        <v>0.452</v>
      </c>
      <c r="I601" s="227"/>
      <c r="J601" s="223"/>
      <c r="K601" s="223"/>
      <c r="L601" s="228"/>
      <c r="M601" s="229"/>
      <c r="N601" s="230"/>
      <c r="O601" s="230"/>
      <c r="P601" s="230"/>
      <c r="Q601" s="230"/>
      <c r="R601" s="230"/>
      <c r="S601" s="230"/>
      <c r="T601" s="231"/>
      <c r="AT601" s="232" t="s">
        <v>147</v>
      </c>
      <c r="AU601" s="232" t="s">
        <v>87</v>
      </c>
      <c r="AV601" s="14" t="s">
        <v>87</v>
      </c>
      <c r="AW601" s="14" t="s">
        <v>38</v>
      </c>
      <c r="AX601" s="14" t="s">
        <v>80</v>
      </c>
      <c r="AY601" s="232" t="s">
        <v>135</v>
      </c>
    </row>
    <row r="602" spans="2:51" s="16" customFormat="1" ht="11.25">
      <c r="B602" s="255"/>
      <c r="C602" s="256"/>
      <c r="D602" s="208" t="s">
        <v>147</v>
      </c>
      <c r="E602" s="257" t="s">
        <v>32</v>
      </c>
      <c r="F602" s="258" t="s">
        <v>568</v>
      </c>
      <c r="G602" s="256"/>
      <c r="H602" s="259">
        <v>8.074</v>
      </c>
      <c r="I602" s="260"/>
      <c r="J602" s="256"/>
      <c r="K602" s="256"/>
      <c r="L602" s="261"/>
      <c r="M602" s="262"/>
      <c r="N602" s="263"/>
      <c r="O602" s="263"/>
      <c r="P602" s="263"/>
      <c r="Q602" s="263"/>
      <c r="R602" s="263"/>
      <c r="S602" s="263"/>
      <c r="T602" s="264"/>
      <c r="AT602" s="265" t="s">
        <v>147</v>
      </c>
      <c r="AU602" s="265" t="s">
        <v>87</v>
      </c>
      <c r="AV602" s="16" t="s">
        <v>136</v>
      </c>
      <c r="AW602" s="16" t="s">
        <v>38</v>
      </c>
      <c r="AX602" s="16" t="s">
        <v>80</v>
      </c>
      <c r="AY602" s="265" t="s">
        <v>135</v>
      </c>
    </row>
    <row r="603" spans="2:51" s="13" customFormat="1" ht="11.25">
      <c r="B603" s="212"/>
      <c r="C603" s="213"/>
      <c r="D603" s="208" t="s">
        <v>147</v>
      </c>
      <c r="E603" s="214" t="s">
        <v>32</v>
      </c>
      <c r="F603" s="215" t="s">
        <v>148</v>
      </c>
      <c r="G603" s="213"/>
      <c r="H603" s="214" t="s">
        <v>32</v>
      </c>
      <c r="I603" s="216"/>
      <c r="J603" s="213"/>
      <c r="K603" s="213"/>
      <c r="L603" s="217"/>
      <c r="M603" s="218"/>
      <c r="N603" s="219"/>
      <c r="O603" s="219"/>
      <c r="P603" s="219"/>
      <c r="Q603" s="219"/>
      <c r="R603" s="219"/>
      <c r="S603" s="219"/>
      <c r="T603" s="220"/>
      <c r="AT603" s="221" t="s">
        <v>147</v>
      </c>
      <c r="AU603" s="221" t="s">
        <v>87</v>
      </c>
      <c r="AV603" s="13" t="s">
        <v>40</v>
      </c>
      <c r="AW603" s="13" t="s">
        <v>38</v>
      </c>
      <c r="AX603" s="13" t="s">
        <v>80</v>
      </c>
      <c r="AY603" s="221" t="s">
        <v>135</v>
      </c>
    </row>
    <row r="604" spans="2:51" s="14" customFormat="1" ht="11.25">
      <c r="B604" s="222"/>
      <c r="C604" s="223"/>
      <c r="D604" s="208" t="s">
        <v>147</v>
      </c>
      <c r="E604" s="224" t="s">
        <v>32</v>
      </c>
      <c r="F604" s="225" t="s">
        <v>149</v>
      </c>
      <c r="G604" s="223"/>
      <c r="H604" s="226">
        <v>3.18</v>
      </c>
      <c r="I604" s="227"/>
      <c r="J604" s="223"/>
      <c r="K604" s="223"/>
      <c r="L604" s="228"/>
      <c r="M604" s="229"/>
      <c r="N604" s="230"/>
      <c r="O604" s="230"/>
      <c r="P604" s="230"/>
      <c r="Q604" s="230"/>
      <c r="R604" s="230"/>
      <c r="S604" s="230"/>
      <c r="T604" s="231"/>
      <c r="AT604" s="232" t="s">
        <v>147</v>
      </c>
      <c r="AU604" s="232" t="s">
        <v>87</v>
      </c>
      <c r="AV604" s="14" t="s">
        <v>87</v>
      </c>
      <c r="AW604" s="14" t="s">
        <v>38</v>
      </c>
      <c r="AX604" s="14" t="s">
        <v>80</v>
      </c>
      <c r="AY604" s="232" t="s">
        <v>135</v>
      </c>
    </row>
    <row r="605" spans="2:51" s="14" customFormat="1" ht="11.25">
      <c r="B605" s="222"/>
      <c r="C605" s="223"/>
      <c r="D605" s="208" t="s">
        <v>147</v>
      </c>
      <c r="E605" s="224" t="s">
        <v>32</v>
      </c>
      <c r="F605" s="225" t="s">
        <v>150</v>
      </c>
      <c r="G605" s="223"/>
      <c r="H605" s="226">
        <v>0.847</v>
      </c>
      <c r="I605" s="227"/>
      <c r="J605" s="223"/>
      <c r="K605" s="223"/>
      <c r="L605" s="228"/>
      <c r="M605" s="229"/>
      <c r="N605" s="230"/>
      <c r="O605" s="230"/>
      <c r="P605" s="230"/>
      <c r="Q605" s="230"/>
      <c r="R605" s="230"/>
      <c r="S605" s="230"/>
      <c r="T605" s="231"/>
      <c r="AT605" s="232" t="s">
        <v>147</v>
      </c>
      <c r="AU605" s="232" t="s">
        <v>87</v>
      </c>
      <c r="AV605" s="14" t="s">
        <v>87</v>
      </c>
      <c r="AW605" s="14" t="s">
        <v>38</v>
      </c>
      <c r="AX605" s="14" t="s">
        <v>80</v>
      </c>
      <c r="AY605" s="232" t="s">
        <v>135</v>
      </c>
    </row>
    <row r="606" spans="2:51" s="14" customFormat="1" ht="11.25">
      <c r="B606" s="222"/>
      <c r="C606" s="223"/>
      <c r="D606" s="208" t="s">
        <v>147</v>
      </c>
      <c r="E606" s="224" t="s">
        <v>32</v>
      </c>
      <c r="F606" s="225" t="s">
        <v>151</v>
      </c>
      <c r="G606" s="223"/>
      <c r="H606" s="226">
        <v>1.368</v>
      </c>
      <c r="I606" s="227"/>
      <c r="J606" s="223"/>
      <c r="K606" s="223"/>
      <c r="L606" s="228"/>
      <c r="M606" s="229"/>
      <c r="N606" s="230"/>
      <c r="O606" s="230"/>
      <c r="P606" s="230"/>
      <c r="Q606" s="230"/>
      <c r="R606" s="230"/>
      <c r="S606" s="230"/>
      <c r="T606" s="231"/>
      <c r="AT606" s="232" t="s">
        <v>147</v>
      </c>
      <c r="AU606" s="232" t="s">
        <v>87</v>
      </c>
      <c r="AV606" s="14" t="s">
        <v>87</v>
      </c>
      <c r="AW606" s="14" t="s">
        <v>38</v>
      </c>
      <c r="AX606" s="14" t="s">
        <v>80</v>
      </c>
      <c r="AY606" s="232" t="s">
        <v>135</v>
      </c>
    </row>
    <row r="607" spans="2:51" s="14" customFormat="1" ht="11.25">
      <c r="B607" s="222"/>
      <c r="C607" s="223"/>
      <c r="D607" s="208" t="s">
        <v>147</v>
      </c>
      <c r="E607" s="224" t="s">
        <v>32</v>
      </c>
      <c r="F607" s="225" t="s">
        <v>152</v>
      </c>
      <c r="G607" s="223"/>
      <c r="H607" s="226">
        <v>1.665</v>
      </c>
      <c r="I607" s="227"/>
      <c r="J607" s="223"/>
      <c r="K607" s="223"/>
      <c r="L607" s="228"/>
      <c r="M607" s="229"/>
      <c r="N607" s="230"/>
      <c r="O607" s="230"/>
      <c r="P607" s="230"/>
      <c r="Q607" s="230"/>
      <c r="R607" s="230"/>
      <c r="S607" s="230"/>
      <c r="T607" s="231"/>
      <c r="AT607" s="232" t="s">
        <v>147</v>
      </c>
      <c r="AU607" s="232" t="s">
        <v>87</v>
      </c>
      <c r="AV607" s="14" t="s">
        <v>87</v>
      </c>
      <c r="AW607" s="14" t="s">
        <v>38</v>
      </c>
      <c r="AX607" s="14" t="s">
        <v>80</v>
      </c>
      <c r="AY607" s="232" t="s">
        <v>135</v>
      </c>
    </row>
    <row r="608" spans="2:51" s="14" customFormat="1" ht="11.25">
      <c r="B608" s="222"/>
      <c r="C608" s="223"/>
      <c r="D608" s="208" t="s">
        <v>147</v>
      </c>
      <c r="E608" s="224" t="s">
        <v>32</v>
      </c>
      <c r="F608" s="225" t="s">
        <v>153</v>
      </c>
      <c r="G608" s="223"/>
      <c r="H608" s="226">
        <v>1.621</v>
      </c>
      <c r="I608" s="227"/>
      <c r="J608" s="223"/>
      <c r="K608" s="223"/>
      <c r="L608" s="228"/>
      <c r="M608" s="229"/>
      <c r="N608" s="230"/>
      <c r="O608" s="230"/>
      <c r="P608" s="230"/>
      <c r="Q608" s="230"/>
      <c r="R608" s="230"/>
      <c r="S608" s="230"/>
      <c r="T608" s="231"/>
      <c r="AT608" s="232" t="s">
        <v>147</v>
      </c>
      <c r="AU608" s="232" t="s">
        <v>87</v>
      </c>
      <c r="AV608" s="14" t="s">
        <v>87</v>
      </c>
      <c r="AW608" s="14" t="s">
        <v>38</v>
      </c>
      <c r="AX608" s="14" t="s">
        <v>80</v>
      </c>
      <c r="AY608" s="232" t="s">
        <v>135</v>
      </c>
    </row>
    <row r="609" spans="2:51" s="14" customFormat="1" ht="11.25">
      <c r="B609" s="222"/>
      <c r="C609" s="223"/>
      <c r="D609" s="208" t="s">
        <v>147</v>
      </c>
      <c r="E609" s="224" t="s">
        <v>32</v>
      </c>
      <c r="F609" s="225" t="s">
        <v>154</v>
      </c>
      <c r="G609" s="223"/>
      <c r="H609" s="226">
        <v>1.606</v>
      </c>
      <c r="I609" s="227"/>
      <c r="J609" s="223"/>
      <c r="K609" s="223"/>
      <c r="L609" s="228"/>
      <c r="M609" s="229"/>
      <c r="N609" s="230"/>
      <c r="O609" s="230"/>
      <c r="P609" s="230"/>
      <c r="Q609" s="230"/>
      <c r="R609" s="230"/>
      <c r="S609" s="230"/>
      <c r="T609" s="231"/>
      <c r="AT609" s="232" t="s">
        <v>147</v>
      </c>
      <c r="AU609" s="232" t="s">
        <v>87</v>
      </c>
      <c r="AV609" s="14" t="s">
        <v>87</v>
      </c>
      <c r="AW609" s="14" t="s">
        <v>38</v>
      </c>
      <c r="AX609" s="14" t="s">
        <v>80</v>
      </c>
      <c r="AY609" s="232" t="s">
        <v>135</v>
      </c>
    </row>
    <row r="610" spans="2:51" s="14" customFormat="1" ht="11.25">
      <c r="B610" s="222"/>
      <c r="C610" s="223"/>
      <c r="D610" s="208" t="s">
        <v>147</v>
      </c>
      <c r="E610" s="224" t="s">
        <v>32</v>
      </c>
      <c r="F610" s="225" t="s">
        <v>155</v>
      </c>
      <c r="G610" s="223"/>
      <c r="H610" s="226">
        <v>1.159</v>
      </c>
      <c r="I610" s="227"/>
      <c r="J610" s="223"/>
      <c r="K610" s="223"/>
      <c r="L610" s="228"/>
      <c r="M610" s="229"/>
      <c r="N610" s="230"/>
      <c r="O610" s="230"/>
      <c r="P610" s="230"/>
      <c r="Q610" s="230"/>
      <c r="R610" s="230"/>
      <c r="S610" s="230"/>
      <c r="T610" s="231"/>
      <c r="AT610" s="232" t="s">
        <v>147</v>
      </c>
      <c r="AU610" s="232" t="s">
        <v>87</v>
      </c>
      <c r="AV610" s="14" t="s">
        <v>87</v>
      </c>
      <c r="AW610" s="14" t="s">
        <v>38</v>
      </c>
      <c r="AX610" s="14" t="s">
        <v>80</v>
      </c>
      <c r="AY610" s="232" t="s">
        <v>135</v>
      </c>
    </row>
    <row r="611" spans="2:51" s="14" customFormat="1" ht="11.25">
      <c r="B611" s="222"/>
      <c r="C611" s="223"/>
      <c r="D611" s="208" t="s">
        <v>147</v>
      </c>
      <c r="E611" s="224" t="s">
        <v>32</v>
      </c>
      <c r="F611" s="225" t="s">
        <v>156</v>
      </c>
      <c r="G611" s="223"/>
      <c r="H611" s="226">
        <v>1.913</v>
      </c>
      <c r="I611" s="227"/>
      <c r="J611" s="223"/>
      <c r="K611" s="223"/>
      <c r="L611" s="228"/>
      <c r="M611" s="229"/>
      <c r="N611" s="230"/>
      <c r="O611" s="230"/>
      <c r="P611" s="230"/>
      <c r="Q611" s="230"/>
      <c r="R611" s="230"/>
      <c r="S611" s="230"/>
      <c r="T611" s="231"/>
      <c r="AT611" s="232" t="s">
        <v>147</v>
      </c>
      <c r="AU611" s="232" t="s">
        <v>87</v>
      </c>
      <c r="AV611" s="14" t="s">
        <v>87</v>
      </c>
      <c r="AW611" s="14" t="s">
        <v>38</v>
      </c>
      <c r="AX611" s="14" t="s">
        <v>80</v>
      </c>
      <c r="AY611" s="232" t="s">
        <v>135</v>
      </c>
    </row>
    <row r="612" spans="2:51" s="14" customFormat="1" ht="11.25">
      <c r="B612" s="222"/>
      <c r="C612" s="223"/>
      <c r="D612" s="208" t="s">
        <v>147</v>
      </c>
      <c r="E612" s="224" t="s">
        <v>32</v>
      </c>
      <c r="F612" s="225" t="s">
        <v>157</v>
      </c>
      <c r="G612" s="223"/>
      <c r="H612" s="226">
        <v>1.913</v>
      </c>
      <c r="I612" s="227"/>
      <c r="J612" s="223"/>
      <c r="K612" s="223"/>
      <c r="L612" s="228"/>
      <c r="M612" s="229"/>
      <c r="N612" s="230"/>
      <c r="O612" s="230"/>
      <c r="P612" s="230"/>
      <c r="Q612" s="230"/>
      <c r="R612" s="230"/>
      <c r="S612" s="230"/>
      <c r="T612" s="231"/>
      <c r="AT612" s="232" t="s">
        <v>147</v>
      </c>
      <c r="AU612" s="232" t="s">
        <v>87</v>
      </c>
      <c r="AV612" s="14" t="s">
        <v>87</v>
      </c>
      <c r="AW612" s="14" t="s">
        <v>38</v>
      </c>
      <c r="AX612" s="14" t="s">
        <v>80</v>
      </c>
      <c r="AY612" s="232" t="s">
        <v>135</v>
      </c>
    </row>
    <row r="613" spans="2:51" s="14" customFormat="1" ht="11.25">
      <c r="B613" s="222"/>
      <c r="C613" s="223"/>
      <c r="D613" s="208" t="s">
        <v>147</v>
      </c>
      <c r="E613" s="224" t="s">
        <v>32</v>
      </c>
      <c r="F613" s="225" t="s">
        <v>158</v>
      </c>
      <c r="G613" s="223"/>
      <c r="H613" s="226">
        <v>0.788</v>
      </c>
      <c r="I613" s="227"/>
      <c r="J613" s="223"/>
      <c r="K613" s="223"/>
      <c r="L613" s="228"/>
      <c r="M613" s="229"/>
      <c r="N613" s="230"/>
      <c r="O613" s="230"/>
      <c r="P613" s="230"/>
      <c r="Q613" s="230"/>
      <c r="R613" s="230"/>
      <c r="S613" s="230"/>
      <c r="T613" s="231"/>
      <c r="AT613" s="232" t="s">
        <v>147</v>
      </c>
      <c r="AU613" s="232" t="s">
        <v>87</v>
      </c>
      <c r="AV613" s="14" t="s">
        <v>87</v>
      </c>
      <c r="AW613" s="14" t="s">
        <v>38</v>
      </c>
      <c r="AX613" s="14" t="s">
        <v>80</v>
      </c>
      <c r="AY613" s="232" t="s">
        <v>135</v>
      </c>
    </row>
    <row r="614" spans="2:51" s="14" customFormat="1" ht="11.25">
      <c r="B614" s="222"/>
      <c r="C614" s="223"/>
      <c r="D614" s="208" t="s">
        <v>147</v>
      </c>
      <c r="E614" s="224" t="s">
        <v>32</v>
      </c>
      <c r="F614" s="225" t="s">
        <v>159</v>
      </c>
      <c r="G614" s="223"/>
      <c r="H614" s="226">
        <v>2.438</v>
      </c>
      <c r="I614" s="227"/>
      <c r="J614" s="223"/>
      <c r="K614" s="223"/>
      <c r="L614" s="228"/>
      <c r="M614" s="229"/>
      <c r="N614" s="230"/>
      <c r="O614" s="230"/>
      <c r="P614" s="230"/>
      <c r="Q614" s="230"/>
      <c r="R614" s="230"/>
      <c r="S614" s="230"/>
      <c r="T614" s="231"/>
      <c r="AT614" s="232" t="s">
        <v>147</v>
      </c>
      <c r="AU614" s="232" t="s">
        <v>87</v>
      </c>
      <c r="AV614" s="14" t="s">
        <v>87</v>
      </c>
      <c r="AW614" s="14" t="s">
        <v>38</v>
      </c>
      <c r="AX614" s="14" t="s">
        <v>80</v>
      </c>
      <c r="AY614" s="232" t="s">
        <v>135</v>
      </c>
    </row>
    <row r="615" spans="2:51" s="14" customFormat="1" ht="11.25">
      <c r="B615" s="222"/>
      <c r="C615" s="223"/>
      <c r="D615" s="208" t="s">
        <v>147</v>
      </c>
      <c r="E615" s="224" t="s">
        <v>32</v>
      </c>
      <c r="F615" s="225" t="s">
        <v>160</v>
      </c>
      <c r="G615" s="223"/>
      <c r="H615" s="226">
        <v>1.321</v>
      </c>
      <c r="I615" s="227"/>
      <c r="J615" s="223"/>
      <c r="K615" s="223"/>
      <c r="L615" s="228"/>
      <c r="M615" s="229"/>
      <c r="N615" s="230"/>
      <c r="O615" s="230"/>
      <c r="P615" s="230"/>
      <c r="Q615" s="230"/>
      <c r="R615" s="230"/>
      <c r="S615" s="230"/>
      <c r="T615" s="231"/>
      <c r="AT615" s="232" t="s">
        <v>147</v>
      </c>
      <c r="AU615" s="232" t="s">
        <v>87</v>
      </c>
      <c r="AV615" s="14" t="s">
        <v>87</v>
      </c>
      <c r="AW615" s="14" t="s">
        <v>38</v>
      </c>
      <c r="AX615" s="14" t="s">
        <v>80</v>
      </c>
      <c r="AY615" s="232" t="s">
        <v>135</v>
      </c>
    </row>
    <row r="616" spans="2:51" s="14" customFormat="1" ht="11.25">
      <c r="B616" s="222"/>
      <c r="C616" s="223"/>
      <c r="D616" s="208" t="s">
        <v>147</v>
      </c>
      <c r="E616" s="224" t="s">
        <v>32</v>
      </c>
      <c r="F616" s="225" t="s">
        <v>161</v>
      </c>
      <c r="G616" s="223"/>
      <c r="H616" s="226">
        <v>0.767</v>
      </c>
      <c r="I616" s="227"/>
      <c r="J616" s="223"/>
      <c r="K616" s="223"/>
      <c r="L616" s="228"/>
      <c r="M616" s="229"/>
      <c r="N616" s="230"/>
      <c r="O616" s="230"/>
      <c r="P616" s="230"/>
      <c r="Q616" s="230"/>
      <c r="R616" s="230"/>
      <c r="S616" s="230"/>
      <c r="T616" s="231"/>
      <c r="AT616" s="232" t="s">
        <v>147</v>
      </c>
      <c r="AU616" s="232" t="s">
        <v>87</v>
      </c>
      <c r="AV616" s="14" t="s">
        <v>87</v>
      </c>
      <c r="AW616" s="14" t="s">
        <v>38</v>
      </c>
      <c r="AX616" s="14" t="s">
        <v>80</v>
      </c>
      <c r="AY616" s="232" t="s">
        <v>135</v>
      </c>
    </row>
    <row r="617" spans="2:51" s="14" customFormat="1" ht="11.25">
      <c r="B617" s="222"/>
      <c r="C617" s="223"/>
      <c r="D617" s="208" t="s">
        <v>147</v>
      </c>
      <c r="E617" s="224" t="s">
        <v>32</v>
      </c>
      <c r="F617" s="225" t="s">
        <v>162</v>
      </c>
      <c r="G617" s="223"/>
      <c r="H617" s="226">
        <v>1.38</v>
      </c>
      <c r="I617" s="227"/>
      <c r="J617" s="223"/>
      <c r="K617" s="223"/>
      <c r="L617" s="228"/>
      <c r="M617" s="229"/>
      <c r="N617" s="230"/>
      <c r="O617" s="230"/>
      <c r="P617" s="230"/>
      <c r="Q617" s="230"/>
      <c r="R617" s="230"/>
      <c r="S617" s="230"/>
      <c r="T617" s="231"/>
      <c r="AT617" s="232" t="s">
        <v>147</v>
      </c>
      <c r="AU617" s="232" t="s">
        <v>87</v>
      </c>
      <c r="AV617" s="14" t="s">
        <v>87</v>
      </c>
      <c r="AW617" s="14" t="s">
        <v>38</v>
      </c>
      <c r="AX617" s="14" t="s">
        <v>80</v>
      </c>
      <c r="AY617" s="232" t="s">
        <v>135</v>
      </c>
    </row>
    <row r="618" spans="2:51" s="14" customFormat="1" ht="11.25">
      <c r="B618" s="222"/>
      <c r="C618" s="223"/>
      <c r="D618" s="208" t="s">
        <v>147</v>
      </c>
      <c r="E618" s="224" t="s">
        <v>32</v>
      </c>
      <c r="F618" s="225" t="s">
        <v>163</v>
      </c>
      <c r="G618" s="223"/>
      <c r="H618" s="226">
        <v>1.31</v>
      </c>
      <c r="I618" s="227"/>
      <c r="J618" s="223"/>
      <c r="K618" s="223"/>
      <c r="L618" s="228"/>
      <c r="M618" s="229"/>
      <c r="N618" s="230"/>
      <c r="O618" s="230"/>
      <c r="P618" s="230"/>
      <c r="Q618" s="230"/>
      <c r="R618" s="230"/>
      <c r="S618" s="230"/>
      <c r="T618" s="231"/>
      <c r="AT618" s="232" t="s">
        <v>147</v>
      </c>
      <c r="AU618" s="232" t="s">
        <v>87</v>
      </c>
      <c r="AV618" s="14" t="s">
        <v>87</v>
      </c>
      <c r="AW618" s="14" t="s">
        <v>38</v>
      </c>
      <c r="AX618" s="14" t="s">
        <v>80</v>
      </c>
      <c r="AY618" s="232" t="s">
        <v>135</v>
      </c>
    </row>
    <row r="619" spans="2:51" s="16" customFormat="1" ht="11.25">
      <c r="B619" s="255"/>
      <c r="C619" s="256"/>
      <c r="D619" s="208" t="s">
        <v>147</v>
      </c>
      <c r="E619" s="257" t="s">
        <v>32</v>
      </c>
      <c r="F619" s="258" t="s">
        <v>569</v>
      </c>
      <c r="G619" s="256"/>
      <c r="H619" s="259">
        <v>23.276</v>
      </c>
      <c r="I619" s="260"/>
      <c r="J619" s="256"/>
      <c r="K619" s="256"/>
      <c r="L619" s="261"/>
      <c r="M619" s="262"/>
      <c r="N619" s="263"/>
      <c r="O619" s="263"/>
      <c r="P619" s="263"/>
      <c r="Q619" s="263"/>
      <c r="R619" s="263"/>
      <c r="S619" s="263"/>
      <c r="T619" s="264"/>
      <c r="AT619" s="265" t="s">
        <v>147</v>
      </c>
      <c r="AU619" s="265" t="s">
        <v>87</v>
      </c>
      <c r="AV619" s="16" t="s">
        <v>136</v>
      </c>
      <c r="AW619" s="16" t="s">
        <v>38</v>
      </c>
      <c r="AX619" s="16" t="s">
        <v>80</v>
      </c>
      <c r="AY619" s="265" t="s">
        <v>135</v>
      </c>
    </row>
    <row r="620" spans="2:51" s="15" customFormat="1" ht="11.25">
      <c r="B620" s="233"/>
      <c r="C620" s="234"/>
      <c r="D620" s="208" t="s">
        <v>147</v>
      </c>
      <c r="E620" s="235" t="s">
        <v>32</v>
      </c>
      <c r="F620" s="236" t="s">
        <v>164</v>
      </c>
      <c r="G620" s="234"/>
      <c r="H620" s="237">
        <v>36.474</v>
      </c>
      <c r="I620" s="238"/>
      <c r="J620" s="234"/>
      <c r="K620" s="234"/>
      <c r="L620" s="239"/>
      <c r="M620" s="240"/>
      <c r="N620" s="241"/>
      <c r="O620" s="241"/>
      <c r="P620" s="241"/>
      <c r="Q620" s="241"/>
      <c r="R620" s="241"/>
      <c r="S620" s="241"/>
      <c r="T620" s="242"/>
      <c r="AT620" s="243" t="s">
        <v>147</v>
      </c>
      <c r="AU620" s="243" t="s">
        <v>87</v>
      </c>
      <c r="AV620" s="15" t="s">
        <v>143</v>
      </c>
      <c r="AW620" s="15" t="s">
        <v>38</v>
      </c>
      <c r="AX620" s="15" t="s">
        <v>40</v>
      </c>
      <c r="AY620" s="243" t="s">
        <v>135</v>
      </c>
    </row>
    <row r="621" spans="1:65" s="2" customFormat="1" ht="21.75" customHeight="1">
      <c r="A621" s="37"/>
      <c r="B621" s="38"/>
      <c r="C621" s="195" t="s">
        <v>574</v>
      </c>
      <c r="D621" s="195" t="s">
        <v>138</v>
      </c>
      <c r="E621" s="196" t="s">
        <v>575</v>
      </c>
      <c r="F621" s="197" t="s">
        <v>576</v>
      </c>
      <c r="G621" s="198" t="s">
        <v>141</v>
      </c>
      <c r="H621" s="199">
        <v>138.764</v>
      </c>
      <c r="I621" s="200"/>
      <c r="J621" s="201">
        <f>ROUND(I621*H621,2)</f>
        <v>0</v>
      </c>
      <c r="K621" s="197" t="s">
        <v>142</v>
      </c>
      <c r="L621" s="42"/>
      <c r="M621" s="202" t="s">
        <v>32</v>
      </c>
      <c r="N621" s="203" t="s">
        <v>51</v>
      </c>
      <c r="O621" s="67"/>
      <c r="P621" s="204">
        <f>O621*H621</f>
        <v>0</v>
      </c>
      <c r="Q621" s="204">
        <v>0.0002</v>
      </c>
      <c r="R621" s="204">
        <f>Q621*H621</f>
        <v>0.027752800000000005</v>
      </c>
      <c r="S621" s="204">
        <v>0</v>
      </c>
      <c r="T621" s="205">
        <f>S621*H621</f>
        <v>0</v>
      </c>
      <c r="U621" s="37"/>
      <c r="V621" s="37"/>
      <c r="W621" s="37"/>
      <c r="X621" s="37"/>
      <c r="Y621" s="37"/>
      <c r="Z621" s="37"/>
      <c r="AA621" s="37"/>
      <c r="AB621" s="37"/>
      <c r="AC621" s="37"/>
      <c r="AD621" s="37"/>
      <c r="AE621" s="37"/>
      <c r="AR621" s="206" t="s">
        <v>291</v>
      </c>
      <c r="AT621" s="206" t="s">
        <v>138</v>
      </c>
      <c r="AU621" s="206" t="s">
        <v>87</v>
      </c>
      <c r="AY621" s="19" t="s">
        <v>135</v>
      </c>
      <c r="BE621" s="207">
        <f>IF(N621="základní",J621,0)</f>
        <v>0</v>
      </c>
      <c r="BF621" s="207">
        <f>IF(N621="snížená",J621,0)</f>
        <v>0</v>
      </c>
      <c r="BG621" s="207">
        <f>IF(N621="zákl. přenesená",J621,0)</f>
        <v>0</v>
      </c>
      <c r="BH621" s="207">
        <f>IF(N621="sníž. přenesená",J621,0)</f>
        <v>0</v>
      </c>
      <c r="BI621" s="207">
        <f>IF(N621="nulová",J621,0)</f>
        <v>0</v>
      </c>
      <c r="BJ621" s="19" t="s">
        <v>40</v>
      </c>
      <c r="BK621" s="207">
        <f>ROUND(I621*H621,2)</f>
        <v>0</v>
      </c>
      <c r="BL621" s="19" t="s">
        <v>291</v>
      </c>
      <c r="BM621" s="206" t="s">
        <v>577</v>
      </c>
    </row>
    <row r="622" spans="2:51" s="13" customFormat="1" ht="11.25">
      <c r="B622" s="212"/>
      <c r="C622" s="213"/>
      <c r="D622" s="208" t="s">
        <v>147</v>
      </c>
      <c r="E622" s="214" t="s">
        <v>32</v>
      </c>
      <c r="F622" s="215" t="s">
        <v>148</v>
      </c>
      <c r="G622" s="213"/>
      <c r="H622" s="214" t="s">
        <v>32</v>
      </c>
      <c r="I622" s="216"/>
      <c r="J622" s="213"/>
      <c r="K622" s="213"/>
      <c r="L622" s="217"/>
      <c r="M622" s="218"/>
      <c r="N622" s="219"/>
      <c r="O622" s="219"/>
      <c r="P622" s="219"/>
      <c r="Q622" s="219"/>
      <c r="R622" s="219"/>
      <c r="S622" s="219"/>
      <c r="T622" s="220"/>
      <c r="AT622" s="221" t="s">
        <v>147</v>
      </c>
      <c r="AU622" s="221" t="s">
        <v>87</v>
      </c>
      <c r="AV622" s="13" t="s">
        <v>40</v>
      </c>
      <c r="AW622" s="13" t="s">
        <v>38</v>
      </c>
      <c r="AX622" s="13" t="s">
        <v>80</v>
      </c>
      <c r="AY622" s="221" t="s">
        <v>135</v>
      </c>
    </row>
    <row r="623" spans="2:51" s="14" customFormat="1" ht="11.25">
      <c r="B623" s="222"/>
      <c r="C623" s="223"/>
      <c r="D623" s="208" t="s">
        <v>147</v>
      </c>
      <c r="E623" s="224" t="s">
        <v>32</v>
      </c>
      <c r="F623" s="225" t="s">
        <v>217</v>
      </c>
      <c r="G623" s="223"/>
      <c r="H623" s="226">
        <v>16.125</v>
      </c>
      <c r="I623" s="227"/>
      <c r="J623" s="223"/>
      <c r="K623" s="223"/>
      <c r="L623" s="228"/>
      <c r="M623" s="229"/>
      <c r="N623" s="230"/>
      <c r="O623" s="230"/>
      <c r="P623" s="230"/>
      <c r="Q623" s="230"/>
      <c r="R623" s="230"/>
      <c r="S623" s="230"/>
      <c r="T623" s="231"/>
      <c r="AT623" s="232" t="s">
        <v>147</v>
      </c>
      <c r="AU623" s="232" t="s">
        <v>87</v>
      </c>
      <c r="AV623" s="14" t="s">
        <v>87</v>
      </c>
      <c r="AW623" s="14" t="s">
        <v>38</v>
      </c>
      <c r="AX623" s="14" t="s">
        <v>80</v>
      </c>
      <c r="AY623" s="232" t="s">
        <v>135</v>
      </c>
    </row>
    <row r="624" spans="2:51" s="14" customFormat="1" ht="11.25">
      <c r="B624" s="222"/>
      <c r="C624" s="223"/>
      <c r="D624" s="208" t="s">
        <v>147</v>
      </c>
      <c r="E624" s="224" t="s">
        <v>32</v>
      </c>
      <c r="F624" s="225" t="s">
        <v>218</v>
      </c>
      <c r="G624" s="223"/>
      <c r="H624" s="226">
        <v>3.54</v>
      </c>
      <c r="I624" s="227"/>
      <c r="J624" s="223"/>
      <c r="K624" s="223"/>
      <c r="L624" s="228"/>
      <c r="M624" s="229"/>
      <c r="N624" s="230"/>
      <c r="O624" s="230"/>
      <c r="P624" s="230"/>
      <c r="Q624" s="230"/>
      <c r="R624" s="230"/>
      <c r="S624" s="230"/>
      <c r="T624" s="231"/>
      <c r="AT624" s="232" t="s">
        <v>147</v>
      </c>
      <c r="AU624" s="232" t="s">
        <v>87</v>
      </c>
      <c r="AV624" s="14" t="s">
        <v>87</v>
      </c>
      <c r="AW624" s="14" t="s">
        <v>38</v>
      </c>
      <c r="AX624" s="14" t="s">
        <v>80</v>
      </c>
      <c r="AY624" s="232" t="s">
        <v>135</v>
      </c>
    </row>
    <row r="625" spans="2:51" s="14" customFormat="1" ht="11.25">
      <c r="B625" s="222"/>
      <c r="C625" s="223"/>
      <c r="D625" s="208" t="s">
        <v>147</v>
      </c>
      <c r="E625" s="224" t="s">
        <v>32</v>
      </c>
      <c r="F625" s="225" t="s">
        <v>219</v>
      </c>
      <c r="G625" s="223"/>
      <c r="H625" s="226">
        <v>9.105</v>
      </c>
      <c r="I625" s="227"/>
      <c r="J625" s="223"/>
      <c r="K625" s="223"/>
      <c r="L625" s="228"/>
      <c r="M625" s="229"/>
      <c r="N625" s="230"/>
      <c r="O625" s="230"/>
      <c r="P625" s="230"/>
      <c r="Q625" s="230"/>
      <c r="R625" s="230"/>
      <c r="S625" s="230"/>
      <c r="T625" s="231"/>
      <c r="AT625" s="232" t="s">
        <v>147</v>
      </c>
      <c r="AU625" s="232" t="s">
        <v>87</v>
      </c>
      <c r="AV625" s="14" t="s">
        <v>87</v>
      </c>
      <c r="AW625" s="14" t="s">
        <v>38</v>
      </c>
      <c r="AX625" s="14" t="s">
        <v>80</v>
      </c>
      <c r="AY625" s="232" t="s">
        <v>135</v>
      </c>
    </row>
    <row r="626" spans="2:51" s="14" customFormat="1" ht="11.25">
      <c r="B626" s="222"/>
      <c r="C626" s="223"/>
      <c r="D626" s="208" t="s">
        <v>147</v>
      </c>
      <c r="E626" s="224" t="s">
        <v>32</v>
      </c>
      <c r="F626" s="225" t="s">
        <v>220</v>
      </c>
      <c r="G626" s="223"/>
      <c r="H626" s="226">
        <v>10.918</v>
      </c>
      <c r="I626" s="227"/>
      <c r="J626" s="223"/>
      <c r="K626" s="223"/>
      <c r="L626" s="228"/>
      <c r="M626" s="229"/>
      <c r="N626" s="230"/>
      <c r="O626" s="230"/>
      <c r="P626" s="230"/>
      <c r="Q626" s="230"/>
      <c r="R626" s="230"/>
      <c r="S626" s="230"/>
      <c r="T626" s="231"/>
      <c r="AT626" s="232" t="s">
        <v>147</v>
      </c>
      <c r="AU626" s="232" t="s">
        <v>87</v>
      </c>
      <c r="AV626" s="14" t="s">
        <v>87</v>
      </c>
      <c r="AW626" s="14" t="s">
        <v>38</v>
      </c>
      <c r="AX626" s="14" t="s">
        <v>80</v>
      </c>
      <c r="AY626" s="232" t="s">
        <v>135</v>
      </c>
    </row>
    <row r="627" spans="2:51" s="14" customFormat="1" ht="11.25">
      <c r="B627" s="222"/>
      <c r="C627" s="223"/>
      <c r="D627" s="208" t="s">
        <v>147</v>
      </c>
      <c r="E627" s="224" t="s">
        <v>32</v>
      </c>
      <c r="F627" s="225" t="s">
        <v>221</v>
      </c>
      <c r="G627" s="223"/>
      <c r="H627" s="226">
        <v>11.427</v>
      </c>
      <c r="I627" s="227"/>
      <c r="J627" s="223"/>
      <c r="K627" s="223"/>
      <c r="L627" s="228"/>
      <c r="M627" s="229"/>
      <c r="N627" s="230"/>
      <c r="O627" s="230"/>
      <c r="P627" s="230"/>
      <c r="Q627" s="230"/>
      <c r="R627" s="230"/>
      <c r="S627" s="230"/>
      <c r="T627" s="231"/>
      <c r="AT627" s="232" t="s">
        <v>147</v>
      </c>
      <c r="AU627" s="232" t="s">
        <v>87</v>
      </c>
      <c r="AV627" s="14" t="s">
        <v>87</v>
      </c>
      <c r="AW627" s="14" t="s">
        <v>38</v>
      </c>
      <c r="AX627" s="14" t="s">
        <v>80</v>
      </c>
      <c r="AY627" s="232" t="s">
        <v>135</v>
      </c>
    </row>
    <row r="628" spans="2:51" s="14" customFormat="1" ht="11.25">
      <c r="B628" s="222"/>
      <c r="C628" s="223"/>
      <c r="D628" s="208" t="s">
        <v>147</v>
      </c>
      <c r="E628" s="224" t="s">
        <v>32</v>
      </c>
      <c r="F628" s="225" t="s">
        <v>222</v>
      </c>
      <c r="G628" s="223"/>
      <c r="H628" s="226">
        <v>10.893</v>
      </c>
      <c r="I628" s="227"/>
      <c r="J628" s="223"/>
      <c r="K628" s="223"/>
      <c r="L628" s="228"/>
      <c r="M628" s="229"/>
      <c r="N628" s="230"/>
      <c r="O628" s="230"/>
      <c r="P628" s="230"/>
      <c r="Q628" s="230"/>
      <c r="R628" s="230"/>
      <c r="S628" s="230"/>
      <c r="T628" s="231"/>
      <c r="AT628" s="232" t="s">
        <v>147</v>
      </c>
      <c r="AU628" s="232" t="s">
        <v>87</v>
      </c>
      <c r="AV628" s="14" t="s">
        <v>87</v>
      </c>
      <c r="AW628" s="14" t="s">
        <v>38</v>
      </c>
      <c r="AX628" s="14" t="s">
        <v>80</v>
      </c>
      <c r="AY628" s="232" t="s">
        <v>135</v>
      </c>
    </row>
    <row r="629" spans="2:51" s="14" customFormat="1" ht="11.25">
      <c r="B629" s="222"/>
      <c r="C629" s="223"/>
      <c r="D629" s="208" t="s">
        <v>147</v>
      </c>
      <c r="E629" s="224" t="s">
        <v>32</v>
      </c>
      <c r="F629" s="225" t="s">
        <v>223</v>
      </c>
      <c r="G629" s="223"/>
      <c r="H629" s="226">
        <v>5.265</v>
      </c>
      <c r="I629" s="227"/>
      <c r="J629" s="223"/>
      <c r="K629" s="223"/>
      <c r="L629" s="228"/>
      <c r="M629" s="229"/>
      <c r="N629" s="230"/>
      <c r="O629" s="230"/>
      <c r="P629" s="230"/>
      <c r="Q629" s="230"/>
      <c r="R629" s="230"/>
      <c r="S629" s="230"/>
      <c r="T629" s="231"/>
      <c r="AT629" s="232" t="s">
        <v>147</v>
      </c>
      <c r="AU629" s="232" t="s">
        <v>87</v>
      </c>
      <c r="AV629" s="14" t="s">
        <v>87</v>
      </c>
      <c r="AW629" s="14" t="s">
        <v>38</v>
      </c>
      <c r="AX629" s="14" t="s">
        <v>80</v>
      </c>
      <c r="AY629" s="232" t="s">
        <v>135</v>
      </c>
    </row>
    <row r="630" spans="2:51" s="14" customFormat="1" ht="11.25">
      <c r="B630" s="222"/>
      <c r="C630" s="223"/>
      <c r="D630" s="208" t="s">
        <v>147</v>
      </c>
      <c r="E630" s="224" t="s">
        <v>32</v>
      </c>
      <c r="F630" s="225" t="s">
        <v>224</v>
      </c>
      <c r="G630" s="223"/>
      <c r="H630" s="226">
        <v>11.058</v>
      </c>
      <c r="I630" s="227"/>
      <c r="J630" s="223"/>
      <c r="K630" s="223"/>
      <c r="L630" s="228"/>
      <c r="M630" s="229"/>
      <c r="N630" s="230"/>
      <c r="O630" s="230"/>
      <c r="P630" s="230"/>
      <c r="Q630" s="230"/>
      <c r="R630" s="230"/>
      <c r="S630" s="230"/>
      <c r="T630" s="231"/>
      <c r="AT630" s="232" t="s">
        <v>147</v>
      </c>
      <c r="AU630" s="232" t="s">
        <v>87</v>
      </c>
      <c r="AV630" s="14" t="s">
        <v>87</v>
      </c>
      <c r="AW630" s="14" t="s">
        <v>38</v>
      </c>
      <c r="AX630" s="14" t="s">
        <v>80</v>
      </c>
      <c r="AY630" s="232" t="s">
        <v>135</v>
      </c>
    </row>
    <row r="631" spans="2:51" s="14" customFormat="1" ht="11.25">
      <c r="B631" s="222"/>
      <c r="C631" s="223"/>
      <c r="D631" s="208" t="s">
        <v>147</v>
      </c>
      <c r="E631" s="224" t="s">
        <v>32</v>
      </c>
      <c r="F631" s="225" t="s">
        <v>225</v>
      </c>
      <c r="G631" s="223"/>
      <c r="H631" s="226">
        <v>11.431</v>
      </c>
      <c r="I631" s="227"/>
      <c r="J631" s="223"/>
      <c r="K631" s="223"/>
      <c r="L631" s="228"/>
      <c r="M631" s="229"/>
      <c r="N631" s="230"/>
      <c r="O631" s="230"/>
      <c r="P631" s="230"/>
      <c r="Q631" s="230"/>
      <c r="R631" s="230"/>
      <c r="S631" s="230"/>
      <c r="T631" s="231"/>
      <c r="AT631" s="232" t="s">
        <v>147</v>
      </c>
      <c r="AU631" s="232" t="s">
        <v>87</v>
      </c>
      <c r="AV631" s="14" t="s">
        <v>87</v>
      </c>
      <c r="AW631" s="14" t="s">
        <v>38</v>
      </c>
      <c r="AX631" s="14" t="s">
        <v>80</v>
      </c>
      <c r="AY631" s="232" t="s">
        <v>135</v>
      </c>
    </row>
    <row r="632" spans="2:51" s="14" customFormat="1" ht="11.25">
      <c r="B632" s="222"/>
      <c r="C632" s="223"/>
      <c r="D632" s="208" t="s">
        <v>147</v>
      </c>
      <c r="E632" s="224" t="s">
        <v>32</v>
      </c>
      <c r="F632" s="225" t="s">
        <v>226</v>
      </c>
      <c r="G632" s="223"/>
      <c r="H632" s="226">
        <v>4.914</v>
      </c>
      <c r="I632" s="227"/>
      <c r="J632" s="223"/>
      <c r="K632" s="223"/>
      <c r="L632" s="228"/>
      <c r="M632" s="229"/>
      <c r="N632" s="230"/>
      <c r="O632" s="230"/>
      <c r="P632" s="230"/>
      <c r="Q632" s="230"/>
      <c r="R632" s="230"/>
      <c r="S632" s="230"/>
      <c r="T632" s="231"/>
      <c r="AT632" s="232" t="s">
        <v>147</v>
      </c>
      <c r="AU632" s="232" t="s">
        <v>87</v>
      </c>
      <c r="AV632" s="14" t="s">
        <v>87</v>
      </c>
      <c r="AW632" s="14" t="s">
        <v>38</v>
      </c>
      <c r="AX632" s="14" t="s">
        <v>80</v>
      </c>
      <c r="AY632" s="232" t="s">
        <v>135</v>
      </c>
    </row>
    <row r="633" spans="2:51" s="14" customFormat="1" ht="33.75">
      <c r="B633" s="222"/>
      <c r="C633" s="223"/>
      <c r="D633" s="208" t="s">
        <v>147</v>
      </c>
      <c r="E633" s="224" t="s">
        <v>32</v>
      </c>
      <c r="F633" s="225" t="s">
        <v>227</v>
      </c>
      <c r="G633" s="223"/>
      <c r="H633" s="226">
        <v>14.293</v>
      </c>
      <c r="I633" s="227"/>
      <c r="J633" s="223"/>
      <c r="K633" s="223"/>
      <c r="L633" s="228"/>
      <c r="M633" s="229"/>
      <c r="N633" s="230"/>
      <c r="O633" s="230"/>
      <c r="P633" s="230"/>
      <c r="Q633" s="230"/>
      <c r="R633" s="230"/>
      <c r="S633" s="230"/>
      <c r="T633" s="231"/>
      <c r="AT633" s="232" t="s">
        <v>147</v>
      </c>
      <c r="AU633" s="232" t="s">
        <v>87</v>
      </c>
      <c r="AV633" s="14" t="s">
        <v>87</v>
      </c>
      <c r="AW633" s="14" t="s">
        <v>38</v>
      </c>
      <c r="AX633" s="14" t="s">
        <v>80</v>
      </c>
      <c r="AY633" s="232" t="s">
        <v>135</v>
      </c>
    </row>
    <row r="634" spans="2:51" s="14" customFormat="1" ht="11.25">
      <c r="B634" s="222"/>
      <c r="C634" s="223"/>
      <c r="D634" s="208" t="s">
        <v>147</v>
      </c>
      <c r="E634" s="224" t="s">
        <v>32</v>
      </c>
      <c r="F634" s="225" t="s">
        <v>228</v>
      </c>
      <c r="G634" s="223"/>
      <c r="H634" s="226">
        <v>8.745</v>
      </c>
      <c r="I634" s="227"/>
      <c r="J634" s="223"/>
      <c r="K634" s="223"/>
      <c r="L634" s="228"/>
      <c r="M634" s="229"/>
      <c r="N634" s="230"/>
      <c r="O634" s="230"/>
      <c r="P634" s="230"/>
      <c r="Q634" s="230"/>
      <c r="R634" s="230"/>
      <c r="S634" s="230"/>
      <c r="T634" s="231"/>
      <c r="AT634" s="232" t="s">
        <v>147</v>
      </c>
      <c r="AU634" s="232" t="s">
        <v>87</v>
      </c>
      <c r="AV634" s="14" t="s">
        <v>87</v>
      </c>
      <c r="AW634" s="14" t="s">
        <v>38</v>
      </c>
      <c r="AX634" s="14" t="s">
        <v>80</v>
      </c>
      <c r="AY634" s="232" t="s">
        <v>135</v>
      </c>
    </row>
    <row r="635" spans="2:51" s="14" customFormat="1" ht="11.25">
      <c r="B635" s="222"/>
      <c r="C635" s="223"/>
      <c r="D635" s="208" t="s">
        <v>147</v>
      </c>
      <c r="E635" s="224" t="s">
        <v>32</v>
      </c>
      <c r="F635" s="225" t="s">
        <v>229</v>
      </c>
      <c r="G635" s="223"/>
      <c r="H635" s="226">
        <v>4.789</v>
      </c>
      <c r="I635" s="227"/>
      <c r="J635" s="223"/>
      <c r="K635" s="223"/>
      <c r="L635" s="228"/>
      <c r="M635" s="229"/>
      <c r="N635" s="230"/>
      <c r="O635" s="230"/>
      <c r="P635" s="230"/>
      <c r="Q635" s="230"/>
      <c r="R635" s="230"/>
      <c r="S635" s="230"/>
      <c r="T635" s="231"/>
      <c r="AT635" s="232" t="s">
        <v>147</v>
      </c>
      <c r="AU635" s="232" t="s">
        <v>87</v>
      </c>
      <c r="AV635" s="14" t="s">
        <v>87</v>
      </c>
      <c r="AW635" s="14" t="s">
        <v>38</v>
      </c>
      <c r="AX635" s="14" t="s">
        <v>80</v>
      </c>
      <c r="AY635" s="232" t="s">
        <v>135</v>
      </c>
    </row>
    <row r="636" spans="2:51" s="14" customFormat="1" ht="11.25">
      <c r="B636" s="222"/>
      <c r="C636" s="223"/>
      <c r="D636" s="208" t="s">
        <v>147</v>
      </c>
      <c r="E636" s="224" t="s">
        <v>32</v>
      </c>
      <c r="F636" s="225" t="s">
        <v>230</v>
      </c>
      <c r="G636" s="223"/>
      <c r="H636" s="226">
        <v>8.771</v>
      </c>
      <c r="I636" s="227"/>
      <c r="J636" s="223"/>
      <c r="K636" s="223"/>
      <c r="L636" s="228"/>
      <c r="M636" s="229"/>
      <c r="N636" s="230"/>
      <c r="O636" s="230"/>
      <c r="P636" s="230"/>
      <c r="Q636" s="230"/>
      <c r="R636" s="230"/>
      <c r="S636" s="230"/>
      <c r="T636" s="231"/>
      <c r="AT636" s="232" t="s">
        <v>147</v>
      </c>
      <c r="AU636" s="232" t="s">
        <v>87</v>
      </c>
      <c r="AV636" s="14" t="s">
        <v>87</v>
      </c>
      <c r="AW636" s="14" t="s">
        <v>38</v>
      </c>
      <c r="AX636" s="14" t="s">
        <v>80</v>
      </c>
      <c r="AY636" s="232" t="s">
        <v>135</v>
      </c>
    </row>
    <row r="637" spans="2:51" s="14" customFormat="1" ht="11.25">
      <c r="B637" s="222"/>
      <c r="C637" s="223"/>
      <c r="D637" s="208" t="s">
        <v>147</v>
      </c>
      <c r="E637" s="224" t="s">
        <v>32</v>
      </c>
      <c r="F637" s="225" t="s">
        <v>231</v>
      </c>
      <c r="G637" s="223"/>
      <c r="H637" s="226">
        <v>7.49</v>
      </c>
      <c r="I637" s="227"/>
      <c r="J637" s="223"/>
      <c r="K637" s="223"/>
      <c r="L637" s="228"/>
      <c r="M637" s="229"/>
      <c r="N637" s="230"/>
      <c r="O637" s="230"/>
      <c r="P637" s="230"/>
      <c r="Q637" s="230"/>
      <c r="R637" s="230"/>
      <c r="S637" s="230"/>
      <c r="T637" s="231"/>
      <c r="AT637" s="232" t="s">
        <v>147</v>
      </c>
      <c r="AU637" s="232" t="s">
        <v>87</v>
      </c>
      <c r="AV637" s="14" t="s">
        <v>87</v>
      </c>
      <c r="AW637" s="14" t="s">
        <v>38</v>
      </c>
      <c r="AX637" s="14" t="s">
        <v>80</v>
      </c>
      <c r="AY637" s="232" t="s">
        <v>135</v>
      </c>
    </row>
    <row r="638" spans="2:51" s="16" customFormat="1" ht="11.25">
      <c r="B638" s="255"/>
      <c r="C638" s="256"/>
      <c r="D638" s="208" t="s">
        <v>147</v>
      </c>
      <c r="E638" s="257" t="s">
        <v>32</v>
      </c>
      <c r="F638" s="258" t="s">
        <v>566</v>
      </c>
      <c r="G638" s="256"/>
      <c r="H638" s="259">
        <v>138.764</v>
      </c>
      <c r="I638" s="260"/>
      <c r="J638" s="256"/>
      <c r="K638" s="256"/>
      <c r="L638" s="261"/>
      <c r="M638" s="262"/>
      <c r="N638" s="263"/>
      <c r="O638" s="263"/>
      <c r="P638" s="263"/>
      <c r="Q638" s="263"/>
      <c r="R638" s="263"/>
      <c r="S638" s="263"/>
      <c r="T638" s="264"/>
      <c r="AT638" s="265" t="s">
        <v>147</v>
      </c>
      <c r="AU638" s="265" t="s">
        <v>87</v>
      </c>
      <c r="AV638" s="16" t="s">
        <v>136</v>
      </c>
      <c r="AW638" s="16" t="s">
        <v>38</v>
      </c>
      <c r="AX638" s="16" t="s">
        <v>80</v>
      </c>
      <c r="AY638" s="265" t="s">
        <v>135</v>
      </c>
    </row>
    <row r="639" spans="2:51" s="15" customFormat="1" ht="11.25">
      <c r="B639" s="233"/>
      <c r="C639" s="234"/>
      <c r="D639" s="208" t="s">
        <v>147</v>
      </c>
      <c r="E639" s="235" t="s">
        <v>32</v>
      </c>
      <c r="F639" s="236" t="s">
        <v>164</v>
      </c>
      <c r="G639" s="234"/>
      <c r="H639" s="237">
        <v>138.764</v>
      </c>
      <c r="I639" s="238"/>
      <c r="J639" s="234"/>
      <c r="K639" s="234"/>
      <c r="L639" s="239"/>
      <c r="M639" s="240"/>
      <c r="N639" s="241"/>
      <c r="O639" s="241"/>
      <c r="P639" s="241"/>
      <c r="Q639" s="241"/>
      <c r="R639" s="241"/>
      <c r="S639" s="241"/>
      <c r="T639" s="242"/>
      <c r="AT639" s="243" t="s">
        <v>147</v>
      </c>
      <c r="AU639" s="243" t="s">
        <v>87</v>
      </c>
      <c r="AV639" s="15" t="s">
        <v>143</v>
      </c>
      <c r="AW639" s="15" t="s">
        <v>38</v>
      </c>
      <c r="AX639" s="15" t="s">
        <v>40</v>
      </c>
      <c r="AY639" s="243" t="s">
        <v>135</v>
      </c>
    </row>
    <row r="640" spans="2:63" s="12" customFormat="1" ht="25.9" customHeight="1">
      <c r="B640" s="179"/>
      <c r="C640" s="180"/>
      <c r="D640" s="181" t="s">
        <v>79</v>
      </c>
      <c r="E640" s="182" t="s">
        <v>578</v>
      </c>
      <c r="F640" s="182" t="s">
        <v>579</v>
      </c>
      <c r="G640" s="180"/>
      <c r="H640" s="180"/>
      <c r="I640" s="183"/>
      <c r="J640" s="184">
        <f>BK640</f>
        <v>0</v>
      </c>
      <c r="K640" s="180"/>
      <c r="L640" s="185"/>
      <c r="M640" s="186"/>
      <c r="N640" s="187"/>
      <c r="O640" s="187"/>
      <c r="P640" s="188">
        <f>SUM(P641:P646)</f>
        <v>0</v>
      </c>
      <c r="Q640" s="187"/>
      <c r="R640" s="188">
        <f>SUM(R641:R646)</f>
        <v>0</v>
      </c>
      <c r="S640" s="187"/>
      <c r="T640" s="189">
        <f>SUM(T641:T646)</f>
        <v>0</v>
      </c>
      <c r="AR640" s="190" t="s">
        <v>143</v>
      </c>
      <c r="AT640" s="191" t="s">
        <v>79</v>
      </c>
      <c r="AU640" s="191" t="s">
        <v>80</v>
      </c>
      <c r="AY640" s="190" t="s">
        <v>135</v>
      </c>
      <c r="BK640" s="192">
        <f>SUM(BK641:BK646)</f>
        <v>0</v>
      </c>
    </row>
    <row r="641" spans="1:65" s="2" customFormat="1" ht="16.5" customHeight="1">
      <c r="A641" s="37"/>
      <c r="B641" s="38"/>
      <c r="C641" s="195" t="s">
        <v>580</v>
      </c>
      <c r="D641" s="195" t="s">
        <v>138</v>
      </c>
      <c r="E641" s="196" t="s">
        <v>581</v>
      </c>
      <c r="F641" s="197" t="s">
        <v>582</v>
      </c>
      <c r="G641" s="198" t="s">
        <v>583</v>
      </c>
      <c r="H641" s="199">
        <v>16</v>
      </c>
      <c r="I641" s="200"/>
      <c r="J641" s="201">
        <f>ROUND(I641*H641,2)</f>
        <v>0</v>
      </c>
      <c r="K641" s="197" t="s">
        <v>142</v>
      </c>
      <c r="L641" s="42"/>
      <c r="M641" s="202" t="s">
        <v>32</v>
      </c>
      <c r="N641" s="203" t="s">
        <v>51</v>
      </c>
      <c r="O641" s="67"/>
      <c r="P641" s="204">
        <f>O641*H641</f>
        <v>0</v>
      </c>
      <c r="Q641" s="204">
        <v>0</v>
      </c>
      <c r="R641" s="204">
        <f>Q641*H641</f>
        <v>0</v>
      </c>
      <c r="S641" s="204">
        <v>0</v>
      </c>
      <c r="T641" s="205">
        <f>S641*H641</f>
        <v>0</v>
      </c>
      <c r="U641" s="37"/>
      <c r="V641" s="37"/>
      <c r="W641" s="37"/>
      <c r="X641" s="37"/>
      <c r="Y641" s="37"/>
      <c r="Z641" s="37"/>
      <c r="AA641" s="37"/>
      <c r="AB641" s="37"/>
      <c r="AC641" s="37"/>
      <c r="AD641" s="37"/>
      <c r="AE641" s="37"/>
      <c r="AR641" s="206" t="s">
        <v>584</v>
      </c>
      <c r="AT641" s="206" t="s">
        <v>138</v>
      </c>
      <c r="AU641" s="206" t="s">
        <v>40</v>
      </c>
      <c r="AY641" s="19" t="s">
        <v>135</v>
      </c>
      <c r="BE641" s="207">
        <f>IF(N641="základní",J641,0)</f>
        <v>0</v>
      </c>
      <c r="BF641" s="207">
        <f>IF(N641="snížená",J641,0)</f>
        <v>0</v>
      </c>
      <c r="BG641" s="207">
        <f>IF(N641="zákl. přenesená",J641,0)</f>
        <v>0</v>
      </c>
      <c r="BH641" s="207">
        <f>IF(N641="sníž. přenesená",J641,0)</f>
        <v>0</v>
      </c>
      <c r="BI641" s="207">
        <f>IF(N641="nulová",J641,0)</f>
        <v>0</v>
      </c>
      <c r="BJ641" s="19" t="s">
        <v>40</v>
      </c>
      <c r="BK641" s="207">
        <f>ROUND(I641*H641,2)</f>
        <v>0</v>
      </c>
      <c r="BL641" s="19" t="s">
        <v>584</v>
      </c>
      <c r="BM641" s="206" t="s">
        <v>585</v>
      </c>
    </row>
    <row r="642" spans="2:51" s="14" customFormat="1" ht="11.25">
      <c r="B642" s="222"/>
      <c r="C642" s="223"/>
      <c r="D642" s="208" t="s">
        <v>147</v>
      </c>
      <c r="E642" s="224" t="s">
        <v>32</v>
      </c>
      <c r="F642" s="225" t="s">
        <v>586</v>
      </c>
      <c r="G642" s="223"/>
      <c r="H642" s="226">
        <v>16</v>
      </c>
      <c r="I642" s="227"/>
      <c r="J642" s="223"/>
      <c r="K642" s="223"/>
      <c r="L642" s="228"/>
      <c r="M642" s="229"/>
      <c r="N642" s="230"/>
      <c r="O642" s="230"/>
      <c r="P642" s="230"/>
      <c r="Q642" s="230"/>
      <c r="R642" s="230"/>
      <c r="S642" s="230"/>
      <c r="T642" s="231"/>
      <c r="AT642" s="232" t="s">
        <v>147</v>
      </c>
      <c r="AU642" s="232" t="s">
        <v>40</v>
      </c>
      <c r="AV642" s="14" t="s">
        <v>87</v>
      </c>
      <c r="AW642" s="14" t="s">
        <v>38</v>
      </c>
      <c r="AX642" s="14" t="s">
        <v>40</v>
      </c>
      <c r="AY642" s="232" t="s">
        <v>135</v>
      </c>
    </row>
    <row r="643" spans="1:65" s="2" customFormat="1" ht="21.75" customHeight="1">
      <c r="A643" s="37"/>
      <c r="B643" s="38"/>
      <c r="C643" s="195" t="s">
        <v>587</v>
      </c>
      <c r="D643" s="195" t="s">
        <v>138</v>
      </c>
      <c r="E643" s="196" t="s">
        <v>588</v>
      </c>
      <c r="F643" s="197" t="s">
        <v>589</v>
      </c>
      <c r="G643" s="198" t="s">
        <v>583</v>
      </c>
      <c r="H643" s="199">
        <v>8</v>
      </c>
      <c r="I643" s="200"/>
      <c r="J643" s="201">
        <f>ROUND(I643*H643,2)</f>
        <v>0</v>
      </c>
      <c r="K643" s="197" t="s">
        <v>142</v>
      </c>
      <c r="L643" s="42"/>
      <c r="M643" s="202" t="s">
        <v>32</v>
      </c>
      <c r="N643" s="203" t="s">
        <v>51</v>
      </c>
      <c r="O643" s="67"/>
      <c r="P643" s="204">
        <f>O643*H643</f>
        <v>0</v>
      </c>
      <c r="Q643" s="204">
        <v>0</v>
      </c>
      <c r="R643" s="204">
        <f>Q643*H643</f>
        <v>0</v>
      </c>
      <c r="S643" s="204">
        <v>0</v>
      </c>
      <c r="T643" s="205">
        <f>S643*H643</f>
        <v>0</v>
      </c>
      <c r="U643" s="37"/>
      <c r="V643" s="37"/>
      <c r="W643" s="37"/>
      <c r="X643" s="37"/>
      <c r="Y643" s="37"/>
      <c r="Z643" s="37"/>
      <c r="AA643" s="37"/>
      <c r="AB643" s="37"/>
      <c r="AC643" s="37"/>
      <c r="AD643" s="37"/>
      <c r="AE643" s="37"/>
      <c r="AR643" s="206" t="s">
        <v>584</v>
      </c>
      <c r="AT643" s="206" t="s">
        <v>138</v>
      </c>
      <c r="AU643" s="206" t="s">
        <v>40</v>
      </c>
      <c r="AY643" s="19" t="s">
        <v>135</v>
      </c>
      <c r="BE643" s="207">
        <f>IF(N643="základní",J643,0)</f>
        <v>0</v>
      </c>
      <c r="BF643" s="207">
        <f>IF(N643="snížená",J643,0)</f>
        <v>0</v>
      </c>
      <c r="BG643" s="207">
        <f>IF(N643="zákl. přenesená",J643,0)</f>
        <v>0</v>
      </c>
      <c r="BH643" s="207">
        <f>IF(N643="sníž. přenesená",J643,0)</f>
        <v>0</v>
      </c>
      <c r="BI643" s="207">
        <f>IF(N643="nulová",J643,0)</f>
        <v>0</v>
      </c>
      <c r="BJ643" s="19" t="s">
        <v>40</v>
      </c>
      <c r="BK643" s="207">
        <f>ROUND(I643*H643,2)</f>
        <v>0</v>
      </c>
      <c r="BL643" s="19" t="s">
        <v>584</v>
      </c>
      <c r="BM643" s="206" t="s">
        <v>590</v>
      </c>
    </row>
    <row r="644" spans="2:51" s="14" customFormat="1" ht="11.25">
      <c r="B644" s="222"/>
      <c r="C644" s="223"/>
      <c r="D644" s="208" t="s">
        <v>147</v>
      </c>
      <c r="E644" s="224" t="s">
        <v>32</v>
      </c>
      <c r="F644" s="225" t="s">
        <v>591</v>
      </c>
      <c r="G644" s="223"/>
      <c r="H644" s="226">
        <v>8</v>
      </c>
      <c r="I644" s="227"/>
      <c r="J644" s="223"/>
      <c r="K644" s="223"/>
      <c r="L644" s="228"/>
      <c r="M644" s="229"/>
      <c r="N644" s="230"/>
      <c r="O644" s="230"/>
      <c r="P644" s="230"/>
      <c r="Q644" s="230"/>
      <c r="R644" s="230"/>
      <c r="S644" s="230"/>
      <c r="T644" s="231"/>
      <c r="AT644" s="232" t="s">
        <v>147</v>
      </c>
      <c r="AU644" s="232" t="s">
        <v>40</v>
      </c>
      <c r="AV644" s="14" t="s">
        <v>87</v>
      </c>
      <c r="AW644" s="14" t="s">
        <v>38</v>
      </c>
      <c r="AX644" s="14" t="s">
        <v>40</v>
      </c>
      <c r="AY644" s="232" t="s">
        <v>135</v>
      </c>
    </row>
    <row r="645" spans="1:65" s="2" customFormat="1" ht="16.5" customHeight="1">
      <c r="A645" s="37"/>
      <c r="B645" s="38"/>
      <c r="C645" s="195" t="s">
        <v>592</v>
      </c>
      <c r="D645" s="195" t="s">
        <v>138</v>
      </c>
      <c r="E645" s="196" t="s">
        <v>593</v>
      </c>
      <c r="F645" s="197" t="s">
        <v>594</v>
      </c>
      <c r="G645" s="198" t="s">
        <v>583</v>
      </c>
      <c r="H645" s="199">
        <v>4</v>
      </c>
      <c r="I645" s="200"/>
      <c r="J645" s="201">
        <f>ROUND(I645*H645,2)</f>
        <v>0</v>
      </c>
      <c r="K645" s="197" t="s">
        <v>142</v>
      </c>
      <c r="L645" s="42"/>
      <c r="M645" s="202" t="s">
        <v>32</v>
      </c>
      <c r="N645" s="203" t="s">
        <v>51</v>
      </c>
      <c r="O645" s="67"/>
      <c r="P645" s="204">
        <f>O645*H645</f>
        <v>0</v>
      </c>
      <c r="Q645" s="204">
        <v>0</v>
      </c>
      <c r="R645" s="204">
        <f>Q645*H645</f>
        <v>0</v>
      </c>
      <c r="S645" s="204">
        <v>0</v>
      </c>
      <c r="T645" s="205">
        <f>S645*H645</f>
        <v>0</v>
      </c>
      <c r="U645" s="37"/>
      <c r="V645" s="37"/>
      <c r="W645" s="37"/>
      <c r="X645" s="37"/>
      <c r="Y645" s="37"/>
      <c r="Z645" s="37"/>
      <c r="AA645" s="37"/>
      <c r="AB645" s="37"/>
      <c r="AC645" s="37"/>
      <c r="AD645" s="37"/>
      <c r="AE645" s="37"/>
      <c r="AR645" s="206" t="s">
        <v>584</v>
      </c>
      <c r="AT645" s="206" t="s">
        <v>138</v>
      </c>
      <c r="AU645" s="206" t="s">
        <v>40</v>
      </c>
      <c r="AY645" s="19" t="s">
        <v>135</v>
      </c>
      <c r="BE645" s="207">
        <f>IF(N645="základní",J645,0)</f>
        <v>0</v>
      </c>
      <c r="BF645" s="207">
        <f>IF(N645="snížená",J645,0)</f>
        <v>0</v>
      </c>
      <c r="BG645" s="207">
        <f>IF(N645="zákl. přenesená",J645,0)</f>
        <v>0</v>
      </c>
      <c r="BH645" s="207">
        <f>IF(N645="sníž. přenesená",J645,0)</f>
        <v>0</v>
      </c>
      <c r="BI645" s="207">
        <f>IF(N645="nulová",J645,0)</f>
        <v>0</v>
      </c>
      <c r="BJ645" s="19" t="s">
        <v>40</v>
      </c>
      <c r="BK645" s="207">
        <f>ROUND(I645*H645,2)</f>
        <v>0</v>
      </c>
      <c r="BL645" s="19" t="s">
        <v>584</v>
      </c>
      <c r="BM645" s="206" t="s">
        <v>595</v>
      </c>
    </row>
    <row r="646" spans="2:51" s="14" customFormat="1" ht="11.25">
      <c r="B646" s="222"/>
      <c r="C646" s="223"/>
      <c r="D646" s="208" t="s">
        <v>147</v>
      </c>
      <c r="E646" s="224" t="s">
        <v>32</v>
      </c>
      <c r="F646" s="225" t="s">
        <v>596</v>
      </c>
      <c r="G646" s="223"/>
      <c r="H646" s="226">
        <v>4</v>
      </c>
      <c r="I646" s="227"/>
      <c r="J646" s="223"/>
      <c r="K646" s="223"/>
      <c r="L646" s="228"/>
      <c r="M646" s="266"/>
      <c r="N646" s="267"/>
      <c r="O646" s="267"/>
      <c r="P646" s="267"/>
      <c r="Q646" s="267"/>
      <c r="R646" s="267"/>
      <c r="S646" s="267"/>
      <c r="T646" s="268"/>
      <c r="AT646" s="232" t="s">
        <v>147</v>
      </c>
      <c r="AU646" s="232" t="s">
        <v>40</v>
      </c>
      <c r="AV646" s="14" t="s">
        <v>87</v>
      </c>
      <c r="AW646" s="14" t="s">
        <v>38</v>
      </c>
      <c r="AX646" s="14" t="s">
        <v>40</v>
      </c>
      <c r="AY646" s="232" t="s">
        <v>135</v>
      </c>
    </row>
    <row r="647" spans="1:31" s="2" customFormat="1" ht="6.95" customHeight="1">
      <c r="A647" s="37"/>
      <c r="B647" s="50"/>
      <c r="C647" s="51"/>
      <c r="D647" s="51"/>
      <c r="E647" s="51"/>
      <c r="F647" s="51"/>
      <c r="G647" s="51"/>
      <c r="H647" s="51"/>
      <c r="I647" s="145"/>
      <c r="J647" s="51"/>
      <c r="K647" s="51"/>
      <c r="L647" s="42"/>
      <c r="M647" s="37"/>
      <c r="O647" s="37"/>
      <c r="P647" s="37"/>
      <c r="Q647" s="37"/>
      <c r="R647" s="37"/>
      <c r="S647" s="37"/>
      <c r="T647" s="37"/>
      <c r="U647" s="37"/>
      <c r="V647" s="37"/>
      <c r="W647" s="37"/>
      <c r="X647" s="37"/>
      <c r="Y647" s="37"/>
      <c r="Z647" s="37"/>
      <c r="AA647" s="37"/>
      <c r="AB647" s="37"/>
      <c r="AC647" s="37"/>
      <c r="AD647" s="37"/>
      <c r="AE647" s="37"/>
    </row>
  </sheetData>
  <sheetProtection algorithmName="SHA-512" hashValue="gZVq4gCOANfcSf9hD+dvLJA9ixYWDiiL5KC6al8M7j1wz8uDu8b9bMQXD6E/j/on8EVQ6bjSq+qGdTk1Qxy4wg==" saltValue="5EdmgN23iSljeXTqu6zXnkyTBMQ44NwL/5uBOhaJUq41MT2el3w50S6k9DB07oVp4Bg7IU7pMO0FMPULe2DI4A==" spinCount="100000" sheet="1" objects="1" scenarios="1" formatColumns="0" formatRows="0" autoFilter="0"/>
  <autoFilter ref="C96:K646"/>
  <mergeCells count="12">
    <mergeCell ref="E89:H89"/>
    <mergeCell ref="L2:V2"/>
    <mergeCell ref="E50:H50"/>
    <mergeCell ref="E52:H52"/>
    <mergeCell ref="E54:H54"/>
    <mergeCell ref="E85:H85"/>
    <mergeCell ref="E87:H8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8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1"/>
      <c r="L2" s="397"/>
      <c r="M2" s="397"/>
      <c r="N2" s="397"/>
      <c r="O2" s="397"/>
      <c r="P2" s="397"/>
      <c r="Q2" s="397"/>
      <c r="R2" s="397"/>
      <c r="S2" s="397"/>
      <c r="T2" s="397"/>
      <c r="U2" s="397"/>
      <c r="V2" s="397"/>
      <c r="AT2" s="19" t="s">
        <v>95</v>
      </c>
    </row>
    <row r="3" spans="2:46" s="1" customFormat="1" ht="6.95" customHeight="1">
      <c r="B3" s="112"/>
      <c r="C3" s="113"/>
      <c r="D3" s="113"/>
      <c r="E3" s="113"/>
      <c r="F3" s="113"/>
      <c r="G3" s="113"/>
      <c r="H3" s="113"/>
      <c r="I3" s="114"/>
      <c r="J3" s="113"/>
      <c r="K3" s="113"/>
      <c r="L3" s="22"/>
      <c r="AT3" s="19" t="s">
        <v>87</v>
      </c>
    </row>
    <row r="4" spans="2:46" s="1" customFormat="1" ht="24.95" customHeight="1">
      <c r="B4" s="22"/>
      <c r="D4" s="115" t="s">
        <v>99</v>
      </c>
      <c r="I4" s="111"/>
      <c r="L4" s="22"/>
      <c r="M4" s="116" t="s">
        <v>10</v>
      </c>
      <c r="AT4" s="19" t="s">
        <v>4</v>
      </c>
    </row>
    <row r="5" spans="2:12" s="1" customFormat="1" ht="6.95" customHeight="1">
      <c r="B5" s="22"/>
      <c r="I5" s="111"/>
      <c r="L5" s="22"/>
    </row>
    <row r="6" spans="2:12" s="1" customFormat="1" ht="12" customHeight="1">
      <c r="B6" s="22"/>
      <c r="D6" s="117" t="s">
        <v>16</v>
      </c>
      <c r="I6" s="111"/>
      <c r="L6" s="22"/>
    </row>
    <row r="7" spans="2:12" s="1" customFormat="1" ht="16.5" customHeight="1">
      <c r="B7" s="22"/>
      <c r="E7" s="398" t="str">
        <f>'Rekapitulace stavby'!K6</f>
        <v>Stavební úpravy dvorní fasády a komínových těles v objektu Vltavská 585/14, Praha 5_revize_R02</v>
      </c>
      <c r="F7" s="399"/>
      <c r="G7" s="399"/>
      <c r="H7" s="399"/>
      <c r="I7" s="111"/>
      <c r="L7" s="22"/>
    </row>
    <row r="8" spans="2:12" s="1" customFormat="1" ht="12" customHeight="1">
      <c r="B8" s="22"/>
      <c r="D8" s="117" t="s">
        <v>100</v>
      </c>
      <c r="I8" s="111"/>
      <c r="L8" s="22"/>
    </row>
    <row r="9" spans="1:31" s="2" customFormat="1" ht="16.5" customHeight="1">
      <c r="A9" s="37"/>
      <c r="B9" s="42"/>
      <c r="C9" s="37"/>
      <c r="D9" s="37"/>
      <c r="E9" s="398" t="s">
        <v>101</v>
      </c>
      <c r="F9" s="400"/>
      <c r="G9" s="400"/>
      <c r="H9" s="400"/>
      <c r="I9" s="118"/>
      <c r="J9" s="37"/>
      <c r="K9" s="37"/>
      <c r="L9" s="119"/>
      <c r="S9" s="37"/>
      <c r="T9" s="37"/>
      <c r="U9" s="37"/>
      <c r="V9" s="37"/>
      <c r="W9" s="37"/>
      <c r="X9" s="37"/>
      <c r="Y9" s="37"/>
      <c r="Z9" s="37"/>
      <c r="AA9" s="37"/>
      <c r="AB9" s="37"/>
      <c r="AC9" s="37"/>
      <c r="AD9" s="37"/>
      <c r="AE9" s="37"/>
    </row>
    <row r="10" spans="1:31" s="2" customFormat="1" ht="12" customHeight="1">
      <c r="A10" s="37"/>
      <c r="B10" s="42"/>
      <c r="C10" s="37"/>
      <c r="D10" s="117" t="s">
        <v>102</v>
      </c>
      <c r="E10" s="37"/>
      <c r="F10" s="37"/>
      <c r="G10" s="37"/>
      <c r="H10" s="37"/>
      <c r="I10" s="118"/>
      <c r="J10" s="37"/>
      <c r="K10" s="37"/>
      <c r="L10" s="119"/>
      <c r="S10" s="37"/>
      <c r="T10" s="37"/>
      <c r="U10" s="37"/>
      <c r="V10" s="37"/>
      <c r="W10" s="37"/>
      <c r="X10" s="37"/>
      <c r="Y10" s="37"/>
      <c r="Z10" s="37"/>
      <c r="AA10" s="37"/>
      <c r="AB10" s="37"/>
      <c r="AC10" s="37"/>
      <c r="AD10" s="37"/>
      <c r="AE10" s="37"/>
    </row>
    <row r="11" spans="1:31" s="2" customFormat="1" ht="16.5" customHeight="1">
      <c r="A11" s="37"/>
      <c r="B11" s="42"/>
      <c r="C11" s="37"/>
      <c r="D11" s="37"/>
      <c r="E11" s="401" t="s">
        <v>597</v>
      </c>
      <c r="F11" s="400"/>
      <c r="G11" s="400"/>
      <c r="H11" s="400"/>
      <c r="I11" s="118"/>
      <c r="J11" s="37"/>
      <c r="K11" s="37"/>
      <c r="L11" s="119"/>
      <c r="S11" s="37"/>
      <c r="T11" s="37"/>
      <c r="U11" s="37"/>
      <c r="V11" s="37"/>
      <c r="W11" s="37"/>
      <c r="X11" s="37"/>
      <c r="Y11" s="37"/>
      <c r="Z11" s="37"/>
      <c r="AA11" s="37"/>
      <c r="AB11" s="37"/>
      <c r="AC11" s="37"/>
      <c r="AD11" s="37"/>
      <c r="AE11" s="37"/>
    </row>
    <row r="12" spans="1:31" s="2" customFormat="1" ht="11.25">
      <c r="A12" s="37"/>
      <c r="B12" s="42"/>
      <c r="C12" s="37"/>
      <c r="D12" s="37"/>
      <c r="E12" s="37"/>
      <c r="F12" s="37"/>
      <c r="G12" s="37"/>
      <c r="H12" s="37"/>
      <c r="I12" s="118"/>
      <c r="J12" s="37"/>
      <c r="K12" s="37"/>
      <c r="L12" s="119"/>
      <c r="S12" s="37"/>
      <c r="T12" s="37"/>
      <c r="U12" s="37"/>
      <c r="V12" s="37"/>
      <c r="W12" s="37"/>
      <c r="X12" s="37"/>
      <c r="Y12" s="37"/>
      <c r="Z12" s="37"/>
      <c r="AA12" s="37"/>
      <c r="AB12" s="37"/>
      <c r="AC12" s="37"/>
      <c r="AD12" s="37"/>
      <c r="AE12" s="37"/>
    </row>
    <row r="13" spans="1:31" s="2" customFormat="1" ht="12" customHeight="1">
      <c r="A13" s="37"/>
      <c r="B13" s="42"/>
      <c r="C13" s="37"/>
      <c r="D13" s="117" t="s">
        <v>18</v>
      </c>
      <c r="E13" s="37"/>
      <c r="F13" s="106" t="s">
        <v>19</v>
      </c>
      <c r="G13" s="37"/>
      <c r="H13" s="37"/>
      <c r="I13" s="120" t="s">
        <v>20</v>
      </c>
      <c r="J13" s="106" t="s">
        <v>32</v>
      </c>
      <c r="K13" s="37"/>
      <c r="L13" s="119"/>
      <c r="S13" s="37"/>
      <c r="T13" s="37"/>
      <c r="U13" s="37"/>
      <c r="V13" s="37"/>
      <c r="W13" s="37"/>
      <c r="X13" s="37"/>
      <c r="Y13" s="37"/>
      <c r="Z13" s="37"/>
      <c r="AA13" s="37"/>
      <c r="AB13" s="37"/>
      <c r="AC13" s="37"/>
      <c r="AD13" s="37"/>
      <c r="AE13" s="37"/>
    </row>
    <row r="14" spans="1:31" s="2" customFormat="1" ht="12" customHeight="1">
      <c r="A14" s="37"/>
      <c r="B14" s="42"/>
      <c r="C14" s="37"/>
      <c r="D14" s="117" t="s">
        <v>22</v>
      </c>
      <c r="E14" s="37"/>
      <c r="F14" s="106" t="s">
        <v>23</v>
      </c>
      <c r="G14" s="37"/>
      <c r="H14" s="37"/>
      <c r="I14" s="120" t="s">
        <v>24</v>
      </c>
      <c r="J14" s="121" t="str">
        <f>'Rekapitulace stavby'!AN8</f>
        <v>1. 4. 2020</v>
      </c>
      <c r="K14" s="37"/>
      <c r="L14" s="119"/>
      <c r="S14" s="37"/>
      <c r="T14" s="37"/>
      <c r="U14" s="37"/>
      <c r="V14" s="37"/>
      <c r="W14" s="37"/>
      <c r="X14" s="37"/>
      <c r="Y14" s="37"/>
      <c r="Z14" s="37"/>
      <c r="AA14" s="37"/>
      <c r="AB14" s="37"/>
      <c r="AC14" s="37"/>
      <c r="AD14" s="37"/>
      <c r="AE14" s="37"/>
    </row>
    <row r="15" spans="1:31" s="2" customFormat="1" ht="10.9" customHeight="1">
      <c r="A15" s="37"/>
      <c r="B15" s="42"/>
      <c r="C15" s="37"/>
      <c r="D15" s="37"/>
      <c r="E15" s="37"/>
      <c r="F15" s="37"/>
      <c r="G15" s="37"/>
      <c r="H15" s="37"/>
      <c r="I15" s="118"/>
      <c r="J15" s="37"/>
      <c r="K15" s="37"/>
      <c r="L15" s="119"/>
      <c r="S15" s="37"/>
      <c r="T15" s="37"/>
      <c r="U15" s="37"/>
      <c r="V15" s="37"/>
      <c r="W15" s="37"/>
      <c r="X15" s="37"/>
      <c r="Y15" s="37"/>
      <c r="Z15" s="37"/>
      <c r="AA15" s="37"/>
      <c r="AB15" s="37"/>
      <c r="AC15" s="37"/>
      <c r="AD15" s="37"/>
      <c r="AE15" s="37"/>
    </row>
    <row r="16" spans="1:31" s="2" customFormat="1" ht="12" customHeight="1">
      <c r="A16" s="37"/>
      <c r="B16" s="42"/>
      <c r="C16" s="37"/>
      <c r="D16" s="117" t="s">
        <v>30</v>
      </c>
      <c r="E16" s="37"/>
      <c r="F16" s="37"/>
      <c r="G16" s="37"/>
      <c r="H16" s="37"/>
      <c r="I16" s="120" t="s">
        <v>31</v>
      </c>
      <c r="J16" s="106" t="s">
        <v>32</v>
      </c>
      <c r="K16" s="37"/>
      <c r="L16" s="119"/>
      <c r="S16" s="37"/>
      <c r="T16" s="37"/>
      <c r="U16" s="37"/>
      <c r="V16" s="37"/>
      <c r="W16" s="37"/>
      <c r="X16" s="37"/>
      <c r="Y16" s="37"/>
      <c r="Z16" s="37"/>
      <c r="AA16" s="37"/>
      <c r="AB16" s="37"/>
      <c r="AC16" s="37"/>
      <c r="AD16" s="37"/>
      <c r="AE16" s="37"/>
    </row>
    <row r="17" spans="1:31" s="2" customFormat="1" ht="18" customHeight="1">
      <c r="A17" s="37"/>
      <c r="B17" s="42"/>
      <c r="C17" s="37"/>
      <c r="D17" s="37"/>
      <c r="E17" s="106" t="s">
        <v>33</v>
      </c>
      <c r="F17" s="37"/>
      <c r="G17" s="37"/>
      <c r="H17" s="37"/>
      <c r="I17" s="120" t="s">
        <v>34</v>
      </c>
      <c r="J17" s="106" t="s">
        <v>32</v>
      </c>
      <c r="K17" s="37"/>
      <c r="L17" s="119"/>
      <c r="S17" s="37"/>
      <c r="T17" s="37"/>
      <c r="U17" s="37"/>
      <c r="V17" s="37"/>
      <c r="W17" s="37"/>
      <c r="X17" s="37"/>
      <c r="Y17" s="37"/>
      <c r="Z17" s="37"/>
      <c r="AA17" s="37"/>
      <c r="AB17" s="37"/>
      <c r="AC17" s="37"/>
      <c r="AD17" s="37"/>
      <c r="AE17" s="37"/>
    </row>
    <row r="18" spans="1:31" s="2" customFormat="1" ht="6.95" customHeight="1">
      <c r="A18" s="37"/>
      <c r="B18" s="42"/>
      <c r="C18" s="37"/>
      <c r="D18" s="37"/>
      <c r="E18" s="37"/>
      <c r="F18" s="37"/>
      <c r="G18" s="37"/>
      <c r="H18" s="37"/>
      <c r="I18" s="118"/>
      <c r="J18" s="37"/>
      <c r="K18" s="37"/>
      <c r="L18" s="119"/>
      <c r="S18" s="37"/>
      <c r="T18" s="37"/>
      <c r="U18" s="37"/>
      <c r="V18" s="37"/>
      <c r="W18" s="37"/>
      <c r="X18" s="37"/>
      <c r="Y18" s="37"/>
      <c r="Z18" s="37"/>
      <c r="AA18" s="37"/>
      <c r="AB18" s="37"/>
      <c r="AC18" s="37"/>
      <c r="AD18" s="37"/>
      <c r="AE18" s="37"/>
    </row>
    <row r="19" spans="1:31" s="2" customFormat="1" ht="12" customHeight="1">
      <c r="A19" s="37"/>
      <c r="B19" s="42"/>
      <c r="C19" s="37"/>
      <c r="D19" s="117" t="s">
        <v>35</v>
      </c>
      <c r="E19" s="37"/>
      <c r="F19" s="37"/>
      <c r="G19" s="37"/>
      <c r="H19" s="37"/>
      <c r="I19" s="120" t="s">
        <v>31</v>
      </c>
      <c r="J19" s="32" t="str">
        <f>'Rekapitulace stavby'!AN13</f>
        <v>Vyplň údaj</v>
      </c>
      <c r="K19" s="37"/>
      <c r="L19" s="119"/>
      <c r="S19" s="37"/>
      <c r="T19" s="37"/>
      <c r="U19" s="37"/>
      <c r="V19" s="37"/>
      <c r="W19" s="37"/>
      <c r="X19" s="37"/>
      <c r="Y19" s="37"/>
      <c r="Z19" s="37"/>
      <c r="AA19" s="37"/>
      <c r="AB19" s="37"/>
      <c r="AC19" s="37"/>
      <c r="AD19" s="37"/>
      <c r="AE19" s="37"/>
    </row>
    <row r="20" spans="1:31" s="2" customFormat="1" ht="18" customHeight="1">
      <c r="A20" s="37"/>
      <c r="B20" s="42"/>
      <c r="C20" s="37"/>
      <c r="D20" s="37"/>
      <c r="E20" s="402" t="str">
        <f>'Rekapitulace stavby'!E14</f>
        <v>Vyplň údaj</v>
      </c>
      <c r="F20" s="403"/>
      <c r="G20" s="403"/>
      <c r="H20" s="403"/>
      <c r="I20" s="120" t="s">
        <v>34</v>
      </c>
      <c r="J20" s="32" t="str">
        <f>'Rekapitulace stavby'!AN14</f>
        <v>Vyplň údaj</v>
      </c>
      <c r="K20" s="37"/>
      <c r="L20" s="119"/>
      <c r="S20" s="37"/>
      <c r="T20" s="37"/>
      <c r="U20" s="37"/>
      <c r="V20" s="37"/>
      <c r="W20" s="37"/>
      <c r="X20" s="37"/>
      <c r="Y20" s="37"/>
      <c r="Z20" s="37"/>
      <c r="AA20" s="37"/>
      <c r="AB20" s="37"/>
      <c r="AC20" s="37"/>
      <c r="AD20" s="37"/>
      <c r="AE20" s="37"/>
    </row>
    <row r="21" spans="1:31" s="2" customFormat="1" ht="6.95" customHeight="1">
      <c r="A21" s="37"/>
      <c r="B21" s="42"/>
      <c r="C21" s="37"/>
      <c r="D21" s="37"/>
      <c r="E21" s="37"/>
      <c r="F21" s="37"/>
      <c r="G21" s="37"/>
      <c r="H21" s="37"/>
      <c r="I21" s="118"/>
      <c r="J21" s="37"/>
      <c r="K21" s="37"/>
      <c r="L21" s="119"/>
      <c r="S21" s="37"/>
      <c r="T21" s="37"/>
      <c r="U21" s="37"/>
      <c r="V21" s="37"/>
      <c r="W21" s="37"/>
      <c r="X21" s="37"/>
      <c r="Y21" s="37"/>
      <c r="Z21" s="37"/>
      <c r="AA21" s="37"/>
      <c r="AB21" s="37"/>
      <c r="AC21" s="37"/>
      <c r="AD21" s="37"/>
      <c r="AE21" s="37"/>
    </row>
    <row r="22" spans="1:31" s="2" customFormat="1" ht="12" customHeight="1">
      <c r="A22" s="37"/>
      <c r="B22" s="42"/>
      <c r="C22" s="37"/>
      <c r="D22" s="117" t="s">
        <v>37</v>
      </c>
      <c r="E22" s="37"/>
      <c r="F22" s="37"/>
      <c r="G22" s="37"/>
      <c r="H22" s="37"/>
      <c r="I22" s="120" t="s">
        <v>31</v>
      </c>
      <c r="J22" s="106" t="s">
        <v>32</v>
      </c>
      <c r="K22" s="37"/>
      <c r="L22" s="119"/>
      <c r="S22" s="37"/>
      <c r="T22" s="37"/>
      <c r="U22" s="37"/>
      <c r="V22" s="37"/>
      <c r="W22" s="37"/>
      <c r="X22" s="37"/>
      <c r="Y22" s="37"/>
      <c r="Z22" s="37"/>
      <c r="AA22" s="37"/>
      <c r="AB22" s="37"/>
      <c r="AC22" s="37"/>
      <c r="AD22" s="37"/>
      <c r="AE22" s="37"/>
    </row>
    <row r="23" spans="1:31" s="2" customFormat="1" ht="18" customHeight="1">
      <c r="A23" s="37"/>
      <c r="B23" s="42"/>
      <c r="C23" s="37"/>
      <c r="D23" s="37"/>
      <c r="E23" s="106" t="s">
        <v>39</v>
      </c>
      <c r="F23" s="37"/>
      <c r="G23" s="37"/>
      <c r="H23" s="37"/>
      <c r="I23" s="120" t="s">
        <v>34</v>
      </c>
      <c r="J23" s="106" t="s">
        <v>32</v>
      </c>
      <c r="K23" s="37"/>
      <c r="L23" s="119"/>
      <c r="S23" s="37"/>
      <c r="T23" s="37"/>
      <c r="U23" s="37"/>
      <c r="V23" s="37"/>
      <c r="W23" s="37"/>
      <c r="X23" s="37"/>
      <c r="Y23" s="37"/>
      <c r="Z23" s="37"/>
      <c r="AA23" s="37"/>
      <c r="AB23" s="37"/>
      <c r="AC23" s="37"/>
      <c r="AD23" s="37"/>
      <c r="AE23" s="37"/>
    </row>
    <row r="24" spans="1:31" s="2" customFormat="1" ht="6.95" customHeight="1">
      <c r="A24" s="37"/>
      <c r="B24" s="42"/>
      <c r="C24" s="37"/>
      <c r="D24" s="37"/>
      <c r="E24" s="37"/>
      <c r="F24" s="37"/>
      <c r="G24" s="37"/>
      <c r="H24" s="37"/>
      <c r="I24" s="118"/>
      <c r="J24" s="37"/>
      <c r="K24" s="37"/>
      <c r="L24" s="119"/>
      <c r="S24" s="37"/>
      <c r="T24" s="37"/>
      <c r="U24" s="37"/>
      <c r="V24" s="37"/>
      <c r="W24" s="37"/>
      <c r="X24" s="37"/>
      <c r="Y24" s="37"/>
      <c r="Z24" s="37"/>
      <c r="AA24" s="37"/>
      <c r="AB24" s="37"/>
      <c r="AC24" s="37"/>
      <c r="AD24" s="37"/>
      <c r="AE24" s="37"/>
    </row>
    <row r="25" spans="1:31" s="2" customFormat="1" ht="12" customHeight="1">
      <c r="A25" s="37"/>
      <c r="B25" s="42"/>
      <c r="C25" s="37"/>
      <c r="D25" s="117" t="s">
        <v>41</v>
      </c>
      <c r="E25" s="37"/>
      <c r="F25" s="37"/>
      <c r="G25" s="37"/>
      <c r="H25" s="37"/>
      <c r="I25" s="120" t="s">
        <v>31</v>
      </c>
      <c r="J25" s="106" t="s">
        <v>32</v>
      </c>
      <c r="K25" s="37"/>
      <c r="L25" s="119"/>
      <c r="S25" s="37"/>
      <c r="T25" s="37"/>
      <c r="U25" s="37"/>
      <c r="V25" s="37"/>
      <c r="W25" s="37"/>
      <c r="X25" s="37"/>
      <c r="Y25" s="37"/>
      <c r="Z25" s="37"/>
      <c r="AA25" s="37"/>
      <c r="AB25" s="37"/>
      <c r="AC25" s="37"/>
      <c r="AD25" s="37"/>
      <c r="AE25" s="37"/>
    </row>
    <row r="26" spans="1:31" s="2" customFormat="1" ht="18" customHeight="1">
      <c r="A26" s="37"/>
      <c r="B26" s="42"/>
      <c r="C26" s="37"/>
      <c r="D26" s="37"/>
      <c r="E26" s="106" t="s">
        <v>43</v>
      </c>
      <c r="F26" s="37"/>
      <c r="G26" s="37"/>
      <c r="H26" s="37"/>
      <c r="I26" s="120" t="s">
        <v>34</v>
      </c>
      <c r="J26" s="106" t="s">
        <v>32</v>
      </c>
      <c r="K26" s="37"/>
      <c r="L26" s="119"/>
      <c r="S26" s="37"/>
      <c r="T26" s="37"/>
      <c r="U26" s="37"/>
      <c r="V26" s="37"/>
      <c r="W26" s="37"/>
      <c r="X26" s="37"/>
      <c r="Y26" s="37"/>
      <c r="Z26" s="37"/>
      <c r="AA26" s="37"/>
      <c r="AB26" s="37"/>
      <c r="AC26" s="37"/>
      <c r="AD26" s="37"/>
      <c r="AE26" s="37"/>
    </row>
    <row r="27" spans="1:31" s="2" customFormat="1" ht="6.95" customHeight="1">
      <c r="A27" s="37"/>
      <c r="B27" s="42"/>
      <c r="C27" s="37"/>
      <c r="D27" s="37"/>
      <c r="E27" s="37"/>
      <c r="F27" s="37"/>
      <c r="G27" s="37"/>
      <c r="H27" s="37"/>
      <c r="I27" s="118"/>
      <c r="J27" s="37"/>
      <c r="K27" s="37"/>
      <c r="L27" s="119"/>
      <c r="S27" s="37"/>
      <c r="T27" s="37"/>
      <c r="U27" s="37"/>
      <c r="V27" s="37"/>
      <c r="W27" s="37"/>
      <c r="X27" s="37"/>
      <c r="Y27" s="37"/>
      <c r="Z27" s="37"/>
      <c r="AA27" s="37"/>
      <c r="AB27" s="37"/>
      <c r="AC27" s="37"/>
      <c r="AD27" s="37"/>
      <c r="AE27" s="37"/>
    </row>
    <row r="28" spans="1:31" s="2" customFormat="1" ht="12" customHeight="1">
      <c r="A28" s="37"/>
      <c r="B28" s="42"/>
      <c r="C28" s="37"/>
      <c r="D28" s="117" t="s">
        <v>44</v>
      </c>
      <c r="E28" s="37"/>
      <c r="F28" s="37"/>
      <c r="G28" s="37"/>
      <c r="H28" s="37"/>
      <c r="I28" s="118"/>
      <c r="J28" s="37"/>
      <c r="K28" s="37"/>
      <c r="L28" s="119"/>
      <c r="S28" s="37"/>
      <c r="T28" s="37"/>
      <c r="U28" s="37"/>
      <c r="V28" s="37"/>
      <c r="W28" s="37"/>
      <c r="X28" s="37"/>
      <c r="Y28" s="37"/>
      <c r="Z28" s="37"/>
      <c r="AA28" s="37"/>
      <c r="AB28" s="37"/>
      <c r="AC28" s="37"/>
      <c r="AD28" s="37"/>
      <c r="AE28" s="37"/>
    </row>
    <row r="29" spans="1:31" s="8" customFormat="1" ht="47.25" customHeight="1">
      <c r="A29" s="122"/>
      <c r="B29" s="123"/>
      <c r="C29" s="122"/>
      <c r="D29" s="122"/>
      <c r="E29" s="404" t="s">
        <v>45</v>
      </c>
      <c r="F29" s="404"/>
      <c r="G29" s="404"/>
      <c r="H29" s="404"/>
      <c r="I29" s="124"/>
      <c r="J29" s="122"/>
      <c r="K29" s="122"/>
      <c r="L29" s="125"/>
      <c r="S29" s="122"/>
      <c r="T29" s="122"/>
      <c r="U29" s="122"/>
      <c r="V29" s="122"/>
      <c r="W29" s="122"/>
      <c r="X29" s="122"/>
      <c r="Y29" s="122"/>
      <c r="Z29" s="122"/>
      <c r="AA29" s="122"/>
      <c r="AB29" s="122"/>
      <c r="AC29" s="122"/>
      <c r="AD29" s="122"/>
      <c r="AE29" s="122"/>
    </row>
    <row r="30" spans="1:31" s="2" customFormat="1" ht="6.95" customHeight="1">
      <c r="A30" s="37"/>
      <c r="B30" s="42"/>
      <c r="C30" s="37"/>
      <c r="D30" s="37"/>
      <c r="E30" s="37"/>
      <c r="F30" s="37"/>
      <c r="G30" s="37"/>
      <c r="H30" s="37"/>
      <c r="I30" s="118"/>
      <c r="J30" s="37"/>
      <c r="K30" s="37"/>
      <c r="L30" s="119"/>
      <c r="S30" s="37"/>
      <c r="T30" s="37"/>
      <c r="U30" s="37"/>
      <c r="V30" s="37"/>
      <c r="W30" s="37"/>
      <c r="X30" s="37"/>
      <c r="Y30" s="37"/>
      <c r="Z30" s="37"/>
      <c r="AA30" s="37"/>
      <c r="AB30" s="37"/>
      <c r="AC30" s="37"/>
      <c r="AD30" s="37"/>
      <c r="AE30" s="37"/>
    </row>
    <row r="31" spans="1:31" s="2" customFormat="1" ht="6.95" customHeight="1">
      <c r="A31" s="37"/>
      <c r="B31" s="42"/>
      <c r="C31" s="37"/>
      <c r="D31" s="126"/>
      <c r="E31" s="126"/>
      <c r="F31" s="126"/>
      <c r="G31" s="126"/>
      <c r="H31" s="126"/>
      <c r="I31" s="127"/>
      <c r="J31" s="126"/>
      <c r="K31" s="126"/>
      <c r="L31" s="119"/>
      <c r="S31" s="37"/>
      <c r="T31" s="37"/>
      <c r="U31" s="37"/>
      <c r="V31" s="37"/>
      <c r="W31" s="37"/>
      <c r="X31" s="37"/>
      <c r="Y31" s="37"/>
      <c r="Z31" s="37"/>
      <c r="AA31" s="37"/>
      <c r="AB31" s="37"/>
      <c r="AC31" s="37"/>
      <c r="AD31" s="37"/>
      <c r="AE31" s="37"/>
    </row>
    <row r="32" spans="1:31" s="2" customFormat="1" ht="25.35" customHeight="1">
      <c r="A32" s="37"/>
      <c r="B32" s="42"/>
      <c r="C32" s="37"/>
      <c r="D32" s="128" t="s">
        <v>46</v>
      </c>
      <c r="E32" s="37"/>
      <c r="F32" s="37"/>
      <c r="G32" s="37"/>
      <c r="H32" s="37"/>
      <c r="I32" s="118"/>
      <c r="J32" s="129">
        <f>ROUND(J97,0)</f>
        <v>0</v>
      </c>
      <c r="K32" s="37"/>
      <c r="L32" s="119"/>
      <c r="S32" s="37"/>
      <c r="T32" s="37"/>
      <c r="U32" s="37"/>
      <c r="V32" s="37"/>
      <c r="W32" s="37"/>
      <c r="X32" s="37"/>
      <c r="Y32" s="37"/>
      <c r="Z32" s="37"/>
      <c r="AA32" s="37"/>
      <c r="AB32" s="37"/>
      <c r="AC32" s="37"/>
      <c r="AD32" s="37"/>
      <c r="AE32" s="37"/>
    </row>
    <row r="33" spans="1:31" s="2" customFormat="1" ht="6.95" customHeight="1">
      <c r="A33" s="37"/>
      <c r="B33" s="42"/>
      <c r="C33" s="37"/>
      <c r="D33" s="126"/>
      <c r="E33" s="126"/>
      <c r="F33" s="126"/>
      <c r="G33" s="126"/>
      <c r="H33" s="126"/>
      <c r="I33" s="127"/>
      <c r="J33" s="126"/>
      <c r="K33" s="126"/>
      <c r="L33" s="119"/>
      <c r="S33" s="37"/>
      <c r="T33" s="37"/>
      <c r="U33" s="37"/>
      <c r="V33" s="37"/>
      <c r="W33" s="37"/>
      <c r="X33" s="37"/>
      <c r="Y33" s="37"/>
      <c r="Z33" s="37"/>
      <c r="AA33" s="37"/>
      <c r="AB33" s="37"/>
      <c r="AC33" s="37"/>
      <c r="AD33" s="37"/>
      <c r="AE33" s="37"/>
    </row>
    <row r="34" spans="1:31" s="2" customFormat="1" ht="14.45" customHeight="1">
      <c r="A34" s="37"/>
      <c r="B34" s="42"/>
      <c r="C34" s="37"/>
      <c r="D34" s="37"/>
      <c r="E34" s="37"/>
      <c r="F34" s="130" t="s">
        <v>48</v>
      </c>
      <c r="G34" s="37"/>
      <c r="H34" s="37"/>
      <c r="I34" s="131" t="s">
        <v>47</v>
      </c>
      <c r="J34" s="130" t="s">
        <v>49</v>
      </c>
      <c r="K34" s="37"/>
      <c r="L34" s="119"/>
      <c r="S34" s="37"/>
      <c r="T34" s="37"/>
      <c r="U34" s="37"/>
      <c r="V34" s="37"/>
      <c r="W34" s="37"/>
      <c r="X34" s="37"/>
      <c r="Y34" s="37"/>
      <c r="Z34" s="37"/>
      <c r="AA34" s="37"/>
      <c r="AB34" s="37"/>
      <c r="AC34" s="37"/>
      <c r="AD34" s="37"/>
      <c r="AE34" s="37"/>
    </row>
    <row r="35" spans="1:31" s="2" customFormat="1" ht="14.45" customHeight="1">
      <c r="A35" s="37"/>
      <c r="B35" s="42"/>
      <c r="C35" s="37"/>
      <c r="D35" s="132" t="s">
        <v>50</v>
      </c>
      <c r="E35" s="117" t="s">
        <v>51</v>
      </c>
      <c r="F35" s="133">
        <f>ROUND((SUM(BE97:BE388)),0)</f>
        <v>0</v>
      </c>
      <c r="G35" s="37"/>
      <c r="H35" s="37"/>
      <c r="I35" s="134">
        <v>0.21</v>
      </c>
      <c r="J35" s="133">
        <f>ROUND(((SUM(BE97:BE388))*I35),0)</f>
        <v>0</v>
      </c>
      <c r="K35" s="37"/>
      <c r="L35" s="119"/>
      <c r="S35" s="37"/>
      <c r="T35" s="37"/>
      <c r="U35" s="37"/>
      <c r="V35" s="37"/>
      <c r="W35" s="37"/>
      <c r="X35" s="37"/>
      <c r="Y35" s="37"/>
      <c r="Z35" s="37"/>
      <c r="AA35" s="37"/>
      <c r="AB35" s="37"/>
      <c r="AC35" s="37"/>
      <c r="AD35" s="37"/>
      <c r="AE35" s="37"/>
    </row>
    <row r="36" spans="1:31" s="2" customFormat="1" ht="14.45" customHeight="1">
      <c r="A36" s="37"/>
      <c r="B36" s="42"/>
      <c r="C36" s="37"/>
      <c r="D36" s="37"/>
      <c r="E36" s="117" t="s">
        <v>52</v>
      </c>
      <c r="F36" s="133">
        <f>ROUND((SUM(BF97:BF388)),0)</f>
        <v>0</v>
      </c>
      <c r="G36" s="37"/>
      <c r="H36" s="37"/>
      <c r="I36" s="134">
        <v>0.15</v>
      </c>
      <c r="J36" s="133">
        <f>ROUND(((SUM(BF97:BF388))*I36),0)</f>
        <v>0</v>
      </c>
      <c r="K36" s="37"/>
      <c r="L36" s="119"/>
      <c r="S36" s="37"/>
      <c r="T36" s="37"/>
      <c r="U36" s="37"/>
      <c r="V36" s="37"/>
      <c r="W36" s="37"/>
      <c r="X36" s="37"/>
      <c r="Y36" s="37"/>
      <c r="Z36" s="37"/>
      <c r="AA36" s="37"/>
      <c r="AB36" s="37"/>
      <c r="AC36" s="37"/>
      <c r="AD36" s="37"/>
      <c r="AE36" s="37"/>
    </row>
    <row r="37" spans="1:31" s="2" customFormat="1" ht="14.45" customHeight="1" hidden="1">
      <c r="A37" s="37"/>
      <c r="B37" s="42"/>
      <c r="C37" s="37"/>
      <c r="D37" s="37"/>
      <c r="E37" s="117" t="s">
        <v>53</v>
      </c>
      <c r="F37" s="133">
        <f>ROUND((SUM(BG97:BG388)),0)</f>
        <v>0</v>
      </c>
      <c r="G37" s="37"/>
      <c r="H37" s="37"/>
      <c r="I37" s="134">
        <v>0.21</v>
      </c>
      <c r="J37" s="133">
        <f>0</f>
        <v>0</v>
      </c>
      <c r="K37" s="37"/>
      <c r="L37" s="119"/>
      <c r="S37" s="37"/>
      <c r="T37" s="37"/>
      <c r="U37" s="37"/>
      <c r="V37" s="37"/>
      <c r="W37" s="37"/>
      <c r="X37" s="37"/>
      <c r="Y37" s="37"/>
      <c r="Z37" s="37"/>
      <c r="AA37" s="37"/>
      <c r="AB37" s="37"/>
      <c r="AC37" s="37"/>
      <c r="AD37" s="37"/>
      <c r="AE37" s="37"/>
    </row>
    <row r="38" spans="1:31" s="2" customFormat="1" ht="14.45" customHeight="1" hidden="1">
      <c r="A38" s="37"/>
      <c r="B38" s="42"/>
      <c r="C38" s="37"/>
      <c r="D38" s="37"/>
      <c r="E38" s="117" t="s">
        <v>54</v>
      </c>
      <c r="F38" s="133">
        <f>ROUND((SUM(BH97:BH388)),0)</f>
        <v>0</v>
      </c>
      <c r="G38" s="37"/>
      <c r="H38" s="37"/>
      <c r="I38" s="134">
        <v>0.15</v>
      </c>
      <c r="J38" s="133">
        <f>0</f>
        <v>0</v>
      </c>
      <c r="K38" s="37"/>
      <c r="L38" s="119"/>
      <c r="S38" s="37"/>
      <c r="T38" s="37"/>
      <c r="U38" s="37"/>
      <c r="V38" s="37"/>
      <c r="W38" s="37"/>
      <c r="X38" s="37"/>
      <c r="Y38" s="37"/>
      <c r="Z38" s="37"/>
      <c r="AA38" s="37"/>
      <c r="AB38" s="37"/>
      <c r="AC38" s="37"/>
      <c r="AD38" s="37"/>
      <c r="AE38" s="37"/>
    </row>
    <row r="39" spans="1:31" s="2" customFormat="1" ht="14.45" customHeight="1" hidden="1">
      <c r="A39" s="37"/>
      <c r="B39" s="42"/>
      <c r="C39" s="37"/>
      <c r="D39" s="37"/>
      <c r="E39" s="117" t="s">
        <v>55</v>
      </c>
      <c r="F39" s="133">
        <f>ROUND((SUM(BI97:BI388)),0)</f>
        <v>0</v>
      </c>
      <c r="G39" s="37"/>
      <c r="H39" s="37"/>
      <c r="I39" s="134">
        <v>0</v>
      </c>
      <c r="J39" s="133">
        <f>0</f>
        <v>0</v>
      </c>
      <c r="K39" s="37"/>
      <c r="L39" s="119"/>
      <c r="S39" s="37"/>
      <c r="T39" s="37"/>
      <c r="U39" s="37"/>
      <c r="V39" s="37"/>
      <c r="W39" s="37"/>
      <c r="X39" s="37"/>
      <c r="Y39" s="37"/>
      <c r="Z39" s="37"/>
      <c r="AA39" s="37"/>
      <c r="AB39" s="37"/>
      <c r="AC39" s="37"/>
      <c r="AD39" s="37"/>
      <c r="AE39" s="37"/>
    </row>
    <row r="40" spans="1:31" s="2" customFormat="1" ht="6.95" customHeight="1">
      <c r="A40" s="37"/>
      <c r="B40" s="42"/>
      <c r="C40" s="37"/>
      <c r="D40" s="37"/>
      <c r="E40" s="37"/>
      <c r="F40" s="37"/>
      <c r="G40" s="37"/>
      <c r="H40" s="37"/>
      <c r="I40" s="118"/>
      <c r="J40" s="37"/>
      <c r="K40" s="37"/>
      <c r="L40" s="119"/>
      <c r="S40" s="37"/>
      <c r="T40" s="37"/>
      <c r="U40" s="37"/>
      <c r="V40" s="37"/>
      <c r="W40" s="37"/>
      <c r="X40" s="37"/>
      <c r="Y40" s="37"/>
      <c r="Z40" s="37"/>
      <c r="AA40" s="37"/>
      <c r="AB40" s="37"/>
      <c r="AC40" s="37"/>
      <c r="AD40" s="37"/>
      <c r="AE40" s="37"/>
    </row>
    <row r="41" spans="1:31" s="2" customFormat="1" ht="25.35" customHeight="1">
      <c r="A41" s="37"/>
      <c r="B41" s="42"/>
      <c r="C41" s="135"/>
      <c r="D41" s="136" t="s">
        <v>56</v>
      </c>
      <c r="E41" s="137"/>
      <c r="F41" s="137"/>
      <c r="G41" s="138" t="s">
        <v>57</v>
      </c>
      <c r="H41" s="139" t="s">
        <v>58</v>
      </c>
      <c r="I41" s="140"/>
      <c r="J41" s="141">
        <f>SUM(J32:J39)</f>
        <v>0</v>
      </c>
      <c r="K41" s="142"/>
      <c r="L41" s="119"/>
      <c r="S41" s="37"/>
      <c r="T41" s="37"/>
      <c r="U41" s="37"/>
      <c r="V41" s="37"/>
      <c r="W41" s="37"/>
      <c r="X41" s="37"/>
      <c r="Y41" s="37"/>
      <c r="Z41" s="37"/>
      <c r="AA41" s="37"/>
      <c r="AB41" s="37"/>
      <c r="AC41" s="37"/>
      <c r="AD41" s="37"/>
      <c r="AE41" s="37"/>
    </row>
    <row r="42" spans="1:31" s="2" customFormat="1" ht="14.45" customHeight="1">
      <c r="A42" s="37"/>
      <c r="B42" s="143"/>
      <c r="C42" s="144"/>
      <c r="D42" s="144"/>
      <c r="E42" s="144"/>
      <c r="F42" s="144"/>
      <c r="G42" s="144"/>
      <c r="H42" s="144"/>
      <c r="I42" s="145"/>
      <c r="J42" s="144"/>
      <c r="K42" s="144"/>
      <c r="L42" s="119"/>
      <c r="S42" s="37"/>
      <c r="T42" s="37"/>
      <c r="U42" s="37"/>
      <c r="V42" s="37"/>
      <c r="W42" s="37"/>
      <c r="X42" s="37"/>
      <c r="Y42" s="37"/>
      <c r="Z42" s="37"/>
      <c r="AA42" s="37"/>
      <c r="AB42" s="37"/>
      <c r="AC42" s="37"/>
      <c r="AD42" s="37"/>
      <c r="AE42" s="37"/>
    </row>
    <row r="46" spans="1:31" s="2" customFormat="1" ht="6.95" customHeight="1">
      <c r="A46" s="37"/>
      <c r="B46" s="146"/>
      <c r="C46" s="147"/>
      <c r="D46" s="147"/>
      <c r="E46" s="147"/>
      <c r="F46" s="147"/>
      <c r="G46" s="147"/>
      <c r="H46" s="147"/>
      <c r="I46" s="148"/>
      <c r="J46" s="147"/>
      <c r="K46" s="147"/>
      <c r="L46" s="119"/>
      <c r="S46" s="37"/>
      <c r="T46" s="37"/>
      <c r="U46" s="37"/>
      <c r="V46" s="37"/>
      <c r="W46" s="37"/>
      <c r="X46" s="37"/>
      <c r="Y46" s="37"/>
      <c r="Z46" s="37"/>
      <c r="AA46" s="37"/>
      <c r="AB46" s="37"/>
      <c r="AC46" s="37"/>
      <c r="AD46" s="37"/>
      <c r="AE46" s="37"/>
    </row>
    <row r="47" spans="1:31" s="2" customFormat="1" ht="24.95" customHeight="1">
      <c r="A47" s="37"/>
      <c r="B47" s="38"/>
      <c r="C47" s="25" t="s">
        <v>104</v>
      </c>
      <c r="D47" s="39"/>
      <c r="E47" s="39"/>
      <c r="F47" s="39"/>
      <c r="G47" s="39"/>
      <c r="H47" s="39"/>
      <c r="I47" s="118"/>
      <c r="J47" s="39"/>
      <c r="K47" s="39"/>
      <c r="L47" s="119"/>
      <c r="S47" s="37"/>
      <c r="T47" s="37"/>
      <c r="U47" s="37"/>
      <c r="V47" s="37"/>
      <c r="W47" s="37"/>
      <c r="X47" s="37"/>
      <c r="Y47" s="37"/>
      <c r="Z47" s="37"/>
      <c r="AA47" s="37"/>
      <c r="AB47" s="37"/>
      <c r="AC47" s="37"/>
      <c r="AD47" s="37"/>
      <c r="AE47" s="37"/>
    </row>
    <row r="48" spans="1:31" s="2" customFormat="1" ht="6.95" customHeight="1">
      <c r="A48" s="37"/>
      <c r="B48" s="38"/>
      <c r="C48" s="39"/>
      <c r="D48" s="39"/>
      <c r="E48" s="39"/>
      <c r="F48" s="39"/>
      <c r="G48" s="39"/>
      <c r="H48" s="39"/>
      <c r="I48" s="118"/>
      <c r="J48" s="39"/>
      <c r="K48" s="39"/>
      <c r="L48" s="119"/>
      <c r="S48" s="37"/>
      <c r="T48" s="37"/>
      <c r="U48" s="37"/>
      <c r="V48" s="37"/>
      <c r="W48" s="37"/>
      <c r="X48" s="37"/>
      <c r="Y48" s="37"/>
      <c r="Z48" s="37"/>
      <c r="AA48" s="37"/>
      <c r="AB48" s="37"/>
      <c r="AC48" s="37"/>
      <c r="AD48" s="37"/>
      <c r="AE48" s="37"/>
    </row>
    <row r="49" spans="1:31" s="2" customFormat="1" ht="12" customHeight="1">
      <c r="A49" s="37"/>
      <c r="B49" s="38"/>
      <c r="C49" s="31" t="s">
        <v>16</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16.5" customHeight="1">
      <c r="A50" s="37"/>
      <c r="B50" s="38"/>
      <c r="C50" s="39"/>
      <c r="D50" s="39"/>
      <c r="E50" s="405" t="str">
        <f>E7</f>
        <v>Stavební úpravy dvorní fasády a komínových těles v objektu Vltavská 585/14, Praha 5_revize_R02</v>
      </c>
      <c r="F50" s="406"/>
      <c r="G50" s="406"/>
      <c r="H50" s="406"/>
      <c r="I50" s="118"/>
      <c r="J50" s="39"/>
      <c r="K50" s="39"/>
      <c r="L50" s="119"/>
      <c r="S50" s="37"/>
      <c r="T50" s="37"/>
      <c r="U50" s="37"/>
      <c r="V50" s="37"/>
      <c r="W50" s="37"/>
      <c r="X50" s="37"/>
      <c r="Y50" s="37"/>
      <c r="Z50" s="37"/>
      <c r="AA50" s="37"/>
      <c r="AB50" s="37"/>
      <c r="AC50" s="37"/>
      <c r="AD50" s="37"/>
      <c r="AE50" s="37"/>
    </row>
    <row r="51" spans="2:12" s="1" customFormat="1" ht="12" customHeight="1">
      <c r="B51" s="23"/>
      <c r="C51" s="31" t="s">
        <v>100</v>
      </c>
      <c r="D51" s="24"/>
      <c r="E51" s="24"/>
      <c r="F51" s="24"/>
      <c r="G51" s="24"/>
      <c r="H51" s="24"/>
      <c r="I51" s="111"/>
      <c r="J51" s="24"/>
      <c r="K51" s="24"/>
      <c r="L51" s="22"/>
    </row>
    <row r="52" spans="1:31" s="2" customFormat="1" ht="16.5" customHeight="1">
      <c r="A52" s="37"/>
      <c r="B52" s="38"/>
      <c r="C52" s="39"/>
      <c r="D52" s="39"/>
      <c r="E52" s="405" t="s">
        <v>101</v>
      </c>
      <c r="F52" s="407"/>
      <c r="G52" s="407"/>
      <c r="H52" s="407"/>
      <c r="I52" s="118"/>
      <c r="J52" s="39"/>
      <c r="K52" s="39"/>
      <c r="L52" s="119"/>
      <c r="S52" s="37"/>
      <c r="T52" s="37"/>
      <c r="U52" s="37"/>
      <c r="V52" s="37"/>
      <c r="W52" s="37"/>
      <c r="X52" s="37"/>
      <c r="Y52" s="37"/>
      <c r="Z52" s="37"/>
      <c r="AA52" s="37"/>
      <c r="AB52" s="37"/>
      <c r="AC52" s="37"/>
      <c r="AD52" s="37"/>
      <c r="AE52" s="37"/>
    </row>
    <row r="53" spans="1:31" s="2" customFormat="1" ht="12" customHeight="1">
      <c r="A53" s="37"/>
      <c r="B53" s="38"/>
      <c r="C53" s="31" t="s">
        <v>102</v>
      </c>
      <c r="D53" s="39"/>
      <c r="E53" s="39"/>
      <c r="F53" s="39"/>
      <c r="G53" s="39"/>
      <c r="H53" s="39"/>
      <c r="I53" s="118"/>
      <c r="J53" s="39"/>
      <c r="K53" s="39"/>
      <c r="L53" s="119"/>
      <c r="S53" s="37"/>
      <c r="T53" s="37"/>
      <c r="U53" s="37"/>
      <c r="V53" s="37"/>
      <c r="W53" s="37"/>
      <c r="X53" s="37"/>
      <c r="Y53" s="37"/>
      <c r="Z53" s="37"/>
      <c r="AA53" s="37"/>
      <c r="AB53" s="37"/>
      <c r="AC53" s="37"/>
      <c r="AD53" s="37"/>
      <c r="AE53" s="37"/>
    </row>
    <row r="54" spans="1:31" s="2" customFormat="1" ht="16.5" customHeight="1">
      <c r="A54" s="37"/>
      <c r="B54" s="38"/>
      <c r="C54" s="39"/>
      <c r="D54" s="39"/>
      <c r="E54" s="354" t="str">
        <f>E11</f>
        <v>1.2 - SO 01.2 - Oprava dvorní fasády</v>
      </c>
      <c r="F54" s="407"/>
      <c r="G54" s="407"/>
      <c r="H54" s="407"/>
      <c r="I54" s="118"/>
      <c r="J54" s="39"/>
      <c r="K54" s="39"/>
      <c r="L54" s="119"/>
      <c r="S54" s="37"/>
      <c r="T54" s="37"/>
      <c r="U54" s="37"/>
      <c r="V54" s="37"/>
      <c r="W54" s="37"/>
      <c r="X54" s="37"/>
      <c r="Y54" s="37"/>
      <c r="Z54" s="37"/>
      <c r="AA54" s="37"/>
      <c r="AB54" s="37"/>
      <c r="AC54" s="37"/>
      <c r="AD54" s="37"/>
      <c r="AE54" s="37"/>
    </row>
    <row r="55" spans="1:31" s="2" customFormat="1" ht="6.95" customHeight="1">
      <c r="A55" s="37"/>
      <c r="B55" s="38"/>
      <c r="C55" s="39"/>
      <c r="D55" s="39"/>
      <c r="E55" s="39"/>
      <c r="F55" s="39"/>
      <c r="G55" s="39"/>
      <c r="H55" s="39"/>
      <c r="I55" s="118"/>
      <c r="J55" s="39"/>
      <c r="K55" s="39"/>
      <c r="L55" s="119"/>
      <c r="S55" s="37"/>
      <c r="T55" s="37"/>
      <c r="U55" s="37"/>
      <c r="V55" s="37"/>
      <c r="W55" s="37"/>
      <c r="X55" s="37"/>
      <c r="Y55" s="37"/>
      <c r="Z55" s="37"/>
      <c r="AA55" s="37"/>
      <c r="AB55" s="37"/>
      <c r="AC55" s="37"/>
      <c r="AD55" s="37"/>
      <c r="AE55" s="37"/>
    </row>
    <row r="56" spans="1:31" s="2" customFormat="1" ht="12" customHeight="1">
      <c r="A56" s="37"/>
      <c r="B56" s="38"/>
      <c r="C56" s="31" t="s">
        <v>22</v>
      </c>
      <c r="D56" s="39"/>
      <c r="E56" s="39"/>
      <c r="F56" s="29" t="str">
        <f>F14</f>
        <v>Praha 5, Vltavská 585/14</v>
      </c>
      <c r="G56" s="39"/>
      <c r="H56" s="39"/>
      <c r="I56" s="120" t="s">
        <v>24</v>
      </c>
      <c r="J56" s="62" t="str">
        <f>IF(J14="","",J14)</f>
        <v>1. 4. 2020</v>
      </c>
      <c r="K56" s="39"/>
      <c r="L56" s="119"/>
      <c r="S56" s="37"/>
      <c r="T56" s="37"/>
      <c r="U56" s="37"/>
      <c r="V56" s="37"/>
      <c r="W56" s="37"/>
      <c r="X56" s="37"/>
      <c r="Y56" s="37"/>
      <c r="Z56" s="37"/>
      <c r="AA56" s="37"/>
      <c r="AB56" s="37"/>
      <c r="AC56" s="37"/>
      <c r="AD56" s="37"/>
      <c r="AE56" s="37"/>
    </row>
    <row r="57" spans="1:31" s="2" customFormat="1" ht="6.95" customHeight="1">
      <c r="A57" s="37"/>
      <c r="B57" s="38"/>
      <c r="C57" s="39"/>
      <c r="D57" s="39"/>
      <c r="E57" s="39"/>
      <c r="F57" s="39"/>
      <c r="G57" s="39"/>
      <c r="H57" s="39"/>
      <c r="I57" s="118"/>
      <c r="J57" s="39"/>
      <c r="K57" s="39"/>
      <c r="L57" s="119"/>
      <c r="S57" s="37"/>
      <c r="T57" s="37"/>
      <c r="U57" s="37"/>
      <c r="V57" s="37"/>
      <c r="W57" s="37"/>
      <c r="X57" s="37"/>
      <c r="Y57" s="37"/>
      <c r="Z57" s="37"/>
      <c r="AA57" s="37"/>
      <c r="AB57" s="37"/>
      <c r="AC57" s="37"/>
      <c r="AD57" s="37"/>
      <c r="AE57" s="37"/>
    </row>
    <row r="58" spans="1:31" s="2" customFormat="1" ht="40.15" customHeight="1">
      <c r="A58" s="37"/>
      <c r="B58" s="38"/>
      <c r="C58" s="31" t="s">
        <v>30</v>
      </c>
      <c r="D58" s="39"/>
      <c r="E58" s="39"/>
      <c r="F58" s="29" t="str">
        <f>E17</f>
        <v>Městská část Praha 5, nám.14 října 1381/4, Praha 5</v>
      </c>
      <c r="G58" s="39"/>
      <c r="H58" s="39"/>
      <c r="I58" s="120" t="s">
        <v>37</v>
      </c>
      <c r="J58" s="35" t="str">
        <f>E23</f>
        <v>SpecialConstructionWork Prague s.r.o.</v>
      </c>
      <c r="K58" s="39"/>
      <c r="L58" s="119"/>
      <c r="S58" s="37"/>
      <c r="T58" s="37"/>
      <c r="U58" s="37"/>
      <c r="V58" s="37"/>
      <c r="W58" s="37"/>
      <c r="X58" s="37"/>
      <c r="Y58" s="37"/>
      <c r="Z58" s="37"/>
      <c r="AA58" s="37"/>
      <c r="AB58" s="37"/>
      <c r="AC58" s="37"/>
      <c r="AD58" s="37"/>
      <c r="AE58" s="37"/>
    </row>
    <row r="59" spans="1:31" s="2" customFormat="1" ht="15.2" customHeight="1">
      <c r="A59" s="37"/>
      <c r="B59" s="38"/>
      <c r="C59" s="31" t="s">
        <v>35</v>
      </c>
      <c r="D59" s="39"/>
      <c r="E59" s="39"/>
      <c r="F59" s="29" t="str">
        <f>IF(E20="","",E20)</f>
        <v>Vyplň údaj</v>
      </c>
      <c r="G59" s="39"/>
      <c r="H59" s="39"/>
      <c r="I59" s="120" t="s">
        <v>41</v>
      </c>
      <c r="J59" s="35" t="str">
        <f>E26</f>
        <v>STAPO UL s.r.o.</v>
      </c>
      <c r="K59" s="39"/>
      <c r="L59" s="119"/>
      <c r="S59" s="37"/>
      <c r="T59" s="37"/>
      <c r="U59" s="37"/>
      <c r="V59" s="37"/>
      <c r="W59" s="37"/>
      <c r="X59" s="37"/>
      <c r="Y59" s="37"/>
      <c r="Z59" s="37"/>
      <c r="AA59" s="37"/>
      <c r="AB59" s="37"/>
      <c r="AC59" s="37"/>
      <c r="AD59" s="37"/>
      <c r="AE59" s="37"/>
    </row>
    <row r="60" spans="1:31" s="2" customFormat="1" ht="10.35" customHeight="1">
      <c r="A60" s="37"/>
      <c r="B60" s="38"/>
      <c r="C60" s="39"/>
      <c r="D60" s="39"/>
      <c r="E60" s="39"/>
      <c r="F60" s="39"/>
      <c r="G60" s="39"/>
      <c r="H60" s="39"/>
      <c r="I60" s="118"/>
      <c r="J60" s="39"/>
      <c r="K60" s="39"/>
      <c r="L60" s="119"/>
      <c r="S60" s="37"/>
      <c r="T60" s="37"/>
      <c r="U60" s="37"/>
      <c r="V60" s="37"/>
      <c r="W60" s="37"/>
      <c r="X60" s="37"/>
      <c r="Y60" s="37"/>
      <c r="Z60" s="37"/>
      <c r="AA60" s="37"/>
      <c r="AB60" s="37"/>
      <c r="AC60" s="37"/>
      <c r="AD60" s="37"/>
      <c r="AE60" s="37"/>
    </row>
    <row r="61" spans="1:31" s="2" customFormat="1" ht="29.25" customHeight="1">
      <c r="A61" s="37"/>
      <c r="B61" s="38"/>
      <c r="C61" s="149" t="s">
        <v>105</v>
      </c>
      <c r="D61" s="150"/>
      <c r="E61" s="150"/>
      <c r="F61" s="150"/>
      <c r="G61" s="150"/>
      <c r="H61" s="150"/>
      <c r="I61" s="151"/>
      <c r="J61" s="152" t="s">
        <v>106</v>
      </c>
      <c r="K61" s="150"/>
      <c r="L61" s="119"/>
      <c r="S61" s="37"/>
      <c r="T61" s="37"/>
      <c r="U61" s="37"/>
      <c r="V61" s="37"/>
      <c r="W61" s="37"/>
      <c r="X61" s="37"/>
      <c r="Y61" s="37"/>
      <c r="Z61" s="37"/>
      <c r="AA61" s="37"/>
      <c r="AB61" s="37"/>
      <c r="AC61" s="37"/>
      <c r="AD61" s="37"/>
      <c r="AE61" s="37"/>
    </row>
    <row r="62" spans="1:31" s="2" customFormat="1" ht="10.35" customHeight="1">
      <c r="A62" s="37"/>
      <c r="B62" s="38"/>
      <c r="C62" s="39"/>
      <c r="D62" s="39"/>
      <c r="E62" s="39"/>
      <c r="F62" s="39"/>
      <c r="G62" s="39"/>
      <c r="H62" s="39"/>
      <c r="I62" s="118"/>
      <c r="J62" s="39"/>
      <c r="K62" s="39"/>
      <c r="L62" s="119"/>
      <c r="S62" s="37"/>
      <c r="T62" s="37"/>
      <c r="U62" s="37"/>
      <c r="V62" s="37"/>
      <c r="W62" s="37"/>
      <c r="X62" s="37"/>
      <c r="Y62" s="37"/>
      <c r="Z62" s="37"/>
      <c r="AA62" s="37"/>
      <c r="AB62" s="37"/>
      <c r="AC62" s="37"/>
      <c r="AD62" s="37"/>
      <c r="AE62" s="37"/>
    </row>
    <row r="63" spans="1:47" s="2" customFormat="1" ht="22.9" customHeight="1">
      <c r="A63" s="37"/>
      <c r="B63" s="38"/>
      <c r="C63" s="153" t="s">
        <v>78</v>
      </c>
      <c r="D63" s="39"/>
      <c r="E63" s="39"/>
      <c r="F63" s="39"/>
      <c r="G63" s="39"/>
      <c r="H63" s="39"/>
      <c r="I63" s="118"/>
      <c r="J63" s="80">
        <f>J97</f>
        <v>0</v>
      </c>
      <c r="K63" s="39"/>
      <c r="L63" s="119"/>
      <c r="S63" s="37"/>
      <c r="T63" s="37"/>
      <c r="U63" s="37"/>
      <c r="V63" s="37"/>
      <c r="W63" s="37"/>
      <c r="X63" s="37"/>
      <c r="Y63" s="37"/>
      <c r="Z63" s="37"/>
      <c r="AA63" s="37"/>
      <c r="AB63" s="37"/>
      <c r="AC63" s="37"/>
      <c r="AD63" s="37"/>
      <c r="AE63" s="37"/>
      <c r="AU63" s="19" t="s">
        <v>107</v>
      </c>
    </row>
    <row r="64" spans="2:12" s="9" customFormat="1" ht="24.95" customHeight="1">
      <c r="B64" s="154"/>
      <c r="C64" s="155"/>
      <c r="D64" s="156" t="s">
        <v>108</v>
      </c>
      <c r="E64" s="157"/>
      <c r="F64" s="157"/>
      <c r="G64" s="157"/>
      <c r="H64" s="157"/>
      <c r="I64" s="158"/>
      <c r="J64" s="159">
        <f>J98</f>
        <v>0</v>
      </c>
      <c r="K64" s="155"/>
      <c r="L64" s="160"/>
    </row>
    <row r="65" spans="2:12" s="10" customFormat="1" ht="19.9" customHeight="1">
      <c r="B65" s="161"/>
      <c r="C65" s="100"/>
      <c r="D65" s="162" t="s">
        <v>598</v>
      </c>
      <c r="E65" s="163"/>
      <c r="F65" s="163"/>
      <c r="G65" s="163"/>
      <c r="H65" s="163"/>
      <c r="I65" s="164"/>
      <c r="J65" s="165">
        <f>J99</f>
        <v>0</v>
      </c>
      <c r="K65" s="100"/>
      <c r="L65" s="166"/>
    </row>
    <row r="66" spans="2:12" s="10" customFormat="1" ht="19.9" customHeight="1">
      <c r="B66" s="161"/>
      <c r="C66" s="100"/>
      <c r="D66" s="162" t="s">
        <v>110</v>
      </c>
      <c r="E66" s="163"/>
      <c r="F66" s="163"/>
      <c r="G66" s="163"/>
      <c r="H66" s="163"/>
      <c r="I66" s="164"/>
      <c r="J66" s="165">
        <f>J107</f>
        <v>0</v>
      </c>
      <c r="K66" s="100"/>
      <c r="L66" s="166"/>
    </row>
    <row r="67" spans="2:12" s="10" customFormat="1" ht="19.9" customHeight="1">
      <c r="B67" s="161"/>
      <c r="C67" s="100"/>
      <c r="D67" s="162" t="s">
        <v>111</v>
      </c>
      <c r="E67" s="163"/>
      <c r="F67" s="163"/>
      <c r="G67" s="163"/>
      <c r="H67" s="163"/>
      <c r="I67" s="164"/>
      <c r="J67" s="165">
        <f>J223</f>
        <v>0</v>
      </c>
      <c r="K67" s="100"/>
      <c r="L67" s="166"/>
    </row>
    <row r="68" spans="2:12" s="10" customFormat="1" ht="19.9" customHeight="1">
      <c r="B68" s="161"/>
      <c r="C68" s="100"/>
      <c r="D68" s="162" t="s">
        <v>112</v>
      </c>
      <c r="E68" s="163"/>
      <c r="F68" s="163"/>
      <c r="G68" s="163"/>
      <c r="H68" s="163"/>
      <c r="I68" s="164"/>
      <c r="J68" s="165">
        <f>J270</f>
        <v>0</v>
      </c>
      <c r="K68" s="100"/>
      <c r="L68" s="166"/>
    </row>
    <row r="69" spans="2:12" s="10" customFormat="1" ht="19.9" customHeight="1">
      <c r="B69" s="161"/>
      <c r="C69" s="100"/>
      <c r="D69" s="162" t="s">
        <v>113</v>
      </c>
      <c r="E69" s="163"/>
      <c r="F69" s="163"/>
      <c r="G69" s="163"/>
      <c r="H69" s="163"/>
      <c r="I69" s="164"/>
      <c r="J69" s="165">
        <f>J295</f>
        <v>0</v>
      </c>
      <c r="K69" s="100"/>
      <c r="L69" s="166"/>
    </row>
    <row r="70" spans="2:12" s="9" customFormat="1" ht="24.95" customHeight="1">
      <c r="B70" s="154"/>
      <c r="C70" s="155"/>
      <c r="D70" s="156" t="s">
        <v>114</v>
      </c>
      <c r="E70" s="157"/>
      <c r="F70" s="157"/>
      <c r="G70" s="157"/>
      <c r="H70" s="157"/>
      <c r="I70" s="158"/>
      <c r="J70" s="159">
        <f>J298</f>
        <v>0</v>
      </c>
      <c r="K70" s="155"/>
      <c r="L70" s="160"/>
    </row>
    <row r="71" spans="2:12" s="10" customFormat="1" ht="19.9" customHeight="1">
      <c r="B71" s="161"/>
      <c r="C71" s="100"/>
      <c r="D71" s="162" t="s">
        <v>599</v>
      </c>
      <c r="E71" s="163"/>
      <c r="F71" s="163"/>
      <c r="G71" s="163"/>
      <c r="H71" s="163"/>
      <c r="I71" s="164"/>
      <c r="J71" s="165">
        <f>J299</f>
        <v>0</v>
      </c>
      <c r="K71" s="100"/>
      <c r="L71" s="166"/>
    </row>
    <row r="72" spans="2:12" s="10" customFormat="1" ht="19.9" customHeight="1">
      <c r="B72" s="161"/>
      <c r="C72" s="100"/>
      <c r="D72" s="162" t="s">
        <v>116</v>
      </c>
      <c r="E72" s="163"/>
      <c r="F72" s="163"/>
      <c r="G72" s="163"/>
      <c r="H72" s="163"/>
      <c r="I72" s="164"/>
      <c r="J72" s="165">
        <f>J305</f>
        <v>0</v>
      </c>
      <c r="K72" s="100"/>
      <c r="L72" s="166"/>
    </row>
    <row r="73" spans="2:12" s="10" customFormat="1" ht="19.9" customHeight="1">
      <c r="B73" s="161"/>
      <c r="C73" s="100"/>
      <c r="D73" s="162" t="s">
        <v>600</v>
      </c>
      <c r="E73" s="163"/>
      <c r="F73" s="163"/>
      <c r="G73" s="163"/>
      <c r="H73" s="163"/>
      <c r="I73" s="164"/>
      <c r="J73" s="165">
        <f>J342</f>
        <v>0</v>
      </c>
      <c r="K73" s="100"/>
      <c r="L73" s="166"/>
    </row>
    <row r="74" spans="2:12" s="10" customFormat="1" ht="19.9" customHeight="1">
      <c r="B74" s="161"/>
      <c r="C74" s="100"/>
      <c r="D74" s="162" t="s">
        <v>601</v>
      </c>
      <c r="E74" s="163"/>
      <c r="F74" s="163"/>
      <c r="G74" s="163"/>
      <c r="H74" s="163"/>
      <c r="I74" s="164"/>
      <c r="J74" s="165">
        <f>J359</f>
        <v>0</v>
      </c>
      <c r="K74" s="100"/>
      <c r="L74" s="166"/>
    </row>
    <row r="75" spans="2:12" s="10" customFormat="1" ht="19.9" customHeight="1">
      <c r="B75" s="161"/>
      <c r="C75" s="100"/>
      <c r="D75" s="162" t="s">
        <v>118</v>
      </c>
      <c r="E75" s="163"/>
      <c r="F75" s="163"/>
      <c r="G75" s="163"/>
      <c r="H75" s="163"/>
      <c r="I75" s="164"/>
      <c r="J75" s="165">
        <f>J364</f>
        <v>0</v>
      </c>
      <c r="K75" s="100"/>
      <c r="L75" s="166"/>
    </row>
    <row r="76" spans="1:31" s="2" customFormat="1" ht="21.75" customHeight="1">
      <c r="A76" s="37"/>
      <c r="B76" s="38"/>
      <c r="C76" s="39"/>
      <c r="D76" s="39"/>
      <c r="E76" s="39"/>
      <c r="F76" s="39"/>
      <c r="G76" s="39"/>
      <c r="H76" s="39"/>
      <c r="I76" s="118"/>
      <c r="J76" s="39"/>
      <c r="K76" s="39"/>
      <c r="L76" s="119"/>
      <c r="S76" s="37"/>
      <c r="T76" s="37"/>
      <c r="U76" s="37"/>
      <c r="V76" s="37"/>
      <c r="W76" s="37"/>
      <c r="X76" s="37"/>
      <c r="Y76" s="37"/>
      <c r="Z76" s="37"/>
      <c r="AA76" s="37"/>
      <c r="AB76" s="37"/>
      <c r="AC76" s="37"/>
      <c r="AD76" s="37"/>
      <c r="AE76" s="37"/>
    </row>
    <row r="77" spans="1:31" s="2" customFormat="1" ht="6.95" customHeight="1">
      <c r="A77" s="37"/>
      <c r="B77" s="50"/>
      <c r="C77" s="51"/>
      <c r="D77" s="51"/>
      <c r="E77" s="51"/>
      <c r="F77" s="51"/>
      <c r="G77" s="51"/>
      <c r="H77" s="51"/>
      <c r="I77" s="145"/>
      <c r="J77" s="51"/>
      <c r="K77" s="51"/>
      <c r="L77" s="119"/>
      <c r="S77" s="37"/>
      <c r="T77" s="37"/>
      <c r="U77" s="37"/>
      <c r="V77" s="37"/>
      <c r="W77" s="37"/>
      <c r="X77" s="37"/>
      <c r="Y77" s="37"/>
      <c r="Z77" s="37"/>
      <c r="AA77" s="37"/>
      <c r="AB77" s="37"/>
      <c r="AC77" s="37"/>
      <c r="AD77" s="37"/>
      <c r="AE77" s="37"/>
    </row>
    <row r="81" spans="1:31" s="2" customFormat="1" ht="6.95" customHeight="1">
      <c r="A81" s="37"/>
      <c r="B81" s="52"/>
      <c r="C81" s="53"/>
      <c r="D81" s="53"/>
      <c r="E81" s="53"/>
      <c r="F81" s="53"/>
      <c r="G81" s="53"/>
      <c r="H81" s="53"/>
      <c r="I81" s="148"/>
      <c r="J81" s="53"/>
      <c r="K81" s="53"/>
      <c r="L81" s="119"/>
      <c r="S81" s="37"/>
      <c r="T81" s="37"/>
      <c r="U81" s="37"/>
      <c r="V81" s="37"/>
      <c r="W81" s="37"/>
      <c r="X81" s="37"/>
      <c r="Y81" s="37"/>
      <c r="Z81" s="37"/>
      <c r="AA81" s="37"/>
      <c r="AB81" s="37"/>
      <c r="AC81" s="37"/>
      <c r="AD81" s="37"/>
      <c r="AE81" s="37"/>
    </row>
    <row r="82" spans="1:31" s="2" customFormat="1" ht="24.95" customHeight="1">
      <c r="A82" s="37"/>
      <c r="B82" s="38"/>
      <c r="C82" s="25" t="s">
        <v>120</v>
      </c>
      <c r="D82" s="39"/>
      <c r="E82" s="39"/>
      <c r="F82" s="39"/>
      <c r="G82" s="39"/>
      <c r="H82" s="39"/>
      <c r="I82" s="118"/>
      <c r="J82" s="39"/>
      <c r="K82" s="39"/>
      <c r="L82" s="119"/>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118"/>
      <c r="J83" s="39"/>
      <c r="K83" s="39"/>
      <c r="L83" s="119"/>
      <c r="S83" s="37"/>
      <c r="T83" s="37"/>
      <c r="U83" s="37"/>
      <c r="V83" s="37"/>
      <c r="W83" s="37"/>
      <c r="X83" s="37"/>
      <c r="Y83" s="37"/>
      <c r="Z83" s="37"/>
      <c r="AA83" s="37"/>
      <c r="AB83" s="37"/>
      <c r="AC83" s="37"/>
      <c r="AD83" s="37"/>
      <c r="AE83" s="37"/>
    </row>
    <row r="84" spans="1:31" s="2" customFormat="1" ht="12" customHeight="1">
      <c r="A84" s="37"/>
      <c r="B84" s="38"/>
      <c r="C84" s="31" t="s">
        <v>16</v>
      </c>
      <c r="D84" s="39"/>
      <c r="E84" s="39"/>
      <c r="F84" s="39"/>
      <c r="G84" s="39"/>
      <c r="H84" s="39"/>
      <c r="I84" s="118"/>
      <c r="J84" s="39"/>
      <c r="K84" s="39"/>
      <c r="L84" s="119"/>
      <c r="S84" s="37"/>
      <c r="T84" s="37"/>
      <c r="U84" s="37"/>
      <c r="V84" s="37"/>
      <c r="W84" s="37"/>
      <c r="X84" s="37"/>
      <c r="Y84" s="37"/>
      <c r="Z84" s="37"/>
      <c r="AA84" s="37"/>
      <c r="AB84" s="37"/>
      <c r="AC84" s="37"/>
      <c r="AD84" s="37"/>
      <c r="AE84" s="37"/>
    </row>
    <row r="85" spans="1:31" s="2" customFormat="1" ht="16.5" customHeight="1">
      <c r="A85" s="37"/>
      <c r="B85" s="38"/>
      <c r="C85" s="39"/>
      <c r="D85" s="39"/>
      <c r="E85" s="405" t="str">
        <f>E7</f>
        <v>Stavební úpravy dvorní fasády a komínových těles v objektu Vltavská 585/14, Praha 5_revize_R02</v>
      </c>
      <c r="F85" s="406"/>
      <c r="G85" s="406"/>
      <c r="H85" s="406"/>
      <c r="I85" s="118"/>
      <c r="J85" s="39"/>
      <c r="K85" s="39"/>
      <c r="L85" s="119"/>
      <c r="S85" s="37"/>
      <c r="T85" s="37"/>
      <c r="U85" s="37"/>
      <c r="V85" s="37"/>
      <c r="W85" s="37"/>
      <c r="X85" s="37"/>
      <c r="Y85" s="37"/>
      <c r="Z85" s="37"/>
      <c r="AA85" s="37"/>
      <c r="AB85" s="37"/>
      <c r="AC85" s="37"/>
      <c r="AD85" s="37"/>
      <c r="AE85" s="37"/>
    </row>
    <row r="86" spans="2:12" s="1" customFormat="1" ht="12" customHeight="1">
      <c r="B86" s="23"/>
      <c r="C86" s="31" t="s">
        <v>100</v>
      </c>
      <c r="D86" s="24"/>
      <c r="E86" s="24"/>
      <c r="F86" s="24"/>
      <c r="G86" s="24"/>
      <c r="H86" s="24"/>
      <c r="I86" s="111"/>
      <c r="J86" s="24"/>
      <c r="K86" s="24"/>
      <c r="L86" s="22"/>
    </row>
    <row r="87" spans="1:31" s="2" customFormat="1" ht="16.5" customHeight="1">
      <c r="A87" s="37"/>
      <c r="B87" s="38"/>
      <c r="C87" s="39"/>
      <c r="D87" s="39"/>
      <c r="E87" s="405" t="s">
        <v>101</v>
      </c>
      <c r="F87" s="407"/>
      <c r="G87" s="407"/>
      <c r="H87" s="407"/>
      <c r="I87" s="118"/>
      <c r="J87" s="39"/>
      <c r="K87" s="39"/>
      <c r="L87" s="119"/>
      <c r="S87" s="37"/>
      <c r="T87" s="37"/>
      <c r="U87" s="37"/>
      <c r="V87" s="37"/>
      <c r="W87" s="37"/>
      <c r="X87" s="37"/>
      <c r="Y87" s="37"/>
      <c r="Z87" s="37"/>
      <c r="AA87" s="37"/>
      <c r="AB87" s="37"/>
      <c r="AC87" s="37"/>
      <c r="AD87" s="37"/>
      <c r="AE87" s="37"/>
    </row>
    <row r="88" spans="1:31" s="2" customFormat="1" ht="12" customHeight="1">
      <c r="A88" s="37"/>
      <c r="B88" s="38"/>
      <c r="C88" s="31" t="s">
        <v>102</v>
      </c>
      <c r="D88" s="39"/>
      <c r="E88" s="39"/>
      <c r="F88" s="39"/>
      <c r="G88" s="39"/>
      <c r="H88" s="39"/>
      <c r="I88" s="118"/>
      <c r="J88" s="39"/>
      <c r="K88" s="39"/>
      <c r="L88" s="119"/>
      <c r="S88" s="37"/>
      <c r="T88" s="37"/>
      <c r="U88" s="37"/>
      <c r="V88" s="37"/>
      <c r="W88" s="37"/>
      <c r="X88" s="37"/>
      <c r="Y88" s="37"/>
      <c r="Z88" s="37"/>
      <c r="AA88" s="37"/>
      <c r="AB88" s="37"/>
      <c r="AC88" s="37"/>
      <c r="AD88" s="37"/>
      <c r="AE88" s="37"/>
    </row>
    <row r="89" spans="1:31" s="2" customFormat="1" ht="16.5" customHeight="1">
      <c r="A89" s="37"/>
      <c r="B89" s="38"/>
      <c r="C89" s="39"/>
      <c r="D89" s="39"/>
      <c r="E89" s="354" t="str">
        <f>E11</f>
        <v>1.2 - SO 01.2 - Oprava dvorní fasády</v>
      </c>
      <c r="F89" s="407"/>
      <c r="G89" s="407"/>
      <c r="H89" s="407"/>
      <c r="I89" s="118"/>
      <c r="J89" s="39"/>
      <c r="K89" s="39"/>
      <c r="L89" s="119"/>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118"/>
      <c r="J90" s="39"/>
      <c r="K90" s="39"/>
      <c r="L90" s="119"/>
      <c r="S90" s="37"/>
      <c r="T90" s="37"/>
      <c r="U90" s="37"/>
      <c r="V90" s="37"/>
      <c r="W90" s="37"/>
      <c r="X90" s="37"/>
      <c r="Y90" s="37"/>
      <c r="Z90" s="37"/>
      <c r="AA90" s="37"/>
      <c r="AB90" s="37"/>
      <c r="AC90" s="37"/>
      <c r="AD90" s="37"/>
      <c r="AE90" s="37"/>
    </row>
    <row r="91" spans="1:31" s="2" customFormat="1" ht="12" customHeight="1">
      <c r="A91" s="37"/>
      <c r="B91" s="38"/>
      <c r="C91" s="31" t="s">
        <v>22</v>
      </c>
      <c r="D91" s="39"/>
      <c r="E91" s="39"/>
      <c r="F91" s="29" t="str">
        <f>F14</f>
        <v>Praha 5, Vltavská 585/14</v>
      </c>
      <c r="G91" s="39"/>
      <c r="H91" s="39"/>
      <c r="I91" s="120" t="s">
        <v>24</v>
      </c>
      <c r="J91" s="62" t="str">
        <f>IF(J14="","",J14)</f>
        <v>1. 4. 2020</v>
      </c>
      <c r="K91" s="39"/>
      <c r="L91" s="119"/>
      <c r="S91" s="37"/>
      <c r="T91" s="37"/>
      <c r="U91" s="37"/>
      <c r="V91" s="37"/>
      <c r="W91" s="37"/>
      <c r="X91" s="37"/>
      <c r="Y91" s="37"/>
      <c r="Z91" s="37"/>
      <c r="AA91" s="37"/>
      <c r="AB91" s="37"/>
      <c r="AC91" s="37"/>
      <c r="AD91" s="37"/>
      <c r="AE91" s="37"/>
    </row>
    <row r="92" spans="1:31" s="2" customFormat="1" ht="6.95" customHeight="1">
      <c r="A92" s="37"/>
      <c r="B92" s="38"/>
      <c r="C92" s="39"/>
      <c r="D92" s="39"/>
      <c r="E92" s="39"/>
      <c r="F92" s="39"/>
      <c r="G92" s="39"/>
      <c r="H92" s="39"/>
      <c r="I92" s="118"/>
      <c r="J92" s="39"/>
      <c r="K92" s="39"/>
      <c r="L92" s="119"/>
      <c r="S92" s="37"/>
      <c r="T92" s="37"/>
      <c r="U92" s="37"/>
      <c r="V92" s="37"/>
      <c r="W92" s="37"/>
      <c r="X92" s="37"/>
      <c r="Y92" s="37"/>
      <c r="Z92" s="37"/>
      <c r="AA92" s="37"/>
      <c r="AB92" s="37"/>
      <c r="AC92" s="37"/>
      <c r="AD92" s="37"/>
      <c r="AE92" s="37"/>
    </row>
    <row r="93" spans="1:31" s="2" customFormat="1" ht="40.15" customHeight="1">
      <c r="A93" s="37"/>
      <c r="B93" s="38"/>
      <c r="C93" s="31" t="s">
        <v>30</v>
      </c>
      <c r="D93" s="39"/>
      <c r="E93" s="39"/>
      <c r="F93" s="29" t="str">
        <f>E17</f>
        <v>Městská část Praha 5, nám.14 října 1381/4, Praha 5</v>
      </c>
      <c r="G93" s="39"/>
      <c r="H93" s="39"/>
      <c r="I93" s="120" t="s">
        <v>37</v>
      </c>
      <c r="J93" s="35" t="str">
        <f>E23</f>
        <v>SpecialConstructionWork Prague s.r.o.</v>
      </c>
      <c r="K93" s="39"/>
      <c r="L93" s="119"/>
      <c r="S93" s="37"/>
      <c r="T93" s="37"/>
      <c r="U93" s="37"/>
      <c r="V93" s="37"/>
      <c r="W93" s="37"/>
      <c r="X93" s="37"/>
      <c r="Y93" s="37"/>
      <c r="Z93" s="37"/>
      <c r="AA93" s="37"/>
      <c r="AB93" s="37"/>
      <c r="AC93" s="37"/>
      <c r="AD93" s="37"/>
      <c r="AE93" s="37"/>
    </row>
    <row r="94" spans="1:31" s="2" customFormat="1" ht="15.2" customHeight="1">
      <c r="A94" s="37"/>
      <c r="B94" s="38"/>
      <c r="C94" s="31" t="s">
        <v>35</v>
      </c>
      <c r="D94" s="39"/>
      <c r="E94" s="39"/>
      <c r="F94" s="29" t="str">
        <f>IF(E20="","",E20)</f>
        <v>Vyplň údaj</v>
      </c>
      <c r="G94" s="39"/>
      <c r="H94" s="39"/>
      <c r="I94" s="120" t="s">
        <v>41</v>
      </c>
      <c r="J94" s="35" t="str">
        <f>E26</f>
        <v>STAPO UL s.r.o.</v>
      </c>
      <c r="K94" s="39"/>
      <c r="L94" s="119"/>
      <c r="S94" s="37"/>
      <c r="T94" s="37"/>
      <c r="U94" s="37"/>
      <c r="V94" s="37"/>
      <c r="W94" s="37"/>
      <c r="X94" s="37"/>
      <c r="Y94" s="37"/>
      <c r="Z94" s="37"/>
      <c r="AA94" s="37"/>
      <c r="AB94" s="37"/>
      <c r="AC94" s="37"/>
      <c r="AD94" s="37"/>
      <c r="AE94" s="37"/>
    </row>
    <row r="95" spans="1:31" s="2" customFormat="1" ht="10.35" customHeight="1">
      <c r="A95" s="37"/>
      <c r="B95" s="38"/>
      <c r="C95" s="39"/>
      <c r="D95" s="39"/>
      <c r="E95" s="39"/>
      <c r="F95" s="39"/>
      <c r="G95" s="39"/>
      <c r="H95" s="39"/>
      <c r="I95" s="118"/>
      <c r="J95" s="39"/>
      <c r="K95" s="39"/>
      <c r="L95" s="119"/>
      <c r="S95" s="37"/>
      <c r="T95" s="37"/>
      <c r="U95" s="37"/>
      <c r="V95" s="37"/>
      <c r="W95" s="37"/>
      <c r="X95" s="37"/>
      <c r="Y95" s="37"/>
      <c r="Z95" s="37"/>
      <c r="AA95" s="37"/>
      <c r="AB95" s="37"/>
      <c r="AC95" s="37"/>
      <c r="AD95" s="37"/>
      <c r="AE95" s="37"/>
    </row>
    <row r="96" spans="1:31" s="11" customFormat="1" ht="29.25" customHeight="1">
      <c r="A96" s="167"/>
      <c r="B96" s="168"/>
      <c r="C96" s="169" t="s">
        <v>121</v>
      </c>
      <c r="D96" s="170" t="s">
        <v>65</v>
      </c>
      <c r="E96" s="170" t="s">
        <v>61</v>
      </c>
      <c r="F96" s="170" t="s">
        <v>62</v>
      </c>
      <c r="G96" s="170" t="s">
        <v>122</v>
      </c>
      <c r="H96" s="170" t="s">
        <v>123</v>
      </c>
      <c r="I96" s="171" t="s">
        <v>124</v>
      </c>
      <c r="J96" s="170" t="s">
        <v>106</v>
      </c>
      <c r="K96" s="172" t="s">
        <v>125</v>
      </c>
      <c r="L96" s="173"/>
      <c r="M96" s="71" t="s">
        <v>32</v>
      </c>
      <c r="N96" s="72" t="s">
        <v>50</v>
      </c>
      <c r="O96" s="72" t="s">
        <v>126</v>
      </c>
      <c r="P96" s="72" t="s">
        <v>127</v>
      </c>
      <c r="Q96" s="72" t="s">
        <v>128</v>
      </c>
      <c r="R96" s="72" t="s">
        <v>129</v>
      </c>
      <c r="S96" s="72" t="s">
        <v>130</v>
      </c>
      <c r="T96" s="73" t="s">
        <v>131</v>
      </c>
      <c r="U96" s="167"/>
      <c r="V96" s="167"/>
      <c r="W96" s="167"/>
      <c r="X96" s="167"/>
      <c r="Y96" s="167"/>
      <c r="Z96" s="167"/>
      <c r="AA96" s="167"/>
      <c r="AB96" s="167"/>
      <c r="AC96" s="167"/>
      <c r="AD96" s="167"/>
      <c r="AE96" s="167"/>
    </row>
    <row r="97" spans="1:63" s="2" customFormat="1" ht="22.9" customHeight="1">
      <c r="A97" s="37"/>
      <c r="B97" s="38"/>
      <c r="C97" s="78" t="s">
        <v>132</v>
      </c>
      <c r="D97" s="39"/>
      <c r="E97" s="39"/>
      <c r="F97" s="39"/>
      <c r="G97" s="39"/>
      <c r="H97" s="39"/>
      <c r="I97" s="118"/>
      <c r="J97" s="174">
        <f>BK97</f>
        <v>0</v>
      </c>
      <c r="K97" s="39"/>
      <c r="L97" s="42"/>
      <c r="M97" s="74"/>
      <c r="N97" s="175"/>
      <c r="O97" s="75"/>
      <c r="P97" s="176">
        <f>P98+P298</f>
        <v>0</v>
      </c>
      <c r="Q97" s="75"/>
      <c r="R97" s="176">
        <f>R98+R298</f>
        <v>11.752406220000001</v>
      </c>
      <c r="S97" s="75"/>
      <c r="T97" s="177">
        <f>T98+T298</f>
        <v>14.74523893</v>
      </c>
      <c r="U97" s="37"/>
      <c r="V97" s="37"/>
      <c r="W97" s="37"/>
      <c r="X97" s="37"/>
      <c r="Y97" s="37"/>
      <c r="Z97" s="37"/>
      <c r="AA97" s="37"/>
      <c r="AB97" s="37"/>
      <c r="AC97" s="37"/>
      <c r="AD97" s="37"/>
      <c r="AE97" s="37"/>
      <c r="AT97" s="19" t="s">
        <v>79</v>
      </c>
      <c r="AU97" s="19" t="s">
        <v>107</v>
      </c>
      <c r="BK97" s="178">
        <f>BK98+BK298</f>
        <v>0</v>
      </c>
    </row>
    <row r="98" spans="2:63" s="12" customFormat="1" ht="25.9" customHeight="1">
      <c r="B98" s="179"/>
      <c r="C98" s="180"/>
      <c r="D98" s="181" t="s">
        <v>79</v>
      </c>
      <c r="E98" s="182" t="s">
        <v>133</v>
      </c>
      <c r="F98" s="182" t="s">
        <v>134</v>
      </c>
      <c r="G98" s="180"/>
      <c r="H98" s="180"/>
      <c r="I98" s="183"/>
      <c r="J98" s="184">
        <f>BK98</f>
        <v>0</v>
      </c>
      <c r="K98" s="180"/>
      <c r="L98" s="185"/>
      <c r="M98" s="186"/>
      <c r="N98" s="187"/>
      <c r="O98" s="187"/>
      <c r="P98" s="188">
        <f>P99+P107+P223+P270+P295</f>
        <v>0</v>
      </c>
      <c r="Q98" s="187"/>
      <c r="R98" s="188">
        <f>R99+R107+R223+R270+R295</f>
        <v>11.5985691</v>
      </c>
      <c r="S98" s="187"/>
      <c r="T98" s="189">
        <f>T99+T107+T223+T270+T295</f>
        <v>14.246855</v>
      </c>
      <c r="AR98" s="190" t="s">
        <v>40</v>
      </c>
      <c r="AT98" s="191" t="s">
        <v>79</v>
      </c>
      <c r="AU98" s="191" t="s">
        <v>80</v>
      </c>
      <c r="AY98" s="190" t="s">
        <v>135</v>
      </c>
      <c r="BK98" s="192">
        <f>BK99+BK107+BK223+BK270+BK295</f>
        <v>0</v>
      </c>
    </row>
    <row r="99" spans="2:63" s="12" customFormat="1" ht="22.9" customHeight="1">
      <c r="B99" s="179"/>
      <c r="C99" s="180"/>
      <c r="D99" s="181" t="s">
        <v>79</v>
      </c>
      <c r="E99" s="193" t="s">
        <v>40</v>
      </c>
      <c r="F99" s="193" t="s">
        <v>602</v>
      </c>
      <c r="G99" s="180"/>
      <c r="H99" s="180"/>
      <c r="I99" s="183"/>
      <c r="J99" s="194">
        <f>BK99</f>
        <v>0</v>
      </c>
      <c r="K99" s="180"/>
      <c r="L99" s="185"/>
      <c r="M99" s="186"/>
      <c r="N99" s="187"/>
      <c r="O99" s="187"/>
      <c r="P99" s="188">
        <f>SUM(P100:P106)</f>
        <v>0</v>
      </c>
      <c r="Q99" s="187"/>
      <c r="R99" s="188">
        <f>SUM(R100:R106)</f>
        <v>0.00146718</v>
      </c>
      <c r="S99" s="187"/>
      <c r="T99" s="189">
        <f>SUM(T100:T106)</f>
        <v>0</v>
      </c>
      <c r="AR99" s="190" t="s">
        <v>40</v>
      </c>
      <c r="AT99" s="191" t="s">
        <v>79</v>
      </c>
      <c r="AU99" s="191" t="s">
        <v>40</v>
      </c>
      <c r="AY99" s="190" t="s">
        <v>135</v>
      </c>
      <c r="BK99" s="192">
        <f>SUM(BK100:BK106)</f>
        <v>0</v>
      </c>
    </row>
    <row r="100" spans="1:65" s="2" customFormat="1" ht="21.75" customHeight="1">
      <c r="A100" s="37"/>
      <c r="B100" s="38"/>
      <c r="C100" s="195" t="s">
        <v>40</v>
      </c>
      <c r="D100" s="195" t="s">
        <v>138</v>
      </c>
      <c r="E100" s="196" t="s">
        <v>603</v>
      </c>
      <c r="F100" s="197" t="s">
        <v>604</v>
      </c>
      <c r="G100" s="198" t="s">
        <v>141</v>
      </c>
      <c r="H100" s="199">
        <v>8.151</v>
      </c>
      <c r="I100" s="200"/>
      <c r="J100" s="201">
        <f>ROUND(I100*H100,2)</f>
        <v>0</v>
      </c>
      <c r="K100" s="197" t="s">
        <v>142</v>
      </c>
      <c r="L100" s="42"/>
      <c r="M100" s="202" t="s">
        <v>32</v>
      </c>
      <c r="N100" s="203" t="s">
        <v>51</v>
      </c>
      <c r="O100" s="67"/>
      <c r="P100" s="204">
        <f>O100*H100</f>
        <v>0</v>
      </c>
      <c r="Q100" s="204">
        <v>0</v>
      </c>
      <c r="R100" s="204">
        <f>Q100*H100</f>
        <v>0</v>
      </c>
      <c r="S100" s="204">
        <v>0</v>
      </c>
      <c r="T100" s="205">
        <f>S100*H100</f>
        <v>0</v>
      </c>
      <c r="U100" s="37"/>
      <c r="V100" s="37"/>
      <c r="W100" s="37"/>
      <c r="X100" s="37"/>
      <c r="Y100" s="37"/>
      <c r="Z100" s="37"/>
      <c r="AA100" s="37"/>
      <c r="AB100" s="37"/>
      <c r="AC100" s="37"/>
      <c r="AD100" s="37"/>
      <c r="AE100" s="37"/>
      <c r="AR100" s="206" t="s">
        <v>143</v>
      </c>
      <c r="AT100" s="206" t="s">
        <v>138</v>
      </c>
      <c r="AU100" s="206" t="s">
        <v>87</v>
      </c>
      <c r="AY100" s="19" t="s">
        <v>135</v>
      </c>
      <c r="BE100" s="207">
        <f>IF(N100="základní",J100,0)</f>
        <v>0</v>
      </c>
      <c r="BF100" s="207">
        <f>IF(N100="snížená",J100,0)</f>
        <v>0</v>
      </c>
      <c r="BG100" s="207">
        <f>IF(N100="zákl. přenesená",J100,0)</f>
        <v>0</v>
      </c>
      <c r="BH100" s="207">
        <f>IF(N100="sníž. přenesená",J100,0)</f>
        <v>0</v>
      </c>
      <c r="BI100" s="207">
        <f>IF(N100="nulová",J100,0)</f>
        <v>0</v>
      </c>
      <c r="BJ100" s="19" t="s">
        <v>40</v>
      </c>
      <c r="BK100" s="207">
        <f>ROUND(I100*H100,2)</f>
        <v>0</v>
      </c>
      <c r="BL100" s="19" t="s">
        <v>143</v>
      </c>
      <c r="BM100" s="206" t="s">
        <v>605</v>
      </c>
    </row>
    <row r="101" spans="1:47" s="2" customFormat="1" ht="126.75">
      <c r="A101" s="37"/>
      <c r="B101" s="38"/>
      <c r="C101" s="39"/>
      <c r="D101" s="208" t="s">
        <v>170</v>
      </c>
      <c r="E101" s="39"/>
      <c r="F101" s="209" t="s">
        <v>606</v>
      </c>
      <c r="G101" s="39"/>
      <c r="H101" s="39"/>
      <c r="I101" s="118"/>
      <c r="J101" s="39"/>
      <c r="K101" s="39"/>
      <c r="L101" s="42"/>
      <c r="M101" s="210"/>
      <c r="N101" s="211"/>
      <c r="O101" s="67"/>
      <c r="P101" s="67"/>
      <c r="Q101" s="67"/>
      <c r="R101" s="67"/>
      <c r="S101" s="67"/>
      <c r="T101" s="68"/>
      <c r="U101" s="37"/>
      <c r="V101" s="37"/>
      <c r="W101" s="37"/>
      <c r="X101" s="37"/>
      <c r="Y101" s="37"/>
      <c r="Z101" s="37"/>
      <c r="AA101" s="37"/>
      <c r="AB101" s="37"/>
      <c r="AC101" s="37"/>
      <c r="AD101" s="37"/>
      <c r="AE101" s="37"/>
      <c r="AT101" s="19" t="s">
        <v>170</v>
      </c>
      <c r="AU101" s="19" t="s">
        <v>87</v>
      </c>
    </row>
    <row r="102" spans="2:51" s="13" customFormat="1" ht="11.25">
      <c r="B102" s="212"/>
      <c r="C102" s="213"/>
      <c r="D102" s="208" t="s">
        <v>147</v>
      </c>
      <c r="E102" s="214" t="s">
        <v>32</v>
      </c>
      <c r="F102" s="215" t="s">
        <v>607</v>
      </c>
      <c r="G102" s="213"/>
      <c r="H102" s="214" t="s">
        <v>32</v>
      </c>
      <c r="I102" s="216"/>
      <c r="J102" s="213"/>
      <c r="K102" s="213"/>
      <c r="L102" s="217"/>
      <c r="M102" s="218"/>
      <c r="N102" s="219"/>
      <c r="O102" s="219"/>
      <c r="P102" s="219"/>
      <c r="Q102" s="219"/>
      <c r="R102" s="219"/>
      <c r="S102" s="219"/>
      <c r="T102" s="220"/>
      <c r="AT102" s="221" t="s">
        <v>147</v>
      </c>
      <c r="AU102" s="221" t="s">
        <v>87</v>
      </c>
      <c r="AV102" s="13" t="s">
        <v>40</v>
      </c>
      <c r="AW102" s="13" t="s">
        <v>38</v>
      </c>
      <c r="AX102" s="13" t="s">
        <v>80</v>
      </c>
      <c r="AY102" s="221" t="s">
        <v>135</v>
      </c>
    </row>
    <row r="103" spans="2:51" s="14" customFormat="1" ht="11.25">
      <c r="B103" s="222"/>
      <c r="C103" s="223"/>
      <c r="D103" s="208" t="s">
        <v>147</v>
      </c>
      <c r="E103" s="224" t="s">
        <v>32</v>
      </c>
      <c r="F103" s="225" t="s">
        <v>608</v>
      </c>
      <c r="G103" s="223"/>
      <c r="H103" s="226">
        <v>8.151</v>
      </c>
      <c r="I103" s="227"/>
      <c r="J103" s="223"/>
      <c r="K103" s="223"/>
      <c r="L103" s="228"/>
      <c r="M103" s="229"/>
      <c r="N103" s="230"/>
      <c r="O103" s="230"/>
      <c r="P103" s="230"/>
      <c r="Q103" s="230"/>
      <c r="R103" s="230"/>
      <c r="S103" s="230"/>
      <c r="T103" s="231"/>
      <c r="AT103" s="232" t="s">
        <v>147</v>
      </c>
      <c r="AU103" s="232" t="s">
        <v>87</v>
      </c>
      <c r="AV103" s="14" t="s">
        <v>87</v>
      </c>
      <c r="AW103" s="14" t="s">
        <v>38</v>
      </c>
      <c r="AX103" s="14" t="s">
        <v>80</v>
      </c>
      <c r="AY103" s="232" t="s">
        <v>135</v>
      </c>
    </row>
    <row r="104" spans="2:51" s="15" customFormat="1" ht="11.25">
      <c r="B104" s="233"/>
      <c r="C104" s="234"/>
      <c r="D104" s="208" t="s">
        <v>147</v>
      </c>
      <c r="E104" s="235" t="s">
        <v>32</v>
      </c>
      <c r="F104" s="236" t="s">
        <v>164</v>
      </c>
      <c r="G104" s="234"/>
      <c r="H104" s="237">
        <v>8.151</v>
      </c>
      <c r="I104" s="238"/>
      <c r="J104" s="234"/>
      <c r="K104" s="234"/>
      <c r="L104" s="239"/>
      <c r="M104" s="240"/>
      <c r="N104" s="241"/>
      <c r="O104" s="241"/>
      <c r="P104" s="241"/>
      <c r="Q104" s="241"/>
      <c r="R104" s="241"/>
      <c r="S104" s="241"/>
      <c r="T104" s="242"/>
      <c r="AT104" s="243" t="s">
        <v>147</v>
      </c>
      <c r="AU104" s="243" t="s">
        <v>87</v>
      </c>
      <c r="AV104" s="15" t="s">
        <v>143</v>
      </c>
      <c r="AW104" s="15" t="s">
        <v>38</v>
      </c>
      <c r="AX104" s="15" t="s">
        <v>40</v>
      </c>
      <c r="AY104" s="243" t="s">
        <v>135</v>
      </c>
    </row>
    <row r="105" spans="1:65" s="2" customFormat="1" ht="16.5" customHeight="1">
      <c r="A105" s="37"/>
      <c r="B105" s="38"/>
      <c r="C105" s="195" t="s">
        <v>87</v>
      </c>
      <c r="D105" s="195" t="s">
        <v>138</v>
      </c>
      <c r="E105" s="196" t="s">
        <v>609</v>
      </c>
      <c r="F105" s="197" t="s">
        <v>610</v>
      </c>
      <c r="G105" s="198" t="s">
        <v>141</v>
      </c>
      <c r="H105" s="199">
        <v>8.151</v>
      </c>
      <c r="I105" s="200"/>
      <c r="J105" s="201">
        <f>ROUND(I105*H105,2)</f>
        <v>0</v>
      </c>
      <c r="K105" s="197" t="s">
        <v>142</v>
      </c>
      <c r="L105" s="42"/>
      <c r="M105" s="202" t="s">
        <v>32</v>
      </c>
      <c r="N105" s="203" t="s">
        <v>51</v>
      </c>
      <c r="O105" s="67"/>
      <c r="P105" s="204">
        <f>O105*H105</f>
        <v>0</v>
      </c>
      <c r="Q105" s="204">
        <v>0.00018</v>
      </c>
      <c r="R105" s="204">
        <f>Q105*H105</f>
        <v>0.00146718</v>
      </c>
      <c r="S105" s="204">
        <v>0</v>
      </c>
      <c r="T105" s="205">
        <f>S105*H105</f>
        <v>0</v>
      </c>
      <c r="U105" s="37"/>
      <c r="V105" s="37"/>
      <c r="W105" s="37"/>
      <c r="X105" s="37"/>
      <c r="Y105" s="37"/>
      <c r="Z105" s="37"/>
      <c r="AA105" s="37"/>
      <c r="AB105" s="37"/>
      <c r="AC105" s="37"/>
      <c r="AD105" s="37"/>
      <c r="AE105" s="37"/>
      <c r="AR105" s="206" t="s">
        <v>143</v>
      </c>
      <c r="AT105" s="206" t="s">
        <v>138</v>
      </c>
      <c r="AU105" s="206" t="s">
        <v>87</v>
      </c>
      <c r="AY105" s="19" t="s">
        <v>135</v>
      </c>
      <c r="BE105" s="207">
        <f>IF(N105="základní",J105,0)</f>
        <v>0</v>
      </c>
      <c r="BF105" s="207">
        <f>IF(N105="snížená",J105,0)</f>
        <v>0</v>
      </c>
      <c r="BG105" s="207">
        <f>IF(N105="zákl. přenesená",J105,0)</f>
        <v>0</v>
      </c>
      <c r="BH105" s="207">
        <f>IF(N105="sníž. přenesená",J105,0)</f>
        <v>0</v>
      </c>
      <c r="BI105" s="207">
        <f>IF(N105="nulová",J105,0)</f>
        <v>0</v>
      </c>
      <c r="BJ105" s="19" t="s">
        <v>40</v>
      </c>
      <c r="BK105" s="207">
        <f>ROUND(I105*H105,2)</f>
        <v>0</v>
      </c>
      <c r="BL105" s="19" t="s">
        <v>143</v>
      </c>
      <c r="BM105" s="206" t="s">
        <v>611</v>
      </c>
    </row>
    <row r="106" spans="1:47" s="2" customFormat="1" ht="48.75">
      <c r="A106" s="37"/>
      <c r="B106" s="38"/>
      <c r="C106" s="39"/>
      <c r="D106" s="208" t="s">
        <v>170</v>
      </c>
      <c r="E106" s="39"/>
      <c r="F106" s="209" t="s">
        <v>612</v>
      </c>
      <c r="G106" s="39"/>
      <c r="H106" s="39"/>
      <c r="I106" s="118"/>
      <c r="J106" s="39"/>
      <c r="K106" s="39"/>
      <c r="L106" s="42"/>
      <c r="M106" s="210"/>
      <c r="N106" s="211"/>
      <c r="O106" s="67"/>
      <c r="P106" s="67"/>
      <c r="Q106" s="67"/>
      <c r="R106" s="67"/>
      <c r="S106" s="67"/>
      <c r="T106" s="68"/>
      <c r="U106" s="37"/>
      <c r="V106" s="37"/>
      <c r="W106" s="37"/>
      <c r="X106" s="37"/>
      <c r="Y106" s="37"/>
      <c r="Z106" s="37"/>
      <c r="AA106" s="37"/>
      <c r="AB106" s="37"/>
      <c r="AC106" s="37"/>
      <c r="AD106" s="37"/>
      <c r="AE106" s="37"/>
      <c r="AT106" s="19" t="s">
        <v>170</v>
      </c>
      <c r="AU106" s="19" t="s">
        <v>87</v>
      </c>
    </row>
    <row r="107" spans="2:63" s="12" customFormat="1" ht="22.9" customHeight="1">
      <c r="B107" s="179"/>
      <c r="C107" s="180"/>
      <c r="D107" s="181" t="s">
        <v>79</v>
      </c>
      <c r="E107" s="193" t="s">
        <v>165</v>
      </c>
      <c r="F107" s="193" t="s">
        <v>166</v>
      </c>
      <c r="G107" s="180"/>
      <c r="H107" s="180"/>
      <c r="I107" s="183"/>
      <c r="J107" s="194">
        <f>BK107</f>
        <v>0</v>
      </c>
      <c r="K107" s="180"/>
      <c r="L107" s="185"/>
      <c r="M107" s="186"/>
      <c r="N107" s="187"/>
      <c r="O107" s="187"/>
      <c r="P107" s="188">
        <f>SUM(P108:P222)</f>
        <v>0</v>
      </c>
      <c r="Q107" s="187"/>
      <c r="R107" s="188">
        <f>SUM(R108:R222)</f>
        <v>11.59710192</v>
      </c>
      <c r="S107" s="187"/>
      <c r="T107" s="189">
        <f>SUM(T108:T222)</f>
        <v>0</v>
      </c>
      <c r="AR107" s="190" t="s">
        <v>40</v>
      </c>
      <c r="AT107" s="191" t="s">
        <v>79</v>
      </c>
      <c r="AU107" s="191" t="s">
        <v>40</v>
      </c>
      <c r="AY107" s="190" t="s">
        <v>135</v>
      </c>
      <c r="BK107" s="192">
        <f>SUM(BK108:BK222)</f>
        <v>0</v>
      </c>
    </row>
    <row r="108" spans="1:65" s="2" customFormat="1" ht="16.5" customHeight="1">
      <c r="A108" s="37"/>
      <c r="B108" s="38"/>
      <c r="C108" s="195" t="s">
        <v>136</v>
      </c>
      <c r="D108" s="195" t="s">
        <v>138</v>
      </c>
      <c r="E108" s="196" t="s">
        <v>613</v>
      </c>
      <c r="F108" s="197" t="s">
        <v>614</v>
      </c>
      <c r="G108" s="198" t="s">
        <v>141</v>
      </c>
      <c r="H108" s="199">
        <v>8.151</v>
      </c>
      <c r="I108" s="200"/>
      <c r="J108" s="201">
        <f>ROUND(I108*H108,2)</f>
        <v>0</v>
      </c>
      <c r="K108" s="197" t="s">
        <v>142</v>
      </c>
      <c r="L108" s="42"/>
      <c r="M108" s="202" t="s">
        <v>32</v>
      </c>
      <c r="N108" s="203" t="s">
        <v>51</v>
      </c>
      <c r="O108" s="67"/>
      <c r="P108" s="204">
        <f>O108*H108</f>
        <v>0</v>
      </c>
      <c r="Q108" s="204">
        <v>0.00735</v>
      </c>
      <c r="R108" s="204">
        <f>Q108*H108</f>
        <v>0.059909849999999994</v>
      </c>
      <c r="S108" s="204">
        <v>0</v>
      </c>
      <c r="T108" s="205">
        <f>S108*H108</f>
        <v>0</v>
      </c>
      <c r="U108" s="37"/>
      <c r="V108" s="37"/>
      <c r="W108" s="37"/>
      <c r="X108" s="37"/>
      <c r="Y108" s="37"/>
      <c r="Z108" s="37"/>
      <c r="AA108" s="37"/>
      <c r="AB108" s="37"/>
      <c r="AC108" s="37"/>
      <c r="AD108" s="37"/>
      <c r="AE108" s="37"/>
      <c r="AR108" s="206" t="s">
        <v>143</v>
      </c>
      <c r="AT108" s="206" t="s">
        <v>138</v>
      </c>
      <c r="AU108" s="206" t="s">
        <v>87</v>
      </c>
      <c r="AY108" s="19" t="s">
        <v>135</v>
      </c>
      <c r="BE108" s="207">
        <f>IF(N108="základní",J108,0)</f>
        <v>0</v>
      </c>
      <c r="BF108" s="207">
        <f>IF(N108="snížená",J108,0)</f>
        <v>0</v>
      </c>
      <c r="BG108" s="207">
        <f>IF(N108="zákl. přenesená",J108,0)</f>
        <v>0</v>
      </c>
      <c r="BH108" s="207">
        <f>IF(N108="sníž. přenesená",J108,0)</f>
        <v>0</v>
      </c>
      <c r="BI108" s="207">
        <f>IF(N108="nulová",J108,0)</f>
        <v>0</v>
      </c>
      <c r="BJ108" s="19" t="s">
        <v>40</v>
      </c>
      <c r="BK108" s="207">
        <f>ROUND(I108*H108,2)</f>
        <v>0</v>
      </c>
      <c r="BL108" s="19" t="s">
        <v>143</v>
      </c>
      <c r="BM108" s="206" t="s">
        <v>615</v>
      </c>
    </row>
    <row r="109" spans="2:51" s="13" customFormat="1" ht="11.25">
      <c r="B109" s="212"/>
      <c r="C109" s="213"/>
      <c r="D109" s="208" t="s">
        <v>147</v>
      </c>
      <c r="E109" s="214" t="s">
        <v>32</v>
      </c>
      <c r="F109" s="215" t="s">
        <v>616</v>
      </c>
      <c r="G109" s="213"/>
      <c r="H109" s="214" t="s">
        <v>32</v>
      </c>
      <c r="I109" s="216"/>
      <c r="J109" s="213"/>
      <c r="K109" s="213"/>
      <c r="L109" s="217"/>
      <c r="M109" s="218"/>
      <c r="N109" s="219"/>
      <c r="O109" s="219"/>
      <c r="P109" s="219"/>
      <c r="Q109" s="219"/>
      <c r="R109" s="219"/>
      <c r="S109" s="219"/>
      <c r="T109" s="220"/>
      <c r="AT109" s="221" t="s">
        <v>147</v>
      </c>
      <c r="AU109" s="221" t="s">
        <v>87</v>
      </c>
      <c r="AV109" s="13" t="s">
        <v>40</v>
      </c>
      <c r="AW109" s="13" t="s">
        <v>38</v>
      </c>
      <c r="AX109" s="13" t="s">
        <v>80</v>
      </c>
      <c r="AY109" s="221" t="s">
        <v>135</v>
      </c>
    </row>
    <row r="110" spans="2:51" s="14" customFormat="1" ht="11.25">
      <c r="B110" s="222"/>
      <c r="C110" s="223"/>
      <c r="D110" s="208" t="s">
        <v>147</v>
      </c>
      <c r="E110" s="224" t="s">
        <v>32</v>
      </c>
      <c r="F110" s="225" t="s">
        <v>617</v>
      </c>
      <c r="G110" s="223"/>
      <c r="H110" s="226">
        <v>8.151</v>
      </c>
      <c r="I110" s="227"/>
      <c r="J110" s="223"/>
      <c r="K110" s="223"/>
      <c r="L110" s="228"/>
      <c r="M110" s="229"/>
      <c r="N110" s="230"/>
      <c r="O110" s="230"/>
      <c r="P110" s="230"/>
      <c r="Q110" s="230"/>
      <c r="R110" s="230"/>
      <c r="S110" s="230"/>
      <c r="T110" s="231"/>
      <c r="AT110" s="232" t="s">
        <v>147</v>
      </c>
      <c r="AU110" s="232" t="s">
        <v>87</v>
      </c>
      <c r="AV110" s="14" t="s">
        <v>87</v>
      </c>
      <c r="AW110" s="14" t="s">
        <v>38</v>
      </c>
      <c r="AX110" s="14" t="s">
        <v>80</v>
      </c>
      <c r="AY110" s="232" t="s">
        <v>135</v>
      </c>
    </row>
    <row r="111" spans="2:51" s="15" customFormat="1" ht="11.25">
      <c r="B111" s="233"/>
      <c r="C111" s="234"/>
      <c r="D111" s="208" t="s">
        <v>147</v>
      </c>
      <c r="E111" s="235" t="s">
        <v>32</v>
      </c>
      <c r="F111" s="236" t="s">
        <v>164</v>
      </c>
      <c r="G111" s="234"/>
      <c r="H111" s="237">
        <v>8.151</v>
      </c>
      <c r="I111" s="238"/>
      <c r="J111" s="234"/>
      <c r="K111" s="234"/>
      <c r="L111" s="239"/>
      <c r="M111" s="240"/>
      <c r="N111" s="241"/>
      <c r="O111" s="241"/>
      <c r="P111" s="241"/>
      <c r="Q111" s="241"/>
      <c r="R111" s="241"/>
      <c r="S111" s="241"/>
      <c r="T111" s="242"/>
      <c r="AT111" s="243" t="s">
        <v>147</v>
      </c>
      <c r="AU111" s="243" t="s">
        <v>87</v>
      </c>
      <c r="AV111" s="15" t="s">
        <v>143</v>
      </c>
      <c r="AW111" s="15" t="s">
        <v>38</v>
      </c>
      <c r="AX111" s="15" t="s">
        <v>40</v>
      </c>
      <c r="AY111" s="243" t="s">
        <v>135</v>
      </c>
    </row>
    <row r="112" spans="1:65" s="2" customFormat="1" ht="16.5" customHeight="1">
      <c r="A112" s="37"/>
      <c r="B112" s="38"/>
      <c r="C112" s="195" t="s">
        <v>143</v>
      </c>
      <c r="D112" s="195" t="s">
        <v>138</v>
      </c>
      <c r="E112" s="196" t="s">
        <v>618</v>
      </c>
      <c r="F112" s="197" t="s">
        <v>619</v>
      </c>
      <c r="G112" s="198" t="s">
        <v>141</v>
      </c>
      <c r="H112" s="199">
        <v>8.151</v>
      </c>
      <c r="I112" s="200"/>
      <c r="J112" s="201">
        <f>ROUND(I112*H112,2)</f>
        <v>0</v>
      </c>
      <c r="K112" s="197" t="s">
        <v>142</v>
      </c>
      <c r="L112" s="42"/>
      <c r="M112" s="202" t="s">
        <v>32</v>
      </c>
      <c r="N112" s="203" t="s">
        <v>51</v>
      </c>
      <c r="O112" s="67"/>
      <c r="P112" s="204">
        <f>O112*H112</f>
        <v>0</v>
      </c>
      <c r="Q112" s="204">
        <v>0.00026</v>
      </c>
      <c r="R112" s="204">
        <f>Q112*H112</f>
        <v>0.0021192599999999995</v>
      </c>
      <c r="S112" s="204">
        <v>0</v>
      </c>
      <c r="T112" s="205">
        <f>S112*H112</f>
        <v>0</v>
      </c>
      <c r="U112" s="37"/>
      <c r="V112" s="37"/>
      <c r="W112" s="37"/>
      <c r="X112" s="37"/>
      <c r="Y112" s="37"/>
      <c r="Z112" s="37"/>
      <c r="AA112" s="37"/>
      <c r="AB112" s="37"/>
      <c r="AC112" s="37"/>
      <c r="AD112" s="37"/>
      <c r="AE112" s="37"/>
      <c r="AR112" s="206" t="s">
        <v>143</v>
      </c>
      <c r="AT112" s="206" t="s">
        <v>138</v>
      </c>
      <c r="AU112" s="206" t="s">
        <v>87</v>
      </c>
      <c r="AY112" s="19" t="s">
        <v>135</v>
      </c>
      <c r="BE112" s="207">
        <f>IF(N112="základní",J112,0)</f>
        <v>0</v>
      </c>
      <c r="BF112" s="207">
        <f>IF(N112="snížená",J112,0)</f>
        <v>0</v>
      </c>
      <c r="BG112" s="207">
        <f>IF(N112="zákl. přenesená",J112,0)</f>
        <v>0</v>
      </c>
      <c r="BH112" s="207">
        <f>IF(N112="sníž. přenesená",J112,0)</f>
        <v>0</v>
      </c>
      <c r="BI112" s="207">
        <f>IF(N112="nulová",J112,0)</f>
        <v>0</v>
      </c>
      <c r="BJ112" s="19" t="s">
        <v>40</v>
      </c>
      <c r="BK112" s="207">
        <f>ROUND(I112*H112,2)</f>
        <v>0</v>
      </c>
      <c r="BL112" s="19" t="s">
        <v>143</v>
      </c>
      <c r="BM112" s="206" t="s">
        <v>620</v>
      </c>
    </row>
    <row r="113" spans="1:65" s="2" customFormat="1" ht="16.5" customHeight="1">
      <c r="A113" s="37"/>
      <c r="B113" s="38"/>
      <c r="C113" s="195" t="s">
        <v>210</v>
      </c>
      <c r="D113" s="195" t="s">
        <v>138</v>
      </c>
      <c r="E113" s="196" t="s">
        <v>621</v>
      </c>
      <c r="F113" s="197" t="s">
        <v>622</v>
      </c>
      <c r="G113" s="198" t="s">
        <v>141</v>
      </c>
      <c r="H113" s="199">
        <v>8.151</v>
      </c>
      <c r="I113" s="200"/>
      <c r="J113" s="201">
        <f>ROUND(I113*H113,2)</f>
        <v>0</v>
      </c>
      <c r="K113" s="197" t="s">
        <v>142</v>
      </c>
      <c r="L113" s="42"/>
      <c r="M113" s="202" t="s">
        <v>32</v>
      </c>
      <c r="N113" s="203" t="s">
        <v>51</v>
      </c>
      <c r="O113" s="67"/>
      <c r="P113" s="204">
        <f>O113*H113</f>
        <v>0</v>
      </c>
      <c r="Q113" s="204">
        <v>0.00546</v>
      </c>
      <c r="R113" s="204">
        <f>Q113*H113</f>
        <v>0.044504459999999996</v>
      </c>
      <c r="S113" s="204">
        <v>0</v>
      </c>
      <c r="T113" s="205">
        <f>S113*H113</f>
        <v>0</v>
      </c>
      <c r="U113" s="37"/>
      <c r="V113" s="37"/>
      <c r="W113" s="37"/>
      <c r="X113" s="37"/>
      <c r="Y113" s="37"/>
      <c r="Z113" s="37"/>
      <c r="AA113" s="37"/>
      <c r="AB113" s="37"/>
      <c r="AC113" s="37"/>
      <c r="AD113" s="37"/>
      <c r="AE113" s="37"/>
      <c r="AR113" s="206" t="s">
        <v>143</v>
      </c>
      <c r="AT113" s="206" t="s">
        <v>138</v>
      </c>
      <c r="AU113" s="206" t="s">
        <v>87</v>
      </c>
      <c r="AY113" s="19" t="s">
        <v>135</v>
      </c>
      <c r="BE113" s="207">
        <f>IF(N113="základní",J113,0)</f>
        <v>0</v>
      </c>
      <c r="BF113" s="207">
        <f>IF(N113="snížená",J113,0)</f>
        <v>0</v>
      </c>
      <c r="BG113" s="207">
        <f>IF(N113="zákl. přenesená",J113,0)</f>
        <v>0</v>
      </c>
      <c r="BH113" s="207">
        <f>IF(N113="sníž. přenesená",J113,0)</f>
        <v>0</v>
      </c>
      <c r="BI113" s="207">
        <f>IF(N113="nulová",J113,0)</f>
        <v>0</v>
      </c>
      <c r="BJ113" s="19" t="s">
        <v>40</v>
      </c>
      <c r="BK113" s="207">
        <f>ROUND(I113*H113,2)</f>
        <v>0</v>
      </c>
      <c r="BL113" s="19" t="s">
        <v>143</v>
      </c>
      <c r="BM113" s="206" t="s">
        <v>623</v>
      </c>
    </row>
    <row r="114" spans="1:47" s="2" customFormat="1" ht="97.5">
      <c r="A114" s="37"/>
      <c r="B114" s="38"/>
      <c r="C114" s="39"/>
      <c r="D114" s="208" t="s">
        <v>170</v>
      </c>
      <c r="E114" s="39"/>
      <c r="F114" s="209" t="s">
        <v>624</v>
      </c>
      <c r="G114" s="39"/>
      <c r="H114" s="39"/>
      <c r="I114" s="118"/>
      <c r="J114" s="39"/>
      <c r="K114" s="39"/>
      <c r="L114" s="42"/>
      <c r="M114" s="210"/>
      <c r="N114" s="211"/>
      <c r="O114" s="67"/>
      <c r="P114" s="67"/>
      <c r="Q114" s="67"/>
      <c r="R114" s="67"/>
      <c r="S114" s="67"/>
      <c r="T114" s="68"/>
      <c r="U114" s="37"/>
      <c r="V114" s="37"/>
      <c r="W114" s="37"/>
      <c r="X114" s="37"/>
      <c r="Y114" s="37"/>
      <c r="Z114" s="37"/>
      <c r="AA114" s="37"/>
      <c r="AB114" s="37"/>
      <c r="AC114" s="37"/>
      <c r="AD114" s="37"/>
      <c r="AE114" s="37"/>
      <c r="AT114" s="19" t="s">
        <v>170</v>
      </c>
      <c r="AU114" s="19" t="s">
        <v>87</v>
      </c>
    </row>
    <row r="115" spans="2:51" s="13" customFormat="1" ht="11.25">
      <c r="B115" s="212"/>
      <c r="C115" s="213"/>
      <c r="D115" s="208" t="s">
        <v>147</v>
      </c>
      <c r="E115" s="214" t="s">
        <v>32</v>
      </c>
      <c r="F115" s="215" t="s">
        <v>616</v>
      </c>
      <c r="G115" s="213"/>
      <c r="H115" s="214" t="s">
        <v>32</v>
      </c>
      <c r="I115" s="216"/>
      <c r="J115" s="213"/>
      <c r="K115" s="213"/>
      <c r="L115" s="217"/>
      <c r="M115" s="218"/>
      <c r="N115" s="219"/>
      <c r="O115" s="219"/>
      <c r="P115" s="219"/>
      <c r="Q115" s="219"/>
      <c r="R115" s="219"/>
      <c r="S115" s="219"/>
      <c r="T115" s="220"/>
      <c r="AT115" s="221" t="s">
        <v>147</v>
      </c>
      <c r="AU115" s="221" t="s">
        <v>87</v>
      </c>
      <c r="AV115" s="13" t="s">
        <v>40</v>
      </c>
      <c r="AW115" s="13" t="s">
        <v>38</v>
      </c>
      <c r="AX115" s="13" t="s">
        <v>80</v>
      </c>
      <c r="AY115" s="221" t="s">
        <v>135</v>
      </c>
    </row>
    <row r="116" spans="2:51" s="14" customFormat="1" ht="11.25">
      <c r="B116" s="222"/>
      <c r="C116" s="223"/>
      <c r="D116" s="208" t="s">
        <v>147</v>
      </c>
      <c r="E116" s="224" t="s">
        <v>32</v>
      </c>
      <c r="F116" s="225" t="s">
        <v>617</v>
      </c>
      <c r="G116" s="223"/>
      <c r="H116" s="226">
        <v>8.151</v>
      </c>
      <c r="I116" s="227"/>
      <c r="J116" s="223"/>
      <c r="K116" s="223"/>
      <c r="L116" s="228"/>
      <c r="M116" s="229"/>
      <c r="N116" s="230"/>
      <c r="O116" s="230"/>
      <c r="P116" s="230"/>
      <c r="Q116" s="230"/>
      <c r="R116" s="230"/>
      <c r="S116" s="230"/>
      <c r="T116" s="231"/>
      <c r="AT116" s="232" t="s">
        <v>147</v>
      </c>
      <c r="AU116" s="232" t="s">
        <v>87</v>
      </c>
      <c r="AV116" s="14" t="s">
        <v>87</v>
      </c>
      <c r="AW116" s="14" t="s">
        <v>38</v>
      </c>
      <c r="AX116" s="14" t="s">
        <v>80</v>
      </c>
      <c r="AY116" s="232" t="s">
        <v>135</v>
      </c>
    </row>
    <row r="117" spans="2:51" s="15" customFormat="1" ht="11.25">
      <c r="B117" s="233"/>
      <c r="C117" s="234"/>
      <c r="D117" s="208" t="s">
        <v>147</v>
      </c>
      <c r="E117" s="235" t="s">
        <v>32</v>
      </c>
      <c r="F117" s="236" t="s">
        <v>164</v>
      </c>
      <c r="G117" s="234"/>
      <c r="H117" s="237">
        <v>8.151</v>
      </c>
      <c r="I117" s="238"/>
      <c r="J117" s="234"/>
      <c r="K117" s="234"/>
      <c r="L117" s="239"/>
      <c r="M117" s="240"/>
      <c r="N117" s="241"/>
      <c r="O117" s="241"/>
      <c r="P117" s="241"/>
      <c r="Q117" s="241"/>
      <c r="R117" s="241"/>
      <c r="S117" s="241"/>
      <c r="T117" s="242"/>
      <c r="AT117" s="243" t="s">
        <v>147</v>
      </c>
      <c r="AU117" s="243" t="s">
        <v>87</v>
      </c>
      <c r="AV117" s="15" t="s">
        <v>143</v>
      </c>
      <c r="AW117" s="15" t="s">
        <v>38</v>
      </c>
      <c r="AX117" s="15" t="s">
        <v>40</v>
      </c>
      <c r="AY117" s="243" t="s">
        <v>135</v>
      </c>
    </row>
    <row r="118" spans="1:65" s="2" customFormat="1" ht="21.75" customHeight="1">
      <c r="A118" s="37"/>
      <c r="B118" s="38"/>
      <c r="C118" s="195" t="s">
        <v>165</v>
      </c>
      <c r="D118" s="195" t="s">
        <v>138</v>
      </c>
      <c r="E118" s="196" t="s">
        <v>625</v>
      </c>
      <c r="F118" s="197" t="s">
        <v>626</v>
      </c>
      <c r="G118" s="198" t="s">
        <v>141</v>
      </c>
      <c r="H118" s="199">
        <v>8.151</v>
      </c>
      <c r="I118" s="200"/>
      <c r="J118" s="201">
        <f>ROUND(I118*H118,2)</f>
        <v>0</v>
      </c>
      <c r="K118" s="197" t="s">
        <v>142</v>
      </c>
      <c r="L118" s="42"/>
      <c r="M118" s="202" t="s">
        <v>32</v>
      </c>
      <c r="N118" s="203" t="s">
        <v>51</v>
      </c>
      <c r="O118" s="67"/>
      <c r="P118" s="204">
        <f>O118*H118</f>
        <v>0</v>
      </c>
      <c r="Q118" s="204">
        <v>0.00438</v>
      </c>
      <c r="R118" s="204">
        <f>Q118*H118</f>
        <v>0.03570138</v>
      </c>
      <c r="S118" s="204">
        <v>0</v>
      </c>
      <c r="T118" s="205">
        <f>S118*H118</f>
        <v>0</v>
      </c>
      <c r="U118" s="37"/>
      <c r="V118" s="37"/>
      <c r="W118" s="37"/>
      <c r="X118" s="37"/>
      <c r="Y118" s="37"/>
      <c r="Z118" s="37"/>
      <c r="AA118" s="37"/>
      <c r="AB118" s="37"/>
      <c r="AC118" s="37"/>
      <c r="AD118" s="37"/>
      <c r="AE118" s="37"/>
      <c r="AR118" s="206" t="s">
        <v>143</v>
      </c>
      <c r="AT118" s="206" t="s">
        <v>138</v>
      </c>
      <c r="AU118" s="206" t="s">
        <v>87</v>
      </c>
      <c r="AY118" s="19" t="s">
        <v>135</v>
      </c>
      <c r="BE118" s="207">
        <f>IF(N118="základní",J118,0)</f>
        <v>0</v>
      </c>
      <c r="BF118" s="207">
        <f>IF(N118="snížená",J118,0)</f>
        <v>0</v>
      </c>
      <c r="BG118" s="207">
        <f>IF(N118="zákl. přenesená",J118,0)</f>
        <v>0</v>
      </c>
      <c r="BH118" s="207">
        <f>IF(N118="sníž. přenesená",J118,0)</f>
        <v>0</v>
      </c>
      <c r="BI118" s="207">
        <f>IF(N118="nulová",J118,0)</f>
        <v>0</v>
      </c>
      <c r="BJ118" s="19" t="s">
        <v>40</v>
      </c>
      <c r="BK118" s="207">
        <f>ROUND(I118*H118,2)</f>
        <v>0</v>
      </c>
      <c r="BL118" s="19" t="s">
        <v>143</v>
      </c>
      <c r="BM118" s="206" t="s">
        <v>627</v>
      </c>
    </row>
    <row r="119" spans="1:47" s="2" customFormat="1" ht="29.25">
      <c r="A119" s="37"/>
      <c r="B119" s="38"/>
      <c r="C119" s="39"/>
      <c r="D119" s="208" t="s">
        <v>170</v>
      </c>
      <c r="E119" s="39"/>
      <c r="F119" s="209" t="s">
        <v>245</v>
      </c>
      <c r="G119" s="39"/>
      <c r="H119" s="39"/>
      <c r="I119" s="118"/>
      <c r="J119" s="39"/>
      <c r="K119" s="39"/>
      <c r="L119" s="42"/>
      <c r="M119" s="210"/>
      <c r="N119" s="211"/>
      <c r="O119" s="67"/>
      <c r="P119" s="67"/>
      <c r="Q119" s="67"/>
      <c r="R119" s="67"/>
      <c r="S119" s="67"/>
      <c r="T119" s="68"/>
      <c r="U119" s="37"/>
      <c r="V119" s="37"/>
      <c r="W119" s="37"/>
      <c r="X119" s="37"/>
      <c r="Y119" s="37"/>
      <c r="Z119" s="37"/>
      <c r="AA119" s="37"/>
      <c r="AB119" s="37"/>
      <c r="AC119" s="37"/>
      <c r="AD119" s="37"/>
      <c r="AE119" s="37"/>
      <c r="AT119" s="19" t="s">
        <v>170</v>
      </c>
      <c r="AU119" s="19" t="s">
        <v>87</v>
      </c>
    </row>
    <row r="120" spans="1:65" s="2" customFormat="1" ht="21.75" customHeight="1">
      <c r="A120" s="37"/>
      <c r="B120" s="38"/>
      <c r="C120" s="195" t="s">
        <v>232</v>
      </c>
      <c r="D120" s="195" t="s">
        <v>138</v>
      </c>
      <c r="E120" s="196" t="s">
        <v>628</v>
      </c>
      <c r="F120" s="197" t="s">
        <v>629</v>
      </c>
      <c r="G120" s="198" t="s">
        <v>141</v>
      </c>
      <c r="H120" s="199">
        <v>8.151</v>
      </c>
      <c r="I120" s="200"/>
      <c r="J120" s="201">
        <f>ROUND(I120*H120,2)</f>
        <v>0</v>
      </c>
      <c r="K120" s="197" t="s">
        <v>142</v>
      </c>
      <c r="L120" s="42"/>
      <c r="M120" s="202" t="s">
        <v>32</v>
      </c>
      <c r="N120" s="203" t="s">
        <v>51</v>
      </c>
      <c r="O120" s="67"/>
      <c r="P120" s="204">
        <f>O120*H120</f>
        <v>0</v>
      </c>
      <c r="Q120" s="204">
        <v>0.02363</v>
      </c>
      <c r="R120" s="204">
        <f>Q120*H120</f>
        <v>0.19260813000000002</v>
      </c>
      <c r="S120" s="204">
        <v>0</v>
      </c>
      <c r="T120" s="205">
        <f>S120*H120</f>
        <v>0</v>
      </c>
      <c r="U120" s="37"/>
      <c r="V120" s="37"/>
      <c r="W120" s="37"/>
      <c r="X120" s="37"/>
      <c r="Y120" s="37"/>
      <c r="Z120" s="37"/>
      <c r="AA120" s="37"/>
      <c r="AB120" s="37"/>
      <c r="AC120" s="37"/>
      <c r="AD120" s="37"/>
      <c r="AE120" s="37"/>
      <c r="AR120" s="206" t="s">
        <v>143</v>
      </c>
      <c r="AT120" s="206" t="s">
        <v>138</v>
      </c>
      <c r="AU120" s="206" t="s">
        <v>87</v>
      </c>
      <c r="AY120" s="19" t="s">
        <v>135</v>
      </c>
      <c r="BE120" s="207">
        <f>IF(N120="základní",J120,0)</f>
        <v>0</v>
      </c>
      <c r="BF120" s="207">
        <f>IF(N120="snížená",J120,0)</f>
        <v>0</v>
      </c>
      <c r="BG120" s="207">
        <f>IF(N120="zákl. přenesená",J120,0)</f>
        <v>0</v>
      </c>
      <c r="BH120" s="207">
        <f>IF(N120="sníž. přenesená",J120,0)</f>
        <v>0</v>
      </c>
      <c r="BI120" s="207">
        <f>IF(N120="nulová",J120,0)</f>
        <v>0</v>
      </c>
      <c r="BJ120" s="19" t="s">
        <v>40</v>
      </c>
      <c r="BK120" s="207">
        <f>ROUND(I120*H120,2)</f>
        <v>0</v>
      </c>
      <c r="BL120" s="19" t="s">
        <v>143</v>
      </c>
      <c r="BM120" s="206" t="s">
        <v>630</v>
      </c>
    </row>
    <row r="121" spans="1:47" s="2" customFormat="1" ht="39">
      <c r="A121" s="37"/>
      <c r="B121" s="38"/>
      <c r="C121" s="39"/>
      <c r="D121" s="208" t="s">
        <v>170</v>
      </c>
      <c r="E121" s="39"/>
      <c r="F121" s="209" t="s">
        <v>250</v>
      </c>
      <c r="G121" s="39"/>
      <c r="H121" s="39"/>
      <c r="I121" s="118"/>
      <c r="J121" s="39"/>
      <c r="K121" s="39"/>
      <c r="L121" s="42"/>
      <c r="M121" s="210"/>
      <c r="N121" s="211"/>
      <c r="O121" s="67"/>
      <c r="P121" s="67"/>
      <c r="Q121" s="67"/>
      <c r="R121" s="67"/>
      <c r="S121" s="67"/>
      <c r="T121" s="68"/>
      <c r="U121" s="37"/>
      <c r="V121" s="37"/>
      <c r="W121" s="37"/>
      <c r="X121" s="37"/>
      <c r="Y121" s="37"/>
      <c r="Z121" s="37"/>
      <c r="AA121" s="37"/>
      <c r="AB121" s="37"/>
      <c r="AC121" s="37"/>
      <c r="AD121" s="37"/>
      <c r="AE121" s="37"/>
      <c r="AT121" s="19" t="s">
        <v>170</v>
      </c>
      <c r="AU121" s="19" t="s">
        <v>87</v>
      </c>
    </row>
    <row r="122" spans="2:51" s="13" customFormat="1" ht="11.25">
      <c r="B122" s="212"/>
      <c r="C122" s="213"/>
      <c r="D122" s="208" t="s">
        <v>147</v>
      </c>
      <c r="E122" s="214" t="s">
        <v>32</v>
      </c>
      <c r="F122" s="215" t="s">
        <v>616</v>
      </c>
      <c r="G122" s="213"/>
      <c r="H122" s="214" t="s">
        <v>32</v>
      </c>
      <c r="I122" s="216"/>
      <c r="J122" s="213"/>
      <c r="K122" s="213"/>
      <c r="L122" s="217"/>
      <c r="M122" s="218"/>
      <c r="N122" s="219"/>
      <c r="O122" s="219"/>
      <c r="P122" s="219"/>
      <c r="Q122" s="219"/>
      <c r="R122" s="219"/>
      <c r="S122" s="219"/>
      <c r="T122" s="220"/>
      <c r="AT122" s="221" t="s">
        <v>147</v>
      </c>
      <c r="AU122" s="221" t="s">
        <v>87</v>
      </c>
      <c r="AV122" s="13" t="s">
        <v>40</v>
      </c>
      <c r="AW122" s="13" t="s">
        <v>38</v>
      </c>
      <c r="AX122" s="13" t="s">
        <v>80</v>
      </c>
      <c r="AY122" s="221" t="s">
        <v>135</v>
      </c>
    </row>
    <row r="123" spans="2:51" s="14" customFormat="1" ht="11.25">
      <c r="B123" s="222"/>
      <c r="C123" s="223"/>
      <c r="D123" s="208" t="s">
        <v>147</v>
      </c>
      <c r="E123" s="224" t="s">
        <v>32</v>
      </c>
      <c r="F123" s="225" t="s">
        <v>617</v>
      </c>
      <c r="G123" s="223"/>
      <c r="H123" s="226">
        <v>8.151</v>
      </c>
      <c r="I123" s="227"/>
      <c r="J123" s="223"/>
      <c r="K123" s="223"/>
      <c r="L123" s="228"/>
      <c r="M123" s="229"/>
      <c r="N123" s="230"/>
      <c r="O123" s="230"/>
      <c r="P123" s="230"/>
      <c r="Q123" s="230"/>
      <c r="R123" s="230"/>
      <c r="S123" s="230"/>
      <c r="T123" s="231"/>
      <c r="AT123" s="232" t="s">
        <v>147</v>
      </c>
      <c r="AU123" s="232" t="s">
        <v>87</v>
      </c>
      <c r="AV123" s="14" t="s">
        <v>87</v>
      </c>
      <c r="AW123" s="14" t="s">
        <v>38</v>
      </c>
      <c r="AX123" s="14" t="s">
        <v>80</v>
      </c>
      <c r="AY123" s="232" t="s">
        <v>135</v>
      </c>
    </row>
    <row r="124" spans="2:51" s="15" customFormat="1" ht="11.25">
      <c r="B124" s="233"/>
      <c r="C124" s="234"/>
      <c r="D124" s="208" t="s">
        <v>147</v>
      </c>
      <c r="E124" s="235" t="s">
        <v>32</v>
      </c>
      <c r="F124" s="236" t="s">
        <v>164</v>
      </c>
      <c r="G124" s="234"/>
      <c r="H124" s="237">
        <v>8.151</v>
      </c>
      <c r="I124" s="238"/>
      <c r="J124" s="234"/>
      <c r="K124" s="234"/>
      <c r="L124" s="239"/>
      <c r="M124" s="240"/>
      <c r="N124" s="241"/>
      <c r="O124" s="241"/>
      <c r="P124" s="241"/>
      <c r="Q124" s="241"/>
      <c r="R124" s="241"/>
      <c r="S124" s="241"/>
      <c r="T124" s="242"/>
      <c r="AT124" s="243" t="s">
        <v>147</v>
      </c>
      <c r="AU124" s="243" t="s">
        <v>87</v>
      </c>
      <c r="AV124" s="15" t="s">
        <v>143</v>
      </c>
      <c r="AW124" s="15" t="s">
        <v>38</v>
      </c>
      <c r="AX124" s="15" t="s">
        <v>40</v>
      </c>
      <c r="AY124" s="243" t="s">
        <v>135</v>
      </c>
    </row>
    <row r="125" spans="1:65" s="2" customFormat="1" ht="21.75" customHeight="1">
      <c r="A125" s="37"/>
      <c r="B125" s="38"/>
      <c r="C125" s="195" t="s">
        <v>236</v>
      </c>
      <c r="D125" s="195" t="s">
        <v>138</v>
      </c>
      <c r="E125" s="196" t="s">
        <v>631</v>
      </c>
      <c r="F125" s="197" t="s">
        <v>632</v>
      </c>
      <c r="G125" s="198" t="s">
        <v>141</v>
      </c>
      <c r="H125" s="199">
        <v>8.151</v>
      </c>
      <c r="I125" s="200"/>
      <c r="J125" s="201">
        <f>ROUND(I125*H125,2)</f>
        <v>0</v>
      </c>
      <c r="K125" s="197" t="s">
        <v>142</v>
      </c>
      <c r="L125" s="42"/>
      <c r="M125" s="202" t="s">
        <v>32</v>
      </c>
      <c r="N125" s="203" t="s">
        <v>51</v>
      </c>
      <c r="O125" s="67"/>
      <c r="P125" s="204">
        <f>O125*H125</f>
        <v>0</v>
      </c>
      <c r="Q125" s="204">
        <v>0.00478</v>
      </c>
      <c r="R125" s="204">
        <f>Q125*H125</f>
        <v>0.03896178</v>
      </c>
      <c r="S125" s="204">
        <v>0</v>
      </c>
      <c r="T125" s="205">
        <f>S125*H125</f>
        <v>0</v>
      </c>
      <c r="U125" s="37"/>
      <c r="V125" s="37"/>
      <c r="W125" s="37"/>
      <c r="X125" s="37"/>
      <c r="Y125" s="37"/>
      <c r="Z125" s="37"/>
      <c r="AA125" s="37"/>
      <c r="AB125" s="37"/>
      <c r="AC125" s="37"/>
      <c r="AD125" s="37"/>
      <c r="AE125" s="37"/>
      <c r="AR125" s="206" t="s">
        <v>143</v>
      </c>
      <c r="AT125" s="206" t="s">
        <v>138</v>
      </c>
      <c r="AU125" s="206" t="s">
        <v>87</v>
      </c>
      <c r="AY125" s="19" t="s">
        <v>135</v>
      </c>
      <c r="BE125" s="207">
        <f>IF(N125="základní",J125,0)</f>
        <v>0</v>
      </c>
      <c r="BF125" s="207">
        <f>IF(N125="snížená",J125,0)</f>
        <v>0</v>
      </c>
      <c r="BG125" s="207">
        <f>IF(N125="zákl. přenesená",J125,0)</f>
        <v>0</v>
      </c>
      <c r="BH125" s="207">
        <f>IF(N125="sníž. přenesená",J125,0)</f>
        <v>0</v>
      </c>
      <c r="BI125" s="207">
        <f>IF(N125="nulová",J125,0)</f>
        <v>0</v>
      </c>
      <c r="BJ125" s="19" t="s">
        <v>40</v>
      </c>
      <c r="BK125" s="207">
        <f>ROUND(I125*H125,2)</f>
        <v>0</v>
      </c>
      <c r="BL125" s="19" t="s">
        <v>143</v>
      </c>
      <c r="BM125" s="206" t="s">
        <v>633</v>
      </c>
    </row>
    <row r="126" spans="1:47" s="2" customFormat="1" ht="29.25">
      <c r="A126" s="37"/>
      <c r="B126" s="38"/>
      <c r="C126" s="39"/>
      <c r="D126" s="208" t="s">
        <v>145</v>
      </c>
      <c r="E126" s="39"/>
      <c r="F126" s="209" t="s">
        <v>634</v>
      </c>
      <c r="G126" s="39"/>
      <c r="H126" s="39"/>
      <c r="I126" s="118"/>
      <c r="J126" s="39"/>
      <c r="K126" s="39"/>
      <c r="L126" s="42"/>
      <c r="M126" s="210"/>
      <c r="N126" s="211"/>
      <c r="O126" s="67"/>
      <c r="P126" s="67"/>
      <c r="Q126" s="67"/>
      <c r="R126" s="67"/>
      <c r="S126" s="67"/>
      <c r="T126" s="68"/>
      <c r="U126" s="37"/>
      <c r="V126" s="37"/>
      <c r="W126" s="37"/>
      <c r="X126" s="37"/>
      <c r="Y126" s="37"/>
      <c r="Z126" s="37"/>
      <c r="AA126" s="37"/>
      <c r="AB126" s="37"/>
      <c r="AC126" s="37"/>
      <c r="AD126" s="37"/>
      <c r="AE126" s="37"/>
      <c r="AT126" s="19" t="s">
        <v>145</v>
      </c>
      <c r="AU126" s="19" t="s">
        <v>87</v>
      </c>
    </row>
    <row r="127" spans="2:51" s="13" customFormat="1" ht="11.25">
      <c r="B127" s="212"/>
      <c r="C127" s="213"/>
      <c r="D127" s="208" t="s">
        <v>147</v>
      </c>
      <c r="E127" s="214" t="s">
        <v>32</v>
      </c>
      <c r="F127" s="215" t="s">
        <v>616</v>
      </c>
      <c r="G127" s="213"/>
      <c r="H127" s="214" t="s">
        <v>32</v>
      </c>
      <c r="I127" s="216"/>
      <c r="J127" s="213"/>
      <c r="K127" s="213"/>
      <c r="L127" s="217"/>
      <c r="M127" s="218"/>
      <c r="N127" s="219"/>
      <c r="O127" s="219"/>
      <c r="P127" s="219"/>
      <c r="Q127" s="219"/>
      <c r="R127" s="219"/>
      <c r="S127" s="219"/>
      <c r="T127" s="220"/>
      <c r="AT127" s="221" t="s">
        <v>147</v>
      </c>
      <c r="AU127" s="221" t="s">
        <v>87</v>
      </c>
      <c r="AV127" s="13" t="s">
        <v>40</v>
      </c>
      <c r="AW127" s="13" t="s">
        <v>38</v>
      </c>
      <c r="AX127" s="13" t="s">
        <v>80</v>
      </c>
      <c r="AY127" s="221" t="s">
        <v>135</v>
      </c>
    </row>
    <row r="128" spans="2:51" s="14" customFormat="1" ht="11.25">
      <c r="B128" s="222"/>
      <c r="C128" s="223"/>
      <c r="D128" s="208" t="s">
        <v>147</v>
      </c>
      <c r="E128" s="224" t="s">
        <v>32</v>
      </c>
      <c r="F128" s="225" t="s">
        <v>617</v>
      </c>
      <c r="G128" s="223"/>
      <c r="H128" s="226">
        <v>8.151</v>
      </c>
      <c r="I128" s="227"/>
      <c r="J128" s="223"/>
      <c r="K128" s="223"/>
      <c r="L128" s="228"/>
      <c r="M128" s="229"/>
      <c r="N128" s="230"/>
      <c r="O128" s="230"/>
      <c r="P128" s="230"/>
      <c r="Q128" s="230"/>
      <c r="R128" s="230"/>
      <c r="S128" s="230"/>
      <c r="T128" s="231"/>
      <c r="AT128" s="232" t="s">
        <v>147</v>
      </c>
      <c r="AU128" s="232" t="s">
        <v>87</v>
      </c>
      <c r="AV128" s="14" t="s">
        <v>87</v>
      </c>
      <c r="AW128" s="14" t="s">
        <v>38</v>
      </c>
      <c r="AX128" s="14" t="s">
        <v>80</v>
      </c>
      <c r="AY128" s="232" t="s">
        <v>135</v>
      </c>
    </row>
    <row r="129" spans="2:51" s="15" customFormat="1" ht="11.25">
      <c r="B129" s="233"/>
      <c r="C129" s="234"/>
      <c r="D129" s="208" t="s">
        <v>147</v>
      </c>
      <c r="E129" s="235" t="s">
        <v>32</v>
      </c>
      <c r="F129" s="236" t="s">
        <v>164</v>
      </c>
      <c r="G129" s="234"/>
      <c r="H129" s="237">
        <v>8.151</v>
      </c>
      <c r="I129" s="238"/>
      <c r="J129" s="234"/>
      <c r="K129" s="234"/>
      <c r="L129" s="239"/>
      <c r="M129" s="240"/>
      <c r="N129" s="241"/>
      <c r="O129" s="241"/>
      <c r="P129" s="241"/>
      <c r="Q129" s="241"/>
      <c r="R129" s="241"/>
      <c r="S129" s="241"/>
      <c r="T129" s="242"/>
      <c r="AT129" s="243" t="s">
        <v>147</v>
      </c>
      <c r="AU129" s="243" t="s">
        <v>87</v>
      </c>
      <c r="AV129" s="15" t="s">
        <v>143</v>
      </c>
      <c r="AW129" s="15" t="s">
        <v>38</v>
      </c>
      <c r="AX129" s="15" t="s">
        <v>40</v>
      </c>
      <c r="AY129" s="243" t="s">
        <v>135</v>
      </c>
    </row>
    <row r="130" spans="1:65" s="2" customFormat="1" ht="16.5" customHeight="1">
      <c r="A130" s="37"/>
      <c r="B130" s="38"/>
      <c r="C130" s="195" t="s">
        <v>241</v>
      </c>
      <c r="D130" s="195" t="s">
        <v>138</v>
      </c>
      <c r="E130" s="196" t="s">
        <v>635</v>
      </c>
      <c r="F130" s="197" t="s">
        <v>636</v>
      </c>
      <c r="G130" s="198" t="s">
        <v>141</v>
      </c>
      <c r="H130" s="199">
        <v>141.944</v>
      </c>
      <c r="I130" s="200"/>
      <c r="J130" s="201">
        <f>ROUND(I130*H130,2)</f>
        <v>0</v>
      </c>
      <c r="K130" s="197" t="s">
        <v>142</v>
      </c>
      <c r="L130" s="42"/>
      <c r="M130" s="202" t="s">
        <v>32</v>
      </c>
      <c r="N130" s="203" t="s">
        <v>51</v>
      </c>
      <c r="O130" s="67"/>
      <c r="P130" s="204">
        <f>O130*H130</f>
        <v>0</v>
      </c>
      <c r="Q130" s="204">
        <v>0.00735</v>
      </c>
      <c r="R130" s="204">
        <f>Q130*H130</f>
        <v>1.0432883999999998</v>
      </c>
      <c r="S130" s="204">
        <v>0</v>
      </c>
      <c r="T130" s="205">
        <f>S130*H130</f>
        <v>0</v>
      </c>
      <c r="U130" s="37"/>
      <c r="V130" s="37"/>
      <c r="W130" s="37"/>
      <c r="X130" s="37"/>
      <c r="Y130" s="37"/>
      <c r="Z130" s="37"/>
      <c r="AA130" s="37"/>
      <c r="AB130" s="37"/>
      <c r="AC130" s="37"/>
      <c r="AD130" s="37"/>
      <c r="AE130" s="37"/>
      <c r="AR130" s="206" t="s">
        <v>143</v>
      </c>
      <c r="AT130" s="206" t="s">
        <v>138</v>
      </c>
      <c r="AU130" s="206" t="s">
        <v>87</v>
      </c>
      <c r="AY130" s="19" t="s">
        <v>135</v>
      </c>
      <c r="BE130" s="207">
        <f>IF(N130="základní",J130,0)</f>
        <v>0</v>
      </c>
      <c r="BF130" s="207">
        <f>IF(N130="snížená",J130,0)</f>
        <v>0</v>
      </c>
      <c r="BG130" s="207">
        <f>IF(N130="zákl. přenesená",J130,0)</f>
        <v>0</v>
      </c>
      <c r="BH130" s="207">
        <f>IF(N130="sníž. přenesená",J130,0)</f>
        <v>0</v>
      </c>
      <c r="BI130" s="207">
        <f>IF(N130="nulová",J130,0)</f>
        <v>0</v>
      </c>
      <c r="BJ130" s="19" t="s">
        <v>40</v>
      </c>
      <c r="BK130" s="207">
        <f>ROUND(I130*H130,2)</f>
        <v>0</v>
      </c>
      <c r="BL130" s="19" t="s">
        <v>143</v>
      </c>
      <c r="BM130" s="206" t="s">
        <v>637</v>
      </c>
    </row>
    <row r="131" spans="2:51" s="13" customFormat="1" ht="11.25">
      <c r="B131" s="212"/>
      <c r="C131" s="213"/>
      <c r="D131" s="208" t="s">
        <v>147</v>
      </c>
      <c r="E131" s="214" t="s">
        <v>32</v>
      </c>
      <c r="F131" s="215" t="s">
        <v>616</v>
      </c>
      <c r="G131" s="213"/>
      <c r="H131" s="214" t="s">
        <v>32</v>
      </c>
      <c r="I131" s="216"/>
      <c r="J131" s="213"/>
      <c r="K131" s="213"/>
      <c r="L131" s="217"/>
      <c r="M131" s="218"/>
      <c r="N131" s="219"/>
      <c r="O131" s="219"/>
      <c r="P131" s="219"/>
      <c r="Q131" s="219"/>
      <c r="R131" s="219"/>
      <c r="S131" s="219"/>
      <c r="T131" s="220"/>
      <c r="AT131" s="221" t="s">
        <v>147</v>
      </c>
      <c r="AU131" s="221" t="s">
        <v>87</v>
      </c>
      <c r="AV131" s="13" t="s">
        <v>40</v>
      </c>
      <c r="AW131" s="13" t="s">
        <v>38</v>
      </c>
      <c r="AX131" s="13" t="s">
        <v>80</v>
      </c>
      <c r="AY131" s="221" t="s">
        <v>135</v>
      </c>
    </row>
    <row r="132" spans="2:51" s="14" customFormat="1" ht="11.25">
      <c r="B132" s="222"/>
      <c r="C132" s="223"/>
      <c r="D132" s="208" t="s">
        <v>147</v>
      </c>
      <c r="E132" s="224" t="s">
        <v>32</v>
      </c>
      <c r="F132" s="225" t="s">
        <v>638</v>
      </c>
      <c r="G132" s="223"/>
      <c r="H132" s="226">
        <v>128.234</v>
      </c>
      <c r="I132" s="227"/>
      <c r="J132" s="223"/>
      <c r="K132" s="223"/>
      <c r="L132" s="228"/>
      <c r="M132" s="229"/>
      <c r="N132" s="230"/>
      <c r="O132" s="230"/>
      <c r="P132" s="230"/>
      <c r="Q132" s="230"/>
      <c r="R132" s="230"/>
      <c r="S132" s="230"/>
      <c r="T132" s="231"/>
      <c r="AT132" s="232" t="s">
        <v>147</v>
      </c>
      <c r="AU132" s="232" t="s">
        <v>87</v>
      </c>
      <c r="AV132" s="14" t="s">
        <v>87</v>
      </c>
      <c r="AW132" s="14" t="s">
        <v>38</v>
      </c>
      <c r="AX132" s="14" t="s">
        <v>80</v>
      </c>
      <c r="AY132" s="232" t="s">
        <v>135</v>
      </c>
    </row>
    <row r="133" spans="2:51" s="14" customFormat="1" ht="11.25">
      <c r="B133" s="222"/>
      <c r="C133" s="223"/>
      <c r="D133" s="208" t="s">
        <v>147</v>
      </c>
      <c r="E133" s="224" t="s">
        <v>32</v>
      </c>
      <c r="F133" s="225" t="s">
        <v>639</v>
      </c>
      <c r="G133" s="223"/>
      <c r="H133" s="226">
        <v>13.71</v>
      </c>
      <c r="I133" s="227"/>
      <c r="J133" s="223"/>
      <c r="K133" s="223"/>
      <c r="L133" s="228"/>
      <c r="M133" s="229"/>
      <c r="N133" s="230"/>
      <c r="O133" s="230"/>
      <c r="P133" s="230"/>
      <c r="Q133" s="230"/>
      <c r="R133" s="230"/>
      <c r="S133" s="230"/>
      <c r="T133" s="231"/>
      <c r="AT133" s="232" t="s">
        <v>147</v>
      </c>
      <c r="AU133" s="232" t="s">
        <v>87</v>
      </c>
      <c r="AV133" s="14" t="s">
        <v>87</v>
      </c>
      <c r="AW133" s="14" t="s">
        <v>38</v>
      </c>
      <c r="AX133" s="14" t="s">
        <v>80</v>
      </c>
      <c r="AY133" s="232" t="s">
        <v>135</v>
      </c>
    </row>
    <row r="134" spans="2:51" s="15" customFormat="1" ht="11.25">
      <c r="B134" s="233"/>
      <c r="C134" s="234"/>
      <c r="D134" s="208" t="s">
        <v>147</v>
      </c>
      <c r="E134" s="235" t="s">
        <v>32</v>
      </c>
      <c r="F134" s="236" t="s">
        <v>164</v>
      </c>
      <c r="G134" s="234"/>
      <c r="H134" s="237">
        <v>141.944</v>
      </c>
      <c r="I134" s="238"/>
      <c r="J134" s="234"/>
      <c r="K134" s="234"/>
      <c r="L134" s="239"/>
      <c r="M134" s="240"/>
      <c r="N134" s="241"/>
      <c r="O134" s="241"/>
      <c r="P134" s="241"/>
      <c r="Q134" s="241"/>
      <c r="R134" s="241"/>
      <c r="S134" s="241"/>
      <c r="T134" s="242"/>
      <c r="AT134" s="243" t="s">
        <v>147</v>
      </c>
      <c r="AU134" s="243" t="s">
        <v>87</v>
      </c>
      <c r="AV134" s="15" t="s">
        <v>143</v>
      </c>
      <c r="AW134" s="15" t="s">
        <v>38</v>
      </c>
      <c r="AX134" s="15" t="s">
        <v>40</v>
      </c>
      <c r="AY134" s="243" t="s">
        <v>135</v>
      </c>
    </row>
    <row r="135" spans="1:65" s="2" customFormat="1" ht="16.5" customHeight="1">
      <c r="A135" s="37"/>
      <c r="B135" s="38"/>
      <c r="C135" s="195" t="s">
        <v>246</v>
      </c>
      <c r="D135" s="195" t="s">
        <v>138</v>
      </c>
      <c r="E135" s="196" t="s">
        <v>640</v>
      </c>
      <c r="F135" s="197" t="s">
        <v>641</v>
      </c>
      <c r="G135" s="198" t="s">
        <v>141</v>
      </c>
      <c r="H135" s="199">
        <v>326.378</v>
      </c>
      <c r="I135" s="200"/>
      <c r="J135" s="201">
        <f>ROUND(I135*H135,2)</f>
        <v>0</v>
      </c>
      <c r="K135" s="197" t="s">
        <v>142</v>
      </c>
      <c r="L135" s="42"/>
      <c r="M135" s="202" t="s">
        <v>32</v>
      </c>
      <c r="N135" s="203" t="s">
        <v>51</v>
      </c>
      <c r="O135" s="67"/>
      <c r="P135" s="204">
        <f>O135*H135</f>
        <v>0</v>
      </c>
      <c r="Q135" s="204">
        <v>0.00026</v>
      </c>
      <c r="R135" s="204">
        <f>Q135*H135</f>
        <v>0.08485828</v>
      </c>
      <c r="S135" s="204">
        <v>0</v>
      </c>
      <c r="T135" s="205">
        <f>S135*H135</f>
        <v>0</v>
      </c>
      <c r="U135" s="37"/>
      <c r="V135" s="37"/>
      <c r="W135" s="37"/>
      <c r="X135" s="37"/>
      <c r="Y135" s="37"/>
      <c r="Z135" s="37"/>
      <c r="AA135" s="37"/>
      <c r="AB135" s="37"/>
      <c r="AC135" s="37"/>
      <c r="AD135" s="37"/>
      <c r="AE135" s="37"/>
      <c r="AR135" s="206" t="s">
        <v>143</v>
      </c>
      <c r="AT135" s="206" t="s">
        <v>138</v>
      </c>
      <c r="AU135" s="206" t="s">
        <v>87</v>
      </c>
      <c r="AY135" s="19" t="s">
        <v>135</v>
      </c>
      <c r="BE135" s="207">
        <f>IF(N135="základní",J135,0)</f>
        <v>0</v>
      </c>
      <c r="BF135" s="207">
        <f>IF(N135="snížená",J135,0)</f>
        <v>0</v>
      </c>
      <c r="BG135" s="207">
        <f>IF(N135="zákl. přenesená",J135,0)</f>
        <v>0</v>
      </c>
      <c r="BH135" s="207">
        <f>IF(N135="sníž. přenesená",J135,0)</f>
        <v>0</v>
      </c>
      <c r="BI135" s="207">
        <f>IF(N135="nulová",J135,0)</f>
        <v>0</v>
      </c>
      <c r="BJ135" s="19" t="s">
        <v>40</v>
      </c>
      <c r="BK135" s="207">
        <f>ROUND(I135*H135,2)</f>
        <v>0</v>
      </c>
      <c r="BL135" s="19" t="s">
        <v>143</v>
      </c>
      <c r="BM135" s="206" t="s">
        <v>642</v>
      </c>
    </row>
    <row r="136" spans="2:51" s="13" customFormat="1" ht="11.25">
      <c r="B136" s="212"/>
      <c r="C136" s="213"/>
      <c r="D136" s="208" t="s">
        <v>147</v>
      </c>
      <c r="E136" s="214" t="s">
        <v>32</v>
      </c>
      <c r="F136" s="215" t="s">
        <v>616</v>
      </c>
      <c r="G136" s="213"/>
      <c r="H136" s="214" t="s">
        <v>32</v>
      </c>
      <c r="I136" s="216"/>
      <c r="J136" s="213"/>
      <c r="K136" s="213"/>
      <c r="L136" s="217"/>
      <c r="M136" s="218"/>
      <c r="N136" s="219"/>
      <c r="O136" s="219"/>
      <c r="P136" s="219"/>
      <c r="Q136" s="219"/>
      <c r="R136" s="219"/>
      <c r="S136" s="219"/>
      <c r="T136" s="220"/>
      <c r="AT136" s="221" t="s">
        <v>147</v>
      </c>
      <c r="AU136" s="221" t="s">
        <v>87</v>
      </c>
      <c r="AV136" s="13" t="s">
        <v>40</v>
      </c>
      <c r="AW136" s="13" t="s">
        <v>38</v>
      </c>
      <c r="AX136" s="13" t="s">
        <v>80</v>
      </c>
      <c r="AY136" s="221" t="s">
        <v>135</v>
      </c>
    </row>
    <row r="137" spans="2:51" s="14" customFormat="1" ht="11.25">
      <c r="B137" s="222"/>
      <c r="C137" s="223"/>
      <c r="D137" s="208" t="s">
        <v>147</v>
      </c>
      <c r="E137" s="224" t="s">
        <v>32</v>
      </c>
      <c r="F137" s="225" t="s">
        <v>643</v>
      </c>
      <c r="G137" s="223"/>
      <c r="H137" s="226">
        <v>166.925</v>
      </c>
      <c r="I137" s="227"/>
      <c r="J137" s="223"/>
      <c r="K137" s="223"/>
      <c r="L137" s="228"/>
      <c r="M137" s="229"/>
      <c r="N137" s="230"/>
      <c r="O137" s="230"/>
      <c r="P137" s="230"/>
      <c r="Q137" s="230"/>
      <c r="R137" s="230"/>
      <c r="S137" s="230"/>
      <c r="T137" s="231"/>
      <c r="AT137" s="232" t="s">
        <v>147</v>
      </c>
      <c r="AU137" s="232" t="s">
        <v>87</v>
      </c>
      <c r="AV137" s="14" t="s">
        <v>87</v>
      </c>
      <c r="AW137" s="14" t="s">
        <v>38</v>
      </c>
      <c r="AX137" s="14" t="s">
        <v>80</v>
      </c>
      <c r="AY137" s="232" t="s">
        <v>135</v>
      </c>
    </row>
    <row r="138" spans="2:51" s="14" customFormat="1" ht="11.25">
      <c r="B138" s="222"/>
      <c r="C138" s="223"/>
      <c r="D138" s="208" t="s">
        <v>147</v>
      </c>
      <c r="E138" s="224" t="s">
        <v>32</v>
      </c>
      <c r="F138" s="225" t="s">
        <v>644</v>
      </c>
      <c r="G138" s="223"/>
      <c r="H138" s="226">
        <v>159.453</v>
      </c>
      <c r="I138" s="227"/>
      <c r="J138" s="223"/>
      <c r="K138" s="223"/>
      <c r="L138" s="228"/>
      <c r="M138" s="229"/>
      <c r="N138" s="230"/>
      <c r="O138" s="230"/>
      <c r="P138" s="230"/>
      <c r="Q138" s="230"/>
      <c r="R138" s="230"/>
      <c r="S138" s="230"/>
      <c r="T138" s="231"/>
      <c r="AT138" s="232" t="s">
        <v>147</v>
      </c>
      <c r="AU138" s="232" t="s">
        <v>87</v>
      </c>
      <c r="AV138" s="14" t="s">
        <v>87</v>
      </c>
      <c r="AW138" s="14" t="s">
        <v>38</v>
      </c>
      <c r="AX138" s="14" t="s">
        <v>80</v>
      </c>
      <c r="AY138" s="232" t="s">
        <v>135</v>
      </c>
    </row>
    <row r="139" spans="2:51" s="15" customFormat="1" ht="11.25">
      <c r="B139" s="233"/>
      <c r="C139" s="234"/>
      <c r="D139" s="208" t="s">
        <v>147</v>
      </c>
      <c r="E139" s="235" t="s">
        <v>32</v>
      </c>
      <c r="F139" s="236" t="s">
        <v>164</v>
      </c>
      <c r="G139" s="234"/>
      <c r="H139" s="237">
        <v>326.378</v>
      </c>
      <c r="I139" s="238"/>
      <c r="J139" s="234"/>
      <c r="K139" s="234"/>
      <c r="L139" s="239"/>
      <c r="M139" s="240"/>
      <c r="N139" s="241"/>
      <c r="O139" s="241"/>
      <c r="P139" s="241"/>
      <c r="Q139" s="241"/>
      <c r="R139" s="241"/>
      <c r="S139" s="241"/>
      <c r="T139" s="242"/>
      <c r="AT139" s="243" t="s">
        <v>147</v>
      </c>
      <c r="AU139" s="243" t="s">
        <v>87</v>
      </c>
      <c r="AV139" s="15" t="s">
        <v>143</v>
      </c>
      <c r="AW139" s="15" t="s">
        <v>38</v>
      </c>
      <c r="AX139" s="15" t="s">
        <v>40</v>
      </c>
      <c r="AY139" s="243" t="s">
        <v>135</v>
      </c>
    </row>
    <row r="140" spans="1:65" s="2" customFormat="1" ht="16.5" customHeight="1">
      <c r="A140" s="37"/>
      <c r="B140" s="38"/>
      <c r="C140" s="195" t="s">
        <v>251</v>
      </c>
      <c r="D140" s="195" t="s">
        <v>138</v>
      </c>
      <c r="E140" s="196" t="s">
        <v>645</v>
      </c>
      <c r="F140" s="197" t="s">
        <v>646</v>
      </c>
      <c r="G140" s="198" t="s">
        <v>141</v>
      </c>
      <c r="H140" s="199">
        <v>326.378</v>
      </c>
      <c r="I140" s="200"/>
      <c r="J140" s="201">
        <f>ROUND(I140*H140,2)</f>
        <v>0</v>
      </c>
      <c r="K140" s="197" t="s">
        <v>142</v>
      </c>
      <c r="L140" s="42"/>
      <c r="M140" s="202" t="s">
        <v>32</v>
      </c>
      <c r="N140" s="203" t="s">
        <v>51</v>
      </c>
      <c r="O140" s="67"/>
      <c r="P140" s="204">
        <f>O140*H140</f>
        <v>0</v>
      </c>
      <c r="Q140" s="204">
        <v>0.00546</v>
      </c>
      <c r="R140" s="204">
        <f>Q140*H140</f>
        <v>1.78202388</v>
      </c>
      <c r="S140" s="204">
        <v>0</v>
      </c>
      <c r="T140" s="205">
        <f>S140*H140</f>
        <v>0</v>
      </c>
      <c r="U140" s="37"/>
      <c r="V140" s="37"/>
      <c r="W140" s="37"/>
      <c r="X140" s="37"/>
      <c r="Y140" s="37"/>
      <c r="Z140" s="37"/>
      <c r="AA140" s="37"/>
      <c r="AB140" s="37"/>
      <c r="AC140" s="37"/>
      <c r="AD140" s="37"/>
      <c r="AE140" s="37"/>
      <c r="AR140" s="206" t="s">
        <v>143</v>
      </c>
      <c r="AT140" s="206" t="s">
        <v>138</v>
      </c>
      <c r="AU140" s="206" t="s">
        <v>87</v>
      </c>
      <c r="AY140" s="19" t="s">
        <v>135</v>
      </c>
      <c r="BE140" s="207">
        <f>IF(N140="základní",J140,0)</f>
        <v>0</v>
      </c>
      <c r="BF140" s="207">
        <f>IF(N140="snížená",J140,0)</f>
        <v>0</v>
      </c>
      <c r="BG140" s="207">
        <f>IF(N140="zákl. přenesená",J140,0)</f>
        <v>0</v>
      </c>
      <c r="BH140" s="207">
        <f>IF(N140="sníž. přenesená",J140,0)</f>
        <v>0</v>
      </c>
      <c r="BI140" s="207">
        <f>IF(N140="nulová",J140,0)</f>
        <v>0</v>
      </c>
      <c r="BJ140" s="19" t="s">
        <v>40</v>
      </c>
      <c r="BK140" s="207">
        <f>ROUND(I140*H140,2)</f>
        <v>0</v>
      </c>
      <c r="BL140" s="19" t="s">
        <v>143</v>
      </c>
      <c r="BM140" s="206" t="s">
        <v>647</v>
      </c>
    </row>
    <row r="141" spans="1:47" s="2" customFormat="1" ht="97.5">
      <c r="A141" s="37"/>
      <c r="B141" s="38"/>
      <c r="C141" s="39"/>
      <c r="D141" s="208" t="s">
        <v>170</v>
      </c>
      <c r="E141" s="39"/>
      <c r="F141" s="209" t="s">
        <v>624</v>
      </c>
      <c r="G141" s="39"/>
      <c r="H141" s="39"/>
      <c r="I141" s="118"/>
      <c r="J141" s="39"/>
      <c r="K141" s="39"/>
      <c r="L141" s="42"/>
      <c r="M141" s="210"/>
      <c r="N141" s="211"/>
      <c r="O141" s="67"/>
      <c r="P141" s="67"/>
      <c r="Q141" s="67"/>
      <c r="R141" s="67"/>
      <c r="S141" s="67"/>
      <c r="T141" s="68"/>
      <c r="U141" s="37"/>
      <c r="V141" s="37"/>
      <c r="W141" s="37"/>
      <c r="X141" s="37"/>
      <c r="Y141" s="37"/>
      <c r="Z141" s="37"/>
      <c r="AA141" s="37"/>
      <c r="AB141" s="37"/>
      <c r="AC141" s="37"/>
      <c r="AD141" s="37"/>
      <c r="AE141" s="37"/>
      <c r="AT141" s="19" t="s">
        <v>170</v>
      </c>
      <c r="AU141" s="19" t="s">
        <v>87</v>
      </c>
    </row>
    <row r="142" spans="2:51" s="13" customFormat="1" ht="11.25">
      <c r="B142" s="212"/>
      <c r="C142" s="213"/>
      <c r="D142" s="208" t="s">
        <v>147</v>
      </c>
      <c r="E142" s="214" t="s">
        <v>32</v>
      </c>
      <c r="F142" s="215" t="s">
        <v>616</v>
      </c>
      <c r="G142" s="213"/>
      <c r="H142" s="214" t="s">
        <v>32</v>
      </c>
      <c r="I142" s="216"/>
      <c r="J142" s="213"/>
      <c r="K142" s="213"/>
      <c r="L142" s="217"/>
      <c r="M142" s="218"/>
      <c r="N142" s="219"/>
      <c r="O142" s="219"/>
      <c r="P142" s="219"/>
      <c r="Q142" s="219"/>
      <c r="R142" s="219"/>
      <c r="S142" s="219"/>
      <c r="T142" s="220"/>
      <c r="AT142" s="221" t="s">
        <v>147</v>
      </c>
      <c r="AU142" s="221" t="s">
        <v>87</v>
      </c>
      <c r="AV142" s="13" t="s">
        <v>40</v>
      </c>
      <c r="AW142" s="13" t="s">
        <v>38</v>
      </c>
      <c r="AX142" s="13" t="s">
        <v>80</v>
      </c>
      <c r="AY142" s="221" t="s">
        <v>135</v>
      </c>
    </row>
    <row r="143" spans="2:51" s="14" customFormat="1" ht="11.25">
      <c r="B143" s="222"/>
      <c r="C143" s="223"/>
      <c r="D143" s="208" t="s">
        <v>147</v>
      </c>
      <c r="E143" s="224" t="s">
        <v>32</v>
      </c>
      <c r="F143" s="225" t="s">
        <v>643</v>
      </c>
      <c r="G143" s="223"/>
      <c r="H143" s="226">
        <v>166.925</v>
      </c>
      <c r="I143" s="227"/>
      <c r="J143" s="223"/>
      <c r="K143" s="223"/>
      <c r="L143" s="228"/>
      <c r="M143" s="229"/>
      <c r="N143" s="230"/>
      <c r="O143" s="230"/>
      <c r="P143" s="230"/>
      <c r="Q143" s="230"/>
      <c r="R143" s="230"/>
      <c r="S143" s="230"/>
      <c r="T143" s="231"/>
      <c r="AT143" s="232" t="s">
        <v>147</v>
      </c>
      <c r="AU143" s="232" t="s">
        <v>87</v>
      </c>
      <c r="AV143" s="14" t="s">
        <v>87</v>
      </c>
      <c r="AW143" s="14" t="s">
        <v>38</v>
      </c>
      <c r="AX143" s="14" t="s">
        <v>80</v>
      </c>
      <c r="AY143" s="232" t="s">
        <v>135</v>
      </c>
    </row>
    <row r="144" spans="2:51" s="14" customFormat="1" ht="11.25">
      <c r="B144" s="222"/>
      <c r="C144" s="223"/>
      <c r="D144" s="208" t="s">
        <v>147</v>
      </c>
      <c r="E144" s="224" t="s">
        <v>32</v>
      </c>
      <c r="F144" s="225" t="s">
        <v>644</v>
      </c>
      <c r="G144" s="223"/>
      <c r="H144" s="226">
        <v>159.453</v>
      </c>
      <c r="I144" s="227"/>
      <c r="J144" s="223"/>
      <c r="K144" s="223"/>
      <c r="L144" s="228"/>
      <c r="M144" s="229"/>
      <c r="N144" s="230"/>
      <c r="O144" s="230"/>
      <c r="P144" s="230"/>
      <c r="Q144" s="230"/>
      <c r="R144" s="230"/>
      <c r="S144" s="230"/>
      <c r="T144" s="231"/>
      <c r="AT144" s="232" t="s">
        <v>147</v>
      </c>
      <c r="AU144" s="232" t="s">
        <v>87</v>
      </c>
      <c r="AV144" s="14" t="s">
        <v>87</v>
      </c>
      <c r="AW144" s="14" t="s">
        <v>38</v>
      </c>
      <c r="AX144" s="14" t="s">
        <v>80</v>
      </c>
      <c r="AY144" s="232" t="s">
        <v>135</v>
      </c>
    </row>
    <row r="145" spans="2:51" s="15" customFormat="1" ht="11.25">
      <c r="B145" s="233"/>
      <c r="C145" s="234"/>
      <c r="D145" s="208" t="s">
        <v>147</v>
      </c>
      <c r="E145" s="235" t="s">
        <v>32</v>
      </c>
      <c r="F145" s="236" t="s">
        <v>164</v>
      </c>
      <c r="G145" s="234"/>
      <c r="H145" s="237">
        <v>326.378</v>
      </c>
      <c r="I145" s="238"/>
      <c r="J145" s="234"/>
      <c r="K145" s="234"/>
      <c r="L145" s="239"/>
      <c r="M145" s="240"/>
      <c r="N145" s="241"/>
      <c r="O145" s="241"/>
      <c r="P145" s="241"/>
      <c r="Q145" s="241"/>
      <c r="R145" s="241"/>
      <c r="S145" s="241"/>
      <c r="T145" s="242"/>
      <c r="AT145" s="243" t="s">
        <v>147</v>
      </c>
      <c r="AU145" s="243" t="s">
        <v>87</v>
      </c>
      <c r="AV145" s="15" t="s">
        <v>143</v>
      </c>
      <c r="AW145" s="15" t="s">
        <v>38</v>
      </c>
      <c r="AX145" s="15" t="s">
        <v>40</v>
      </c>
      <c r="AY145" s="243" t="s">
        <v>135</v>
      </c>
    </row>
    <row r="146" spans="1:65" s="2" customFormat="1" ht="21.75" customHeight="1">
      <c r="A146" s="37"/>
      <c r="B146" s="38"/>
      <c r="C146" s="195" t="s">
        <v>255</v>
      </c>
      <c r="D146" s="195" t="s">
        <v>138</v>
      </c>
      <c r="E146" s="196" t="s">
        <v>648</v>
      </c>
      <c r="F146" s="197" t="s">
        <v>649</v>
      </c>
      <c r="G146" s="198" t="s">
        <v>141</v>
      </c>
      <c r="H146" s="199">
        <v>326.378</v>
      </c>
      <c r="I146" s="200"/>
      <c r="J146" s="201">
        <f>ROUND(I146*H146,2)</f>
        <v>0</v>
      </c>
      <c r="K146" s="197" t="s">
        <v>142</v>
      </c>
      <c r="L146" s="42"/>
      <c r="M146" s="202" t="s">
        <v>32</v>
      </c>
      <c r="N146" s="203" t="s">
        <v>51</v>
      </c>
      <c r="O146" s="67"/>
      <c r="P146" s="204">
        <f>O146*H146</f>
        <v>0</v>
      </c>
      <c r="Q146" s="204">
        <v>0.00438</v>
      </c>
      <c r="R146" s="204">
        <f>Q146*H146</f>
        <v>1.42953564</v>
      </c>
      <c r="S146" s="204">
        <v>0</v>
      </c>
      <c r="T146" s="205">
        <f>S146*H146</f>
        <v>0</v>
      </c>
      <c r="U146" s="37"/>
      <c r="V146" s="37"/>
      <c r="W146" s="37"/>
      <c r="X146" s="37"/>
      <c r="Y146" s="37"/>
      <c r="Z146" s="37"/>
      <c r="AA146" s="37"/>
      <c r="AB146" s="37"/>
      <c r="AC146" s="37"/>
      <c r="AD146" s="37"/>
      <c r="AE146" s="37"/>
      <c r="AR146" s="206" t="s">
        <v>143</v>
      </c>
      <c r="AT146" s="206" t="s">
        <v>138</v>
      </c>
      <c r="AU146" s="206" t="s">
        <v>87</v>
      </c>
      <c r="AY146" s="19" t="s">
        <v>135</v>
      </c>
      <c r="BE146" s="207">
        <f>IF(N146="základní",J146,0)</f>
        <v>0</v>
      </c>
      <c r="BF146" s="207">
        <f>IF(N146="snížená",J146,0)</f>
        <v>0</v>
      </c>
      <c r="BG146" s="207">
        <f>IF(N146="zákl. přenesená",J146,0)</f>
        <v>0</v>
      </c>
      <c r="BH146" s="207">
        <f>IF(N146="sníž. přenesená",J146,0)</f>
        <v>0</v>
      </c>
      <c r="BI146" s="207">
        <f>IF(N146="nulová",J146,0)</f>
        <v>0</v>
      </c>
      <c r="BJ146" s="19" t="s">
        <v>40</v>
      </c>
      <c r="BK146" s="207">
        <f>ROUND(I146*H146,2)</f>
        <v>0</v>
      </c>
      <c r="BL146" s="19" t="s">
        <v>143</v>
      </c>
      <c r="BM146" s="206" t="s">
        <v>650</v>
      </c>
    </row>
    <row r="147" spans="1:47" s="2" customFormat="1" ht="29.25">
      <c r="A147" s="37"/>
      <c r="B147" s="38"/>
      <c r="C147" s="39"/>
      <c r="D147" s="208" t="s">
        <v>170</v>
      </c>
      <c r="E147" s="39"/>
      <c r="F147" s="209" t="s">
        <v>245</v>
      </c>
      <c r="G147" s="39"/>
      <c r="H147" s="39"/>
      <c r="I147" s="118"/>
      <c r="J147" s="39"/>
      <c r="K147" s="39"/>
      <c r="L147" s="42"/>
      <c r="M147" s="210"/>
      <c r="N147" s="211"/>
      <c r="O147" s="67"/>
      <c r="P147" s="67"/>
      <c r="Q147" s="67"/>
      <c r="R147" s="67"/>
      <c r="S147" s="67"/>
      <c r="T147" s="68"/>
      <c r="U147" s="37"/>
      <c r="V147" s="37"/>
      <c r="W147" s="37"/>
      <c r="X147" s="37"/>
      <c r="Y147" s="37"/>
      <c r="Z147" s="37"/>
      <c r="AA147" s="37"/>
      <c r="AB147" s="37"/>
      <c r="AC147" s="37"/>
      <c r="AD147" s="37"/>
      <c r="AE147" s="37"/>
      <c r="AT147" s="19" t="s">
        <v>170</v>
      </c>
      <c r="AU147" s="19" t="s">
        <v>87</v>
      </c>
    </row>
    <row r="148" spans="2:51" s="13" customFormat="1" ht="11.25">
      <c r="B148" s="212"/>
      <c r="C148" s="213"/>
      <c r="D148" s="208" t="s">
        <v>147</v>
      </c>
      <c r="E148" s="214" t="s">
        <v>32</v>
      </c>
      <c r="F148" s="215" t="s">
        <v>616</v>
      </c>
      <c r="G148" s="213"/>
      <c r="H148" s="214" t="s">
        <v>32</v>
      </c>
      <c r="I148" s="216"/>
      <c r="J148" s="213"/>
      <c r="K148" s="213"/>
      <c r="L148" s="217"/>
      <c r="M148" s="218"/>
      <c r="N148" s="219"/>
      <c r="O148" s="219"/>
      <c r="P148" s="219"/>
      <c r="Q148" s="219"/>
      <c r="R148" s="219"/>
      <c r="S148" s="219"/>
      <c r="T148" s="220"/>
      <c r="AT148" s="221" t="s">
        <v>147</v>
      </c>
      <c r="AU148" s="221" t="s">
        <v>87</v>
      </c>
      <c r="AV148" s="13" t="s">
        <v>40</v>
      </c>
      <c r="AW148" s="13" t="s">
        <v>38</v>
      </c>
      <c r="AX148" s="13" t="s">
        <v>80</v>
      </c>
      <c r="AY148" s="221" t="s">
        <v>135</v>
      </c>
    </row>
    <row r="149" spans="2:51" s="14" customFormat="1" ht="11.25">
      <c r="B149" s="222"/>
      <c r="C149" s="223"/>
      <c r="D149" s="208" t="s">
        <v>147</v>
      </c>
      <c r="E149" s="224" t="s">
        <v>32</v>
      </c>
      <c r="F149" s="225" t="s">
        <v>643</v>
      </c>
      <c r="G149" s="223"/>
      <c r="H149" s="226">
        <v>166.925</v>
      </c>
      <c r="I149" s="227"/>
      <c r="J149" s="223"/>
      <c r="K149" s="223"/>
      <c r="L149" s="228"/>
      <c r="M149" s="229"/>
      <c r="N149" s="230"/>
      <c r="O149" s="230"/>
      <c r="P149" s="230"/>
      <c r="Q149" s="230"/>
      <c r="R149" s="230"/>
      <c r="S149" s="230"/>
      <c r="T149" s="231"/>
      <c r="AT149" s="232" t="s">
        <v>147</v>
      </c>
      <c r="AU149" s="232" t="s">
        <v>87</v>
      </c>
      <c r="AV149" s="14" t="s">
        <v>87</v>
      </c>
      <c r="AW149" s="14" t="s">
        <v>38</v>
      </c>
      <c r="AX149" s="14" t="s">
        <v>80</v>
      </c>
      <c r="AY149" s="232" t="s">
        <v>135</v>
      </c>
    </row>
    <row r="150" spans="2:51" s="14" customFormat="1" ht="11.25">
      <c r="B150" s="222"/>
      <c r="C150" s="223"/>
      <c r="D150" s="208" t="s">
        <v>147</v>
      </c>
      <c r="E150" s="224" t="s">
        <v>32</v>
      </c>
      <c r="F150" s="225" t="s">
        <v>644</v>
      </c>
      <c r="G150" s="223"/>
      <c r="H150" s="226">
        <v>159.453</v>
      </c>
      <c r="I150" s="227"/>
      <c r="J150" s="223"/>
      <c r="K150" s="223"/>
      <c r="L150" s="228"/>
      <c r="M150" s="229"/>
      <c r="N150" s="230"/>
      <c r="O150" s="230"/>
      <c r="P150" s="230"/>
      <c r="Q150" s="230"/>
      <c r="R150" s="230"/>
      <c r="S150" s="230"/>
      <c r="T150" s="231"/>
      <c r="AT150" s="232" t="s">
        <v>147</v>
      </c>
      <c r="AU150" s="232" t="s">
        <v>87</v>
      </c>
      <c r="AV150" s="14" t="s">
        <v>87</v>
      </c>
      <c r="AW150" s="14" t="s">
        <v>38</v>
      </c>
      <c r="AX150" s="14" t="s">
        <v>80</v>
      </c>
      <c r="AY150" s="232" t="s">
        <v>135</v>
      </c>
    </row>
    <row r="151" spans="2:51" s="15" customFormat="1" ht="11.25">
      <c r="B151" s="233"/>
      <c r="C151" s="234"/>
      <c r="D151" s="208" t="s">
        <v>147</v>
      </c>
      <c r="E151" s="235" t="s">
        <v>32</v>
      </c>
      <c r="F151" s="236" t="s">
        <v>164</v>
      </c>
      <c r="G151" s="234"/>
      <c r="H151" s="237">
        <v>326.378</v>
      </c>
      <c r="I151" s="238"/>
      <c r="J151" s="234"/>
      <c r="K151" s="234"/>
      <c r="L151" s="239"/>
      <c r="M151" s="240"/>
      <c r="N151" s="241"/>
      <c r="O151" s="241"/>
      <c r="P151" s="241"/>
      <c r="Q151" s="241"/>
      <c r="R151" s="241"/>
      <c r="S151" s="241"/>
      <c r="T151" s="242"/>
      <c r="AT151" s="243" t="s">
        <v>147</v>
      </c>
      <c r="AU151" s="243" t="s">
        <v>87</v>
      </c>
      <c r="AV151" s="15" t="s">
        <v>143</v>
      </c>
      <c r="AW151" s="15" t="s">
        <v>38</v>
      </c>
      <c r="AX151" s="15" t="s">
        <v>40</v>
      </c>
      <c r="AY151" s="243" t="s">
        <v>135</v>
      </c>
    </row>
    <row r="152" spans="1:65" s="2" customFormat="1" ht="21.75" customHeight="1">
      <c r="A152" s="37"/>
      <c r="B152" s="38"/>
      <c r="C152" s="195" t="s">
        <v>260</v>
      </c>
      <c r="D152" s="195" t="s">
        <v>138</v>
      </c>
      <c r="E152" s="196" t="s">
        <v>651</v>
      </c>
      <c r="F152" s="197" t="s">
        <v>652</v>
      </c>
      <c r="G152" s="198" t="s">
        <v>304</v>
      </c>
      <c r="H152" s="199">
        <v>16.8</v>
      </c>
      <c r="I152" s="200"/>
      <c r="J152" s="201">
        <f>ROUND(I152*H152,2)</f>
        <v>0</v>
      </c>
      <c r="K152" s="197" t="s">
        <v>142</v>
      </c>
      <c r="L152" s="42"/>
      <c r="M152" s="202" t="s">
        <v>32</v>
      </c>
      <c r="N152" s="203" t="s">
        <v>51</v>
      </c>
      <c r="O152" s="67"/>
      <c r="P152" s="204">
        <f>O152*H152</f>
        <v>0</v>
      </c>
      <c r="Q152" s="204">
        <v>2E-05</v>
      </c>
      <c r="R152" s="204">
        <f>Q152*H152</f>
        <v>0.00033600000000000004</v>
      </c>
      <c r="S152" s="204">
        <v>0</v>
      </c>
      <c r="T152" s="205">
        <f>S152*H152</f>
        <v>0</v>
      </c>
      <c r="U152" s="37"/>
      <c r="V152" s="37"/>
      <c r="W152" s="37"/>
      <c r="X152" s="37"/>
      <c r="Y152" s="37"/>
      <c r="Z152" s="37"/>
      <c r="AA152" s="37"/>
      <c r="AB152" s="37"/>
      <c r="AC152" s="37"/>
      <c r="AD152" s="37"/>
      <c r="AE152" s="37"/>
      <c r="AR152" s="206" t="s">
        <v>143</v>
      </c>
      <c r="AT152" s="206" t="s">
        <v>138</v>
      </c>
      <c r="AU152" s="206" t="s">
        <v>87</v>
      </c>
      <c r="AY152" s="19" t="s">
        <v>135</v>
      </c>
      <c r="BE152" s="207">
        <f>IF(N152="základní",J152,0)</f>
        <v>0</v>
      </c>
      <c r="BF152" s="207">
        <f>IF(N152="snížená",J152,0)</f>
        <v>0</v>
      </c>
      <c r="BG152" s="207">
        <f>IF(N152="zákl. přenesená",J152,0)</f>
        <v>0</v>
      </c>
      <c r="BH152" s="207">
        <f>IF(N152="sníž. přenesená",J152,0)</f>
        <v>0</v>
      </c>
      <c r="BI152" s="207">
        <f>IF(N152="nulová",J152,0)</f>
        <v>0</v>
      </c>
      <c r="BJ152" s="19" t="s">
        <v>40</v>
      </c>
      <c r="BK152" s="207">
        <f>ROUND(I152*H152,2)</f>
        <v>0</v>
      </c>
      <c r="BL152" s="19" t="s">
        <v>143</v>
      </c>
      <c r="BM152" s="206" t="s">
        <v>653</v>
      </c>
    </row>
    <row r="153" spans="1:47" s="2" customFormat="1" ht="58.5">
      <c r="A153" s="37"/>
      <c r="B153" s="38"/>
      <c r="C153" s="39"/>
      <c r="D153" s="208" t="s">
        <v>170</v>
      </c>
      <c r="E153" s="39"/>
      <c r="F153" s="209" t="s">
        <v>654</v>
      </c>
      <c r="G153" s="39"/>
      <c r="H153" s="39"/>
      <c r="I153" s="118"/>
      <c r="J153" s="39"/>
      <c r="K153" s="39"/>
      <c r="L153" s="42"/>
      <c r="M153" s="210"/>
      <c r="N153" s="211"/>
      <c r="O153" s="67"/>
      <c r="P153" s="67"/>
      <c r="Q153" s="67"/>
      <c r="R153" s="67"/>
      <c r="S153" s="67"/>
      <c r="T153" s="68"/>
      <c r="U153" s="37"/>
      <c r="V153" s="37"/>
      <c r="W153" s="37"/>
      <c r="X153" s="37"/>
      <c r="Y153" s="37"/>
      <c r="Z153" s="37"/>
      <c r="AA153" s="37"/>
      <c r="AB153" s="37"/>
      <c r="AC153" s="37"/>
      <c r="AD153" s="37"/>
      <c r="AE153" s="37"/>
      <c r="AT153" s="19" t="s">
        <v>170</v>
      </c>
      <c r="AU153" s="19" t="s">
        <v>87</v>
      </c>
    </row>
    <row r="154" spans="2:51" s="13" customFormat="1" ht="11.25">
      <c r="B154" s="212"/>
      <c r="C154" s="213"/>
      <c r="D154" s="208" t="s">
        <v>147</v>
      </c>
      <c r="E154" s="214" t="s">
        <v>32</v>
      </c>
      <c r="F154" s="215" t="s">
        <v>616</v>
      </c>
      <c r="G154" s="213"/>
      <c r="H154" s="214" t="s">
        <v>32</v>
      </c>
      <c r="I154" s="216"/>
      <c r="J154" s="213"/>
      <c r="K154" s="213"/>
      <c r="L154" s="217"/>
      <c r="M154" s="218"/>
      <c r="N154" s="219"/>
      <c r="O154" s="219"/>
      <c r="P154" s="219"/>
      <c r="Q154" s="219"/>
      <c r="R154" s="219"/>
      <c r="S154" s="219"/>
      <c r="T154" s="220"/>
      <c r="AT154" s="221" t="s">
        <v>147</v>
      </c>
      <c r="AU154" s="221" t="s">
        <v>87</v>
      </c>
      <c r="AV154" s="13" t="s">
        <v>40</v>
      </c>
      <c r="AW154" s="13" t="s">
        <v>38</v>
      </c>
      <c r="AX154" s="13" t="s">
        <v>80</v>
      </c>
      <c r="AY154" s="221" t="s">
        <v>135</v>
      </c>
    </row>
    <row r="155" spans="2:51" s="14" customFormat="1" ht="11.25">
      <c r="B155" s="222"/>
      <c r="C155" s="223"/>
      <c r="D155" s="208" t="s">
        <v>147</v>
      </c>
      <c r="E155" s="224" t="s">
        <v>32</v>
      </c>
      <c r="F155" s="225" t="s">
        <v>655</v>
      </c>
      <c r="G155" s="223"/>
      <c r="H155" s="226">
        <v>0.77</v>
      </c>
      <c r="I155" s="227"/>
      <c r="J155" s="223"/>
      <c r="K155" s="223"/>
      <c r="L155" s="228"/>
      <c r="M155" s="229"/>
      <c r="N155" s="230"/>
      <c r="O155" s="230"/>
      <c r="P155" s="230"/>
      <c r="Q155" s="230"/>
      <c r="R155" s="230"/>
      <c r="S155" s="230"/>
      <c r="T155" s="231"/>
      <c r="AT155" s="232" t="s">
        <v>147</v>
      </c>
      <c r="AU155" s="232" t="s">
        <v>87</v>
      </c>
      <c r="AV155" s="14" t="s">
        <v>87</v>
      </c>
      <c r="AW155" s="14" t="s">
        <v>38</v>
      </c>
      <c r="AX155" s="14" t="s">
        <v>80</v>
      </c>
      <c r="AY155" s="232" t="s">
        <v>135</v>
      </c>
    </row>
    <row r="156" spans="2:51" s="14" customFormat="1" ht="11.25">
      <c r="B156" s="222"/>
      <c r="C156" s="223"/>
      <c r="D156" s="208" t="s">
        <v>147</v>
      </c>
      <c r="E156" s="224" t="s">
        <v>32</v>
      </c>
      <c r="F156" s="225" t="s">
        <v>656</v>
      </c>
      <c r="G156" s="223"/>
      <c r="H156" s="226">
        <v>15.73</v>
      </c>
      <c r="I156" s="227"/>
      <c r="J156" s="223"/>
      <c r="K156" s="223"/>
      <c r="L156" s="228"/>
      <c r="M156" s="229"/>
      <c r="N156" s="230"/>
      <c r="O156" s="230"/>
      <c r="P156" s="230"/>
      <c r="Q156" s="230"/>
      <c r="R156" s="230"/>
      <c r="S156" s="230"/>
      <c r="T156" s="231"/>
      <c r="AT156" s="232" t="s">
        <v>147</v>
      </c>
      <c r="AU156" s="232" t="s">
        <v>87</v>
      </c>
      <c r="AV156" s="14" t="s">
        <v>87</v>
      </c>
      <c r="AW156" s="14" t="s">
        <v>38</v>
      </c>
      <c r="AX156" s="14" t="s">
        <v>80</v>
      </c>
      <c r="AY156" s="232" t="s">
        <v>135</v>
      </c>
    </row>
    <row r="157" spans="2:51" s="14" customFormat="1" ht="11.25">
      <c r="B157" s="222"/>
      <c r="C157" s="223"/>
      <c r="D157" s="208" t="s">
        <v>147</v>
      </c>
      <c r="E157" s="224" t="s">
        <v>32</v>
      </c>
      <c r="F157" s="225" t="s">
        <v>657</v>
      </c>
      <c r="G157" s="223"/>
      <c r="H157" s="226">
        <v>0.3</v>
      </c>
      <c r="I157" s="227"/>
      <c r="J157" s="223"/>
      <c r="K157" s="223"/>
      <c r="L157" s="228"/>
      <c r="M157" s="229"/>
      <c r="N157" s="230"/>
      <c r="O157" s="230"/>
      <c r="P157" s="230"/>
      <c r="Q157" s="230"/>
      <c r="R157" s="230"/>
      <c r="S157" s="230"/>
      <c r="T157" s="231"/>
      <c r="AT157" s="232" t="s">
        <v>147</v>
      </c>
      <c r="AU157" s="232" t="s">
        <v>87</v>
      </c>
      <c r="AV157" s="14" t="s">
        <v>87</v>
      </c>
      <c r="AW157" s="14" t="s">
        <v>38</v>
      </c>
      <c r="AX157" s="14" t="s">
        <v>80</v>
      </c>
      <c r="AY157" s="232" t="s">
        <v>135</v>
      </c>
    </row>
    <row r="158" spans="2:51" s="15" customFormat="1" ht="11.25">
      <c r="B158" s="233"/>
      <c r="C158" s="234"/>
      <c r="D158" s="208" t="s">
        <v>147</v>
      </c>
      <c r="E158" s="235" t="s">
        <v>32</v>
      </c>
      <c r="F158" s="236" t="s">
        <v>164</v>
      </c>
      <c r="G158" s="234"/>
      <c r="H158" s="237">
        <v>16.8</v>
      </c>
      <c r="I158" s="238"/>
      <c r="J158" s="234"/>
      <c r="K158" s="234"/>
      <c r="L158" s="239"/>
      <c r="M158" s="240"/>
      <c r="N158" s="241"/>
      <c r="O158" s="241"/>
      <c r="P158" s="241"/>
      <c r="Q158" s="241"/>
      <c r="R158" s="241"/>
      <c r="S158" s="241"/>
      <c r="T158" s="242"/>
      <c r="AT158" s="243" t="s">
        <v>147</v>
      </c>
      <c r="AU158" s="243" t="s">
        <v>87</v>
      </c>
      <c r="AV158" s="15" t="s">
        <v>143</v>
      </c>
      <c r="AW158" s="15" t="s">
        <v>38</v>
      </c>
      <c r="AX158" s="15" t="s">
        <v>40</v>
      </c>
      <c r="AY158" s="243" t="s">
        <v>135</v>
      </c>
    </row>
    <row r="159" spans="1:65" s="2" customFormat="1" ht="16.5" customHeight="1">
      <c r="A159" s="37"/>
      <c r="B159" s="38"/>
      <c r="C159" s="244" t="s">
        <v>265</v>
      </c>
      <c r="D159" s="244" t="s">
        <v>372</v>
      </c>
      <c r="E159" s="245" t="s">
        <v>658</v>
      </c>
      <c r="F159" s="246" t="s">
        <v>659</v>
      </c>
      <c r="G159" s="247" t="s">
        <v>304</v>
      </c>
      <c r="H159" s="248">
        <v>17.64</v>
      </c>
      <c r="I159" s="249"/>
      <c r="J159" s="250">
        <f>ROUND(I159*H159,2)</f>
        <v>0</v>
      </c>
      <c r="K159" s="246" t="s">
        <v>142</v>
      </c>
      <c r="L159" s="251"/>
      <c r="M159" s="252" t="s">
        <v>32</v>
      </c>
      <c r="N159" s="253" t="s">
        <v>51</v>
      </c>
      <c r="O159" s="67"/>
      <c r="P159" s="204">
        <f>O159*H159</f>
        <v>0</v>
      </c>
      <c r="Q159" s="204">
        <v>0.0003</v>
      </c>
      <c r="R159" s="204">
        <f>Q159*H159</f>
        <v>0.005292</v>
      </c>
      <c r="S159" s="204">
        <v>0</v>
      </c>
      <c r="T159" s="205">
        <f>S159*H159</f>
        <v>0</v>
      </c>
      <c r="U159" s="37"/>
      <c r="V159" s="37"/>
      <c r="W159" s="37"/>
      <c r="X159" s="37"/>
      <c r="Y159" s="37"/>
      <c r="Z159" s="37"/>
      <c r="AA159" s="37"/>
      <c r="AB159" s="37"/>
      <c r="AC159" s="37"/>
      <c r="AD159" s="37"/>
      <c r="AE159" s="37"/>
      <c r="AR159" s="206" t="s">
        <v>236</v>
      </c>
      <c r="AT159" s="206" t="s">
        <v>372</v>
      </c>
      <c r="AU159" s="206" t="s">
        <v>87</v>
      </c>
      <c r="AY159" s="19" t="s">
        <v>135</v>
      </c>
      <c r="BE159" s="207">
        <f>IF(N159="základní",J159,0)</f>
        <v>0</v>
      </c>
      <c r="BF159" s="207">
        <f>IF(N159="snížená",J159,0)</f>
        <v>0</v>
      </c>
      <c r="BG159" s="207">
        <f>IF(N159="zákl. přenesená",J159,0)</f>
        <v>0</v>
      </c>
      <c r="BH159" s="207">
        <f>IF(N159="sníž. přenesená",J159,0)</f>
        <v>0</v>
      </c>
      <c r="BI159" s="207">
        <f>IF(N159="nulová",J159,0)</f>
        <v>0</v>
      </c>
      <c r="BJ159" s="19" t="s">
        <v>40</v>
      </c>
      <c r="BK159" s="207">
        <f>ROUND(I159*H159,2)</f>
        <v>0</v>
      </c>
      <c r="BL159" s="19" t="s">
        <v>143</v>
      </c>
      <c r="BM159" s="206" t="s">
        <v>660</v>
      </c>
    </row>
    <row r="160" spans="2:51" s="14" customFormat="1" ht="11.25">
      <c r="B160" s="222"/>
      <c r="C160" s="223"/>
      <c r="D160" s="208" t="s">
        <v>147</v>
      </c>
      <c r="E160" s="223"/>
      <c r="F160" s="225" t="s">
        <v>661</v>
      </c>
      <c r="G160" s="223"/>
      <c r="H160" s="226">
        <v>17.64</v>
      </c>
      <c r="I160" s="227"/>
      <c r="J160" s="223"/>
      <c r="K160" s="223"/>
      <c r="L160" s="228"/>
      <c r="M160" s="229"/>
      <c r="N160" s="230"/>
      <c r="O160" s="230"/>
      <c r="P160" s="230"/>
      <c r="Q160" s="230"/>
      <c r="R160" s="230"/>
      <c r="S160" s="230"/>
      <c r="T160" s="231"/>
      <c r="AT160" s="232" t="s">
        <v>147</v>
      </c>
      <c r="AU160" s="232" t="s">
        <v>87</v>
      </c>
      <c r="AV160" s="14" t="s">
        <v>87</v>
      </c>
      <c r="AW160" s="14" t="s">
        <v>4</v>
      </c>
      <c r="AX160" s="14" t="s">
        <v>40</v>
      </c>
      <c r="AY160" s="232" t="s">
        <v>135</v>
      </c>
    </row>
    <row r="161" spans="1:65" s="2" customFormat="1" ht="16.5" customHeight="1">
      <c r="A161" s="37"/>
      <c r="B161" s="38"/>
      <c r="C161" s="195" t="s">
        <v>8</v>
      </c>
      <c r="D161" s="195" t="s">
        <v>138</v>
      </c>
      <c r="E161" s="196" t="s">
        <v>662</v>
      </c>
      <c r="F161" s="197" t="s">
        <v>663</v>
      </c>
      <c r="G161" s="198" t="s">
        <v>141</v>
      </c>
      <c r="H161" s="199">
        <v>141.944</v>
      </c>
      <c r="I161" s="200"/>
      <c r="J161" s="201">
        <f>ROUND(I161*H161,2)</f>
        <v>0</v>
      </c>
      <c r="K161" s="197" t="s">
        <v>142</v>
      </c>
      <c r="L161" s="42"/>
      <c r="M161" s="202" t="s">
        <v>32</v>
      </c>
      <c r="N161" s="203" t="s">
        <v>51</v>
      </c>
      <c r="O161" s="67"/>
      <c r="P161" s="204">
        <f>O161*H161</f>
        <v>0</v>
      </c>
      <c r="Q161" s="204">
        <v>0.02363</v>
      </c>
      <c r="R161" s="204">
        <f>Q161*H161</f>
        <v>3.35413672</v>
      </c>
      <c r="S161" s="204">
        <v>0</v>
      </c>
      <c r="T161" s="205">
        <f>S161*H161</f>
        <v>0</v>
      </c>
      <c r="U161" s="37"/>
      <c r="V161" s="37"/>
      <c r="W161" s="37"/>
      <c r="X161" s="37"/>
      <c r="Y161" s="37"/>
      <c r="Z161" s="37"/>
      <c r="AA161" s="37"/>
      <c r="AB161" s="37"/>
      <c r="AC161" s="37"/>
      <c r="AD161" s="37"/>
      <c r="AE161" s="37"/>
      <c r="AR161" s="206" t="s">
        <v>143</v>
      </c>
      <c r="AT161" s="206" t="s">
        <v>138</v>
      </c>
      <c r="AU161" s="206" t="s">
        <v>87</v>
      </c>
      <c r="AY161" s="19" t="s">
        <v>135</v>
      </c>
      <c r="BE161" s="207">
        <f>IF(N161="základní",J161,0)</f>
        <v>0</v>
      </c>
      <c r="BF161" s="207">
        <f>IF(N161="snížená",J161,0)</f>
        <v>0</v>
      </c>
      <c r="BG161" s="207">
        <f>IF(N161="zákl. přenesená",J161,0)</f>
        <v>0</v>
      </c>
      <c r="BH161" s="207">
        <f>IF(N161="sníž. přenesená",J161,0)</f>
        <v>0</v>
      </c>
      <c r="BI161" s="207">
        <f>IF(N161="nulová",J161,0)</f>
        <v>0</v>
      </c>
      <c r="BJ161" s="19" t="s">
        <v>40</v>
      </c>
      <c r="BK161" s="207">
        <f>ROUND(I161*H161,2)</f>
        <v>0</v>
      </c>
      <c r="BL161" s="19" t="s">
        <v>143</v>
      </c>
      <c r="BM161" s="206" t="s">
        <v>664</v>
      </c>
    </row>
    <row r="162" spans="1:47" s="2" customFormat="1" ht="39">
      <c r="A162" s="37"/>
      <c r="B162" s="38"/>
      <c r="C162" s="39"/>
      <c r="D162" s="208" t="s">
        <v>170</v>
      </c>
      <c r="E162" s="39"/>
      <c r="F162" s="209" t="s">
        <v>250</v>
      </c>
      <c r="G162" s="39"/>
      <c r="H162" s="39"/>
      <c r="I162" s="118"/>
      <c r="J162" s="39"/>
      <c r="K162" s="39"/>
      <c r="L162" s="42"/>
      <c r="M162" s="210"/>
      <c r="N162" s="211"/>
      <c r="O162" s="67"/>
      <c r="P162" s="67"/>
      <c r="Q162" s="67"/>
      <c r="R162" s="67"/>
      <c r="S162" s="67"/>
      <c r="T162" s="68"/>
      <c r="U162" s="37"/>
      <c r="V162" s="37"/>
      <c r="W162" s="37"/>
      <c r="X162" s="37"/>
      <c r="Y162" s="37"/>
      <c r="Z162" s="37"/>
      <c r="AA162" s="37"/>
      <c r="AB162" s="37"/>
      <c r="AC162" s="37"/>
      <c r="AD162" s="37"/>
      <c r="AE162" s="37"/>
      <c r="AT162" s="19" t="s">
        <v>170</v>
      </c>
      <c r="AU162" s="19" t="s">
        <v>87</v>
      </c>
    </row>
    <row r="163" spans="2:51" s="13" customFormat="1" ht="11.25">
      <c r="B163" s="212"/>
      <c r="C163" s="213"/>
      <c r="D163" s="208" t="s">
        <v>147</v>
      </c>
      <c r="E163" s="214" t="s">
        <v>32</v>
      </c>
      <c r="F163" s="215" t="s">
        <v>616</v>
      </c>
      <c r="G163" s="213"/>
      <c r="H163" s="214" t="s">
        <v>32</v>
      </c>
      <c r="I163" s="216"/>
      <c r="J163" s="213"/>
      <c r="K163" s="213"/>
      <c r="L163" s="217"/>
      <c r="M163" s="218"/>
      <c r="N163" s="219"/>
      <c r="O163" s="219"/>
      <c r="P163" s="219"/>
      <c r="Q163" s="219"/>
      <c r="R163" s="219"/>
      <c r="S163" s="219"/>
      <c r="T163" s="220"/>
      <c r="AT163" s="221" t="s">
        <v>147</v>
      </c>
      <c r="AU163" s="221" t="s">
        <v>87</v>
      </c>
      <c r="AV163" s="13" t="s">
        <v>40</v>
      </c>
      <c r="AW163" s="13" t="s">
        <v>38</v>
      </c>
      <c r="AX163" s="13" t="s">
        <v>80</v>
      </c>
      <c r="AY163" s="221" t="s">
        <v>135</v>
      </c>
    </row>
    <row r="164" spans="2:51" s="14" customFormat="1" ht="11.25">
      <c r="B164" s="222"/>
      <c r="C164" s="223"/>
      <c r="D164" s="208" t="s">
        <v>147</v>
      </c>
      <c r="E164" s="224" t="s">
        <v>32</v>
      </c>
      <c r="F164" s="225" t="s">
        <v>638</v>
      </c>
      <c r="G164" s="223"/>
      <c r="H164" s="226">
        <v>128.234</v>
      </c>
      <c r="I164" s="227"/>
      <c r="J164" s="223"/>
      <c r="K164" s="223"/>
      <c r="L164" s="228"/>
      <c r="M164" s="229"/>
      <c r="N164" s="230"/>
      <c r="O164" s="230"/>
      <c r="P164" s="230"/>
      <c r="Q164" s="230"/>
      <c r="R164" s="230"/>
      <c r="S164" s="230"/>
      <c r="T164" s="231"/>
      <c r="AT164" s="232" t="s">
        <v>147</v>
      </c>
      <c r="AU164" s="232" t="s">
        <v>87</v>
      </c>
      <c r="AV164" s="14" t="s">
        <v>87</v>
      </c>
      <c r="AW164" s="14" t="s">
        <v>38</v>
      </c>
      <c r="AX164" s="14" t="s">
        <v>80</v>
      </c>
      <c r="AY164" s="232" t="s">
        <v>135</v>
      </c>
    </row>
    <row r="165" spans="2:51" s="14" customFormat="1" ht="11.25">
      <c r="B165" s="222"/>
      <c r="C165" s="223"/>
      <c r="D165" s="208" t="s">
        <v>147</v>
      </c>
      <c r="E165" s="224" t="s">
        <v>32</v>
      </c>
      <c r="F165" s="225" t="s">
        <v>639</v>
      </c>
      <c r="G165" s="223"/>
      <c r="H165" s="226">
        <v>13.71</v>
      </c>
      <c r="I165" s="227"/>
      <c r="J165" s="223"/>
      <c r="K165" s="223"/>
      <c r="L165" s="228"/>
      <c r="M165" s="229"/>
      <c r="N165" s="230"/>
      <c r="O165" s="230"/>
      <c r="P165" s="230"/>
      <c r="Q165" s="230"/>
      <c r="R165" s="230"/>
      <c r="S165" s="230"/>
      <c r="T165" s="231"/>
      <c r="AT165" s="232" t="s">
        <v>147</v>
      </c>
      <c r="AU165" s="232" t="s">
        <v>87</v>
      </c>
      <c r="AV165" s="14" t="s">
        <v>87</v>
      </c>
      <c r="AW165" s="14" t="s">
        <v>38</v>
      </c>
      <c r="AX165" s="14" t="s">
        <v>80</v>
      </c>
      <c r="AY165" s="232" t="s">
        <v>135</v>
      </c>
    </row>
    <row r="166" spans="2:51" s="15" customFormat="1" ht="11.25">
      <c r="B166" s="233"/>
      <c r="C166" s="234"/>
      <c r="D166" s="208" t="s">
        <v>147</v>
      </c>
      <c r="E166" s="235" t="s">
        <v>32</v>
      </c>
      <c r="F166" s="236" t="s">
        <v>164</v>
      </c>
      <c r="G166" s="234"/>
      <c r="H166" s="237">
        <v>141.944</v>
      </c>
      <c r="I166" s="238"/>
      <c r="J166" s="234"/>
      <c r="K166" s="234"/>
      <c r="L166" s="239"/>
      <c r="M166" s="240"/>
      <c r="N166" s="241"/>
      <c r="O166" s="241"/>
      <c r="P166" s="241"/>
      <c r="Q166" s="241"/>
      <c r="R166" s="241"/>
      <c r="S166" s="241"/>
      <c r="T166" s="242"/>
      <c r="AT166" s="243" t="s">
        <v>147</v>
      </c>
      <c r="AU166" s="243" t="s">
        <v>87</v>
      </c>
      <c r="AV166" s="15" t="s">
        <v>143</v>
      </c>
      <c r="AW166" s="15" t="s">
        <v>38</v>
      </c>
      <c r="AX166" s="15" t="s">
        <v>40</v>
      </c>
      <c r="AY166" s="243" t="s">
        <v>135</v>
      </c>
    </row>
    <row r="167" spans="1:65" s="2" customFormat="1" ht="21.75" customHeight="1">
      <c r="A167" s="37"/>
      <c r="B167" s="38"/>
      <c r="C167" s="195" t="s">
        <v>291</v>
      </c>
      <c r="D167" s="195" t="s">
        <v>138</v>
      </c>
      <c r="E167" s="196" t="s">
        <v>665</v>
      </c>
      <c r="F167" s="197" t="s">
        <v>666</v>
      </c>
      <c r="G167" s="198" t="s">
        <v>141</v>
      </c>
      <c r="H167" s="199">
        <v>166.925</v>
      </c>
      <c r="I167" s="200"/>
      <c r="J167" s="201">
        <f>ROUND(I167*H167,2)</f>
        <v>0</v>
      </c>
      <c r="K167" s="197" t="s">
        <v>142</v>
      </c>
      <c r="L167" s="42"/>
      <c r="M167" s="202" t="s">
        <v>32</v>
      </c>
      <c r="N167" s="203" t="s">
        <v>51</v>
      </c>
      <c r="O167" s="67"/>
      <c r="P167" s="204">
        <f>O167*H167</f>
        <v>0</v>
      </c>
      <c r="Q167" s="204">
        <v>0.01146</v>
      </c>
      <c r="R167" s="204">
        <f>Q167*H167</f>
        <v>1.9129605</v>
      </c>
      <c r="S167" s="204">
        <v>0</v>
      </c>
      <c r="T167" s="205">
        <f>S167*H167</f>
        <v>0</v>
      </c>
      <c r="U167" s="37"/>
      <c r="V167" s="37"/>
      <c r="W167" s="37"/>
      <c r="X167" s="37"/>
      <c r="Y167" s="37"/>
      <c r="Z167" s="37"/>
      <c r="AA167" s="37"/>
      <c r="AB167" s="37"/>
      <c r="AC167" s="37"/>
      <c r="AD167" s="37"/>
      <c r="AE167" s="37"/>
      <c r="AR167" s="206" t="s">
        <v>143</v>
      </c>
      <c r="AT167" s="206" t="s">
        <v>138</v>
      </c>
      <c r="AU167" s="206" t="s">
        <v>87</v>
      </c>
      <c r="AY167" s="19" t="s">
        <v>135</v>
      </c>
      <c r="BE167" s="207">
        <f>IF(N167="základní",J167,0)</f>
        <v>0</v>
      </c>
      <c r="BF167" s="207">
        <f>IF(N167="snížená",J167,0)</f>
        <v>0</v>
      </c>
      <c r="BG167" s="207">
        <f>IF(N167="zákl. přenesená",J167,0)</f>
        <v>0</v>
      </c>
      <c r="BH167" s="207">
        <f>IF(N167="sníž. přenesená",J167,0)</f>
        <v>0</v>
      </c>
      <c r="BI167" s="207">
        <f>IF(N167="nulová",J167,0)</f>
        <v>0</v>
      </c>
      <c r="BJ167" s="19" t="s">
        <v>40</v>
      </c>
      <c r="BK167" s="207">
        <f>ROUND(I167*H167,2)</f>
        <v>0</v>
      </c>
      <c r="BL167" s="19" t="s">
        <v>143</v>
      </c>
      <c r="BM167" s="206" t="s">
        <v>667</v>
      </c>
    </row>
    <row r="168" spans="2:51" s="13" customFormat="1" ht="11.25">
      <c r="B168" s="212"/>
      <c r="C168" s="213"/>
      <c r="D168" s="208" t="s">
        <v>147</v>
      </c>
      <c r="E168" s="214" t="s">
        <v>32</v>
      </c>
      <c r="F168" s="215" t="s">
        <v>616</v>
      </c>
      <c r="G168" s="213"/>
      <c r="H168" s="214" t="s">
        <v>32</v>
      </c>
      <c r="I168" s="216"/>
      <c r="J168" s="213"/>
      <c r="K168" s="213"/>
      <c r="L168" s="217"/>
      <c r="M168" s="218"/>
      <c r="N168" s="219"/>
      <c r="O168" s="219"/>
      <c r="P168" s="219"/>
      <c r="Q168" s="219"/>
      <c r="R168" s="219"/>
      <c r="S168" s="219"/>
      <c r="T168" s="220"/>
      <c r="AT168" s="221" t="s">
        <v>147</v>
      </c>
      <c r="AU168" s="221" t="s">
        <v>87</v>
      </c>
      <c r="AV168" s="13" t="s">
        <v>40</v>
      </c>
      <c r="AW168" s="13" t="s">
        <v>38</v>
      </c>
      <c r="AX168" s="13" t="s">
        <v>80</v>
      </c>
      <c r="AY168" s="221" t="s">
        <v>135</v>
      </c>
    </row>
    <row r="169" spans="2:51" s="14" customFormat="1" ht="11.25">
      <c r="B169" s="222"/>
      <c r="C169" s="223"/>
      <c r="D169" s="208" t="s">
        <v>147</v>
      </c>
      <c r="E169" s="224" t="s">
        <v>32</v>
      </c>
      <c r="F169" s="225" t="s">
        <v>668</v>
      </c>
      <c r="G169" s="223"/>
      <c r="H169" s="226">
        <v>62.513</v>
      </c>
      <c r="I169" s="227"/>
      <c r="J169" s="223"/>
      <c r="K169" s="223"/>
      <c r="L169" s="228"/>
      <c r="M169" s="229"/>
      <c r="N169" s="230"/>
      <c r="O169" s="230"/>
      <c r="P169" s="230"/>
      <c r="Q169" s="230"/>
      <c r="R169" s="230"/>
      <c r="S169" s="230"/>
      <c r="T169" s="231"/>
      <c r="AT169" s="232" t="s">
        <v>147</v>
      </c>
      <c r="AU169" s="232" t="s">
        <v>87</v>
      </c>
      <c r="AV169" s="14" t="s">
        <v>87</v>
      </c>
      <c r="AW169" s="14" t="s">
        <v>38</v>
      </c>
      <c r="AX169" s="14" t="s">
        <v>80</v>
      </c>
      <c r="AY169" s="232" t="s">
        <v>135</v>
      </c>
    </row>
    <row r="170" spans="2:51" s="14" customFormat="1" ht="11.25">
      <c r="B170" s="222"/>
      <c r="C170" s="223"/>
      <c r="D170" s="208" t="s">
        <v>147</v>
      </c>
      <c r="E170" s="224" t="s">
        <v>32</v>
      </c>
      <c r="F170" s="225" t="s">
        <v>669</v>
      </c>
      <c r="G170" s="223"/>
      <c r="H170" s="226">
        <v>39.861</v>
      </c>
      <c r="I170" s="227"/>
      <c r="J170" s="223"/>
      <c r="K170" s="223"/>
      <c r="L170" s="228"/>
      <c r="M170" s="229"/>
      <c r="N170" s="230"/>
      <c r="O170" s="230"/>
      <c r="P170" s="230"/>
      <c r="Q170" s="230"/>
      <c r="R170" s="230"/>
      <c r="S170" s="230"/>
      <c r="T170" s="231"/>
      <c r="AT170" s="232" t="s">
        <v>147</v>
      </c>
      <c r="AU170" s="232" t="s">
        <v>87</v>
      </c>
      <c r="AV170" s="14" t="s">
        <v>87</v>
      </c>
      <c r="AW170" s="14" t="s">
        <v>38</v>
      </c>
      <c r="AX170" s="14" t="s">
        <v>80</v>
      </c>
      <c r="AY170" s="232" t="s">
        <v>135</v>
      </c>
    </row>
    <row r="171" spans="2:51" s="14" customFormat="1" ht="11.25">
      <c r="B171" s="222"/>
      <c r="C171" s="223"/>
      <c r="D171" s="208" t="s">
        <v>147</v>
      </c>
      <c r="E171" s="224" t="s">
        <v>32</v>
      </c>
      <c r="F171" s="225" t="s">
        <v>670</v>
      </c>
      <c r="G171" s="223"/>
      <c r="H171" s="226">
        <v>65.923</v>
      </c>
      <c r="I171" s="227"/>
      <c r="J171" s="223"/>
      <c r="K171" s="223"/>
      <c r="L171" s="228"/>
      <c r="M171" s="229"/>
      <c r="N171" s="230"/>
      <c r="O171" s="230"/>
      <c r="P171" s="230"/>
      <c r="Q171" s="230"/>
      <c r="R171" s="230"/>
      <c r="S171" s="230"/>
      <c r="T171" s="231"/>
      <c r="AT171" s="232" t="s">
        <v>147</v>
      </c>
      <c r="AU171" s="232" t="s">
        <v>87</v>
      </c>
      <c r="AV171" s="14" t="s">
        <v>87</v>
      </c>
      <c r="AW171" s="14" t="s">
        <v>38</v>
      </c>
      <c r="AX171" s="14" t="s">
        <v>80</v>
      </c>
      <c r="AY171" s="232" t="s">
        <v>135</v>
      </c>
    </row>
    <row r="172" spans="2:51" s="13" customFormat="1" ht="11.25">
      <c r="B172" s="212"/>
      <c r="C172" s="213"/>
      <c r="D172" s="208" t="s">
        <v>147</v>
      </c>
      <c r="E172" s="214" t="s">
        <v>32</v>
      </c>
      <c r="F172" s="215" t="s">
        <v>671</v>
      </c>
      <c r="G172" s="213"/>
      <c r="H172" s="214" t="s">
        <v>32</v>
      </c>
      <c r="I172" s="216"/>
      <c r="J172" s="213"/>
      <c r="K172" s="213"/>
      <c r="L172" s="217"/>
      <c r="M172" s="218"/>
      <c r="N172" s="219"/>
      <c r="O172" s="219"/>
      <c r="P172" s="219"/>
      <c r="Q172" s="219"/>
      <c r="R172" s="219"/>
      <c r="S172" s="219"/>
      <c r="T172" s="220"/>
      <c r="AT172" s="221" t="s">
        <v>147</v>
      </c>
      <c r="AU172" s="221" t="s">
        <v>87</v>
      </c>
      <c r="AV172" s="13" t="s">
        <v>40</v>
      </c>
      <c r="AW172" s="13" t="s">
        <v>38</v>
      </c>
      <c r="AX172" s="13" t="s">
        <v>80</v>
      </c>
      <c r="AY172" s="221" t="s">
        <v>135</v>
      </c>
    </row>
    <row r="173" spans="2:51" s="14" customFormat="1" ht="11.25">
      <c r="B173" s="222"/>
      <c r="C173" s="223"/>
      <c r="D173" s="208" t="s">
        <v>147</v>
      </c>
      <c r="E173" s="224" t="s">
        <v>32</v>
      </c>
      <c r="F173" s="225" t="s">
        <v>672</v>
      </c>
      <c r="G173" s="223"/>
      <c r="H173" s="226">
        <v>-1.324</v>
      </c>
      <c r="I173" s="227"/>
      <c r="J173" s="223"/>
      <c r="K173" s="223"/>
      <c r="L173" s="228"/>
      <c r="M173" s="229"/>
      <c r="N173" s="230"/>
      <c r="O173" s="230"/>
      <c r="P173" s="230"/>
      <c r="Q173" s="230"/>
      <c r="R173" s="230"/>
      <c r="S173" s="230"/>
      <c r="T173" s="231"/>
      <c r="AT173" s="232" t="s">
        <v>147</v>
      </c>
      <c r="AU173" s="232" t="s">
        <v>87</v>
      </c>
      <c r="AV173" s="14" t="s">
        <v>87</v>
      </c>
      <c r="AW173" s="14" t="s">
        <v>38</v>
      </c>
      <c r="AX173" s="14" t="s">
        <v>80</v>
      </c>
      <c r="AY173" s="232" t="s">
        <v>135</v>
      </c>
    </row>
    <row r="174" spans="2:51" s="14" customFormat="1" ht="11.25">
      <c r="B174" s="222"/>
      <c r="C174" s="223"/>
      <c r="D174" s="208" t="s">
        <v>147</v>
      </c>
      <c r="E174" s="224" t="s">
        <v>32</v>
      </c>
      <c r="F174" s="225" t="s">
        <v>673</v>
      </c>
      <c r="G174" s="223"/>
      <c r="H174" s="226">
        <v>-1.25</v>
      </c>
      <c r="I174" s="227"/>
      <c r="J174" s="223"/>
      <c r="K174" s="223"/>
      <c r="L174" s="228"/>
      <c r="M174" s="229"/>
      <c r="N174" s="230"/>
      <c r="O174" s="230"/>
      <c r="P174" s="230"/>
      <c r="Q174" s="230"/>
      <c r="R174" s="230"/>
      <c r="S174" s="230"/>
      <c r="T174" s="231"/>
      <c r="AT174" s="232" t="s">
        <v>147</v>
      </c>
      <c r="AU174" s="232" t="s">
        <v>87</v>
      </c>
      <c r="AV174" s="14" t="s">
        <v>87</v>
      </c>
      <c r="AW174" s="14" t="s">
        <v>38</v>
      </c>
      <c r="AX174" s="14" t="s">
        <v>80</v>
      </c>
      <c r="AY174" s="232" t="s">
        <v>135</v>
      </c>
    </row>
    <row r="175" spans="2:51" s="14" customFormat="1" ht="11.25">
      <c r="B175" s="222"/>
      <c r="C175" s="223"/>
      <c r="D175" s="208" t="s">
        <v>147</v>
      </c>
      <c r="E175" s="224" t="s">
        <v>32</v>
      </c>
      <c r="F175" s="225" t="s">
        <v>674</v>
      </c>
      <c r="G175" s="223"/>
      <c r="H175" s="226">
        <v>-0.12</v>
      </c>
      <c r="I175" s="227"/>
      <c r="J175" s="223"/>
      <c r="K175" s="223"/>
      <c r="L175" s="228"/>
      <c r="M175" s="229"/>
      <c r="N175" s="230"/>
      <c r="O175" s="230"/>
      <c r="P175" s="230"/>
      <c r="Q175" s="230"/>
      <c r="R175" s="230"/>
      <c r="S175" s="230"/>
      <c r="T175" s="231"/>
      <c r="AT175" s="232" t="s">
        <v>147</v>
      </c>
      <c r="AU175" s="232" t="s">
        <v>87</v>
      </c>
      <c r="AV175" s="14" t="s">
        <v>87</v>
      </c>
      <c r="AW175" s="14" t="s">
        <v>38</v>
      </c>
      <c r="AX175" s="14" t="s">
        <v>80</v>
      </c>
      <c r="AY175" s="232" t="s">
        <v>135</v>
      </c>
    </row>
    <row r="176" spans="2:51" s="13" customFormat="1" ht="11.25">
      <c r="B176" s="212"/>
      <c r="C176" s="213"/>
      <c r="D176" s="208" t="s">
        <v>147</v>
      </c>
      <c r="E176" s="214" t="s">
        <v>32</v>
      </c>
      <c r="F176" s="215" t="s">
        <v>675</v>
      </c>
      <c r="G176" s="213"/>
      <c r="H176" s="214" t="s">
        <v>32</v>
      </c>
      <c r="I176" s="216"/>
      <c r="J176" s="213"/>
      <c r="K176" s="213"/>
      <c r="L176" s="217"/>
      <c r="M176" s="218"/>
      <c r="N176" s="219"/>
      <c r="O176" s="219"/>
      <c r="P176" s="219"/>
      <c r="Q176" s="219"/>
      <c r="R176" s="219"/>
      <c r="S176" s="219"/>
      <c r="T176" s="220"/>
      <c r="AT176" s="221" t="s">
        <v>147</v>
      </c>
      <c r="AU176" s="221" t="s">
        <v>87</v>
      </c>
      <c r="AV176" s="13" t="s">
        <v>40</v>
      </c>
      <c r="AW176" s="13" t="s">
        <v>38</v>
      </c>
      <c r="AX176" s="13" t="s">
        <v>80</v>
      </c>
      <c r="AY176" s="221" t="s">
        <v>135</v>
      </c>
    </row>
    <row r="177" spans="2:51" s="14" customFormat="1" ht="11.25">
      <c r="B177" s="222"/>
      <c r="C177" s="223"/>
      <c r="D177" s="208" t="s">
        <v>147</v>
      </c>
      <c r="E177" s="224" t="s">
        <v>32</v>
      </c>
      <c r="F177" s="225" t="s">
        <v>676</v>
      </c>
      <c r="G177" s="223"/>
      <c r="H177" s="226">
        <v>0.632</v>
      </c>
      <c r="I177" s="227"/>
      <c r="J177" s="223"/>
      <c r="K177" s="223"/>
      <c r="L177" s="228"/>
      <c r="M177" s="229"/>
      <c r="N177" s="230"/>
      <c r="O177" s="230"/>
      <c r="P177" s="230"/>
      <c r="Q177" s="230"/>
      <c r="R177" s="230"/>
      <c r="S177" s="230"/>
      <c r="T177" s="231"/>
      <c r="AT177" s="232" t="s">
        <v>147</v>
      </c>
      <c r="AU177" s="232" t="s">
        <v>87</v>
      </c>
      <c r="AV177" s="14" t="s">
        <v>87</v>
      </c>
      <c r="AW177" s="14" t="s">
        <v>38</v>
      </c>
      <c r="AX177" s="14" t="s">
        <v>80</v>
      </c>
      <c r="AY177" s="232" t="s">
        <v>135</v>
      </c>
    </row>
    <row r="178" spans="2:51" s="14" customFormat="1" ht="11.25">
      <c r="B178" s="222"/>
      <c r="C178" s="223"/>
      <c r="D178" s="208" t="s">
        <v>147</v>
      </c>
      <c r="E178" s="224" t="s">
        <v>32</v>
      </c>
      <c r="F178" s="225" t="s">
        <v>677</v>
      </c>
      <c r="G178" s="223"/>
      <c r="H178" s="226">
        <v>0.525</v>
      </c>
      <c r="I178" s="227"/>
      <c r="J178" s="223"/>
      <c r="K178" s="223"/>
      <c r="L178" s="228"/>
      <c r="M178" s="229"/>
      <c r="N178" s="230"/>
      <c r="O178" s="230"/>
      <c r="P178" s="230"/>
      <c r="Q178" s="230"/>
      <c r="R178" s="230"/>
      <c r="S178" s="230"/>
      <c r="T178" s="231"/>
      <c r="AT178" s="232" t="s">
        <v>147</v>
      </c>
      <c r="AU178" s="232" t="s">
        <v>87</v>
      </c>
      <c r="AV178" s="14" t="s">
        <v>87</v>
      </c>
      <c r="AW178" s="14" t="s">
        <v>38</v>
      </c>
      <c r="AX178" s="14" t="s">
        <v>80</v>
      </c>
      <c r="AY178" s="232" t="s">
        <v>135</v>
      </c>
    </row>
    <row r="179" spans="2:51" s="14" customFormat="1" ht="11.25">
      <c r="B179" s="222"/>
      <c r="C179" s="223"/>
      <c r="D179" s="208" t="s">
        <v>147</v>
      </c>
      <c r="E179" s="224" t="s">
        <v>32</v>
      </c>
      <c r="F179" s="225" t="s">
        <v>678</v>
      </c>
      <c r="G179" s="223"/>
      <c r="H179" s="226">
        <v>0.165</v>
      </c>
      <c r="I179" s="227"/>
      <c r="J179" s="223"/>
      <c r="K179" s="223"/>
      <c r="L179" s="228"/>
      <c r="M179" s="229"/>
      <c r="N179" s="230"/>
      <c r="O179" s="230"/>
      <c r="P179" s="230"/>
      <c r="Q179" s="230"/>
      <c r="R179" s="230"/>
      <c r="S179" s="230"/>
      <c r="T179" s="231"/>
      <c r="AT179" s="232" t="s">
        <v>147</v>
      </c>
      <c r="AU179" s="232" t="s">
        <v>87</v>
      </c>
      <c r="AV179" s="14" t="s">
        <v>87</v>
      </c>
      <c r="AW179" s="14" t="s">
        <v>38</v>
      </c>
      <c r="AX179" s="14" t="s">
        <v>80</v>
      </c>
      <c r="AY179" s="232" t="s">
        <v>135</v>
      </c>
    </row>
    <row r="180" spans="2:51" s="15" customFormat="1" ht="11.25">
      <c r="B180" s="233"/>
      <c r="C180" s="234"/>
      <c r="D180" s="208" t="s">
        <v>147</v>
      </c>
      <c r="E180" s="235" t="s">
        <v>32</v>
      </c>
      <c r="F180" s="236" t="s">
        <v>164</v>
      </c>
      <c r="G180" s="234"/>
      <c r="H180" s="237">
        <v>166.925</v>
      </c>
      <c r="I180" s="238"/>
      <c r="J180" s="234"/>
      <c r="K180" s="234"/>
      <c r="L180" s="239"/>
      <c r="M180" s="240"/>
      <c r="N180" s="241"/>
      <c r="O180" s="241"/>
      <c r="P180" s="241"/>
      <c r="Q180" s="241"/>
      <c r="R180" s="241"/>
      <c r="S180" s="241"/>
      <c r="T180" s="242"/>
      <c r="AT180" s="243" t="s">
        <v>147</v>
      </c>
      <c r="AU180" s="243" t="s">
        <v>87</v>
      </c>
      <c r="AV180" s="15" t="s">
        <v>143</v>
      </c>
      <c r="AW180" s="15" t="s">
        <v>38</v>
      </c>
      <c r="AX180" s="15" t="s">
        <v>40</v>
      </c>
      <c r="AY180" s="243" t="s">
        <v>135</v>
      </c>
    </row>
    <row r="181" spans="1:65" s="2" customFormat="1" ht="21.75" customHeight="1">
      <c r="A181" s="37"/>
      <c r="B181" s="38"/>
      <c r="C181" s="195" t="s">
        <v>296</v>
      </c>
      <c r="D181" s="195" t="s">
        <v>138</v>
      </c>
      <c r="E181" s="196" t="s">
        <v>679</v>
      </c>
      <c r="F181" s="197" t="s">
        <v>680</v>
      </c>
      <c r="G181" s="198" t="s">
        <v>141</v>
      </c>
      <c r="H181" s="199">
        <v>326.378</v>
      </c>
      <c r="I181" s="200"/>
      <c r="J181" s="201">
        <f>ROUND(I181*H181,2)</f>
        <v>0</v>
      </c>
      <c r="K181" s="197" t="s">
        <v>142</v>
      </c>
      <c r="L181" s="42"/>
      <c r="M181" s="202" t="s">
        <v>32</v>
      </c>
      <c r="N181" s="203" t="s">
        <v>51</v>
      </c>
      <c r="O181" s="67"/>
      <c r="P181" s="204">
        <f>O181*H181</f>
        <v>0</v>
      </c>
      <c r="Q181" s="204">
        <v>0.00478</v>
      </c>
      <c r="R181" s="204">
        <f>Q181*H181</f>
        <v>1.56008684</v>
      </c>
      <c r="S181" s="204">
        <v>0</v>
      </c>
      <c r="T181" s="205">
        <f>S181*H181</f>
        <v>0</v>
      </c>
      <c r="U181" s="37"/>
      <c r="V181" s="37"/>
      <c r="W181" s="37"/>
      <c r="X181" s="37"/>
      <c r="Y181" s="37"/>
      <c r="Z181" s="37"/>
      <c r="AA181" s="37"/>
      <c r="AB181" s="37"/>
      <c r="AC181" s="37"/>
      <c r="AD181" s="37"/>
      <c r="AE181" s="37"/>
      <c r="AR181" s="206" t="s">
        <v>143</v>
      </c>
      <c r="AT181" s="206" t="s">
        <v>138</v>
      </c>
      <c r="AU181" s="206" t="s">
        <v>87</v>
      </c>
      <c r="AY181" s="19" t="s">
        <v>135</v>
      </c>
      <c r="BE181" s="207">
        <f>IF(N181="základní",J181,0)</f>
        <v>0</v>
      </c>
      <c r="BF181" s="207">
        <f>IF(N181="snížená",J181,0)</f>
        <v>0</v>
      </c>
      <c r="BG181" s="207">
        <f>IF(N181="zákl. přenesená",J181,0)</f>
        <v>0</v>
      </c>
      <c r="BH181" s="207">
        <f>IF(N181="sníž. přenesená",J181,0)</f>
        <v>0</v>
      </c>
      <c r="BI181" s="207">
        <f>IF(N181="nulová",J181,0)</f>
        <v>0</v>
      </c>
      <c r="BJ181" s="19" t="s">
        <v>40</v>
      </c>
      <c r="BK181" s="207">
        <f>ROUND(I181*H181,2)</f>
        <v>0</v>
      </c>
      <c r="BL181" s="19" t="s">
        <v>143</v>
      </c>
      <c r="BM181" s="206" t="s">
        <v>681</v>
      </c>
    </row>
    <row r="182" spans="1:47" s="2" customFormat="1" ht="29.25">
      <c r="A182" s="37"/>
      <c r="B182" s="38"/>
      <c r="C182" s="39"/>
      <c r="D182" s="208" t="s">
        <v>145</v>
      </c>
      <c r="E182" s="39"/>
      <c r="F182" s="209" t="s">
        <v>634</v>
      </c>
      <c r="G182" s="39"/>
      <c r="H182" s="39"/>
      <c r="I182" s="118"/>
      <c r="J182" s="39"/>
      <c r="K182" s="39"/>
      <c r="L182" s="42"/>
      <c r="M182" s="210"/>
      <c r="N182" s="211"/>
      <c r="O182" s="67"/>
      <c r="P182" s="67"/>
      <c r="Q182" s="67"/>
      <c r="R182" s="67"/>
      <c r="S182" s="67"/>
      <c r="T182" s="68"/>
      <c r="U182" s="37"/>
      <c r="V182" s="37"/>
      <c r="W182" s="37"/>
      <c r="X182" s="37"/>
      <c r="Y182" s="37"/>
      <c r="Z182" s="37"/>
      <c r="AA182" s="37"/>
      <c r="AB182" s="37"/>
      <c r="AC182" s="37"/>
      <c r="AD182" s="37"/>
      <c r="AE182" s="37"/>
      <c r="AT182" s="19" t="s">
        <v>145</v>
      </c>
      <c r="AU182" s="19" t="s">
        <v>87</v>
      </c>
    </row>
    <row r="183" spans="2:51" s="13" customFormat="1" ht="11.25">
      <c r="B183" s="212"/>
      <c r="C183" s="213"/>
      <c r="D183" s="208" t="s">
        <v>147</v>
      </c>
      <c r="E183" s="214" t="s">
        <v>32</v>
      </c>
      <c r="F183" s="215" t="s">
        <v>616</v>
      </c>
      <c r="G183" s="213"/>
      <c r="H183" s="214" t="s">
        <v>32</v>
      </c>
      <c r="I183" s="216"/>
      <c r="J183" s="213"/>
      <c r="K183" s="213"/>
      <c r="L183" s="217"/>
      <c r="M183" s="218"/>
      <c r="N183" s="219"/>
      <c r="O183" s="219"/>
      <c r="P183" s="219"/>
      <c r="Q183" s="219"/>
      <c r="R183" s="219"/>
      <c r="S183" s="219"/>
      <c r="T183" s="220"/>
      <c r="AT183" s="221" t="s">
        <v>147</v>
      </c>
      <c r="AU183" s="221" t="s">
        <v>87</v>
      </c>
      <c r="AV183" s="13" t="s">
        <v>40</v>
      </c>
      <c r="AW183" s="13" t="s">
        <v>38</v>
      </c>
      <c r="AX183" s="13" t="s">
        <v>80</v>
      </c>
      <c r="AY183" s="221" t="s">
        <v>135</v>
      </c>
    </row>
    <row r="184" spans="2:51" s="14" customFormat="1" ht="11.25">
      <c r="B184" s="222"/>
      <c r="C184" s="223"/>
      <c r="D184" s="208" t="s">
        <v>147</v>
      </c>
      <c r="E184" s="224" t="s">
        <v>32</v>
      </c>
      <c r="F184" s="225" t="s">
        <v>643</v>
      </c>
      <c r="G184" s="223"/>
      <c r="H184" s="226">
        <v>166.925</v>
      </c>
      <c r="I184" s="227"/>
      <c r="J184" s="223"/>
      <c r="K184" s="223"/>
      <c r="L184" s="228"/>
      <c r="M184" s="229"/>
      <c r="N184" s="230"/>
      <c r="O184" s="230"/>
      <c r="P184" s="230"/>
      <c r="Q184" s="230"/>
      <c r="R184" s="230"/>
      <c r="S184" s="230"/>
      <c r="T184" s="231"/>
      <c r="AT184" s="232" t="s">
        <v>147</v>
      </c>
      <c r="AU184" s="232" t="s">
        <v>87</v>
      </c>
      <c r="AV184" s="14" t="s">
        <v>87</v>
      </c>
      <c r="AW184" s="14" t="s">
        <v>38</v>
      </c>
      <c r="AX184" s="14" t="s">
        <v>80</v>
      </c>
      <c r="AY184" s="232" t="s">
        <v>135</v>
      </c>
    </row>
    <row r="185" spans="2:51" s="14" customFormat="1" ht="11.25">
      <c r="B185" s="222"/>
      <c r="C185" s="223"/>
      <c r="D185" s="208" t="s">
        <v>147</v>
      </c>
      <c r="E185" s="224" t="s">
        <v>32</v>
      </c>
      <c r="F185" s="225" t="s">
        <v>644</v>
      </c>
      <c r="G185" s="223"/>
      <c r="H185" s="226">
        <v>159.453</v>
      </c>
      <c r="I185" s="227"/>
      <c r="J185" s="223"/>
      <c r="K185" s="223"/>
      <c r="L185" s="228"/>
      <c r="M185" s="229"/>
      <c r="N185" s="230"/>
      <c r="O185" s="230"/>
      <c r="P185" s="230"/>
      <c r="Q185" s="230"/>
      <c r="R185" s="230"/>
      <c r="S185" s="230"/>
      <c r="T185" s="231"/>
      <c r="AT185" s="232" t="s">
        <v>147</v>
      </c>
      <c r="AU185" s="232" t="s">
        <v>87</v>
      </c>
      <c r="AV185" s="14" t="s">
        <v>87</v>
      </c>
      <c r="AW185" s="14" t="s">
        <v>38</v>
      </c>
      <c r="AX185" s="14" t="s">
        <v>80</v>
      </c>
      <c r="AY185" s="232" t="s">
        <v>135</v>
      </c>
    </row>
    <row r="186" spans="2:51" s="15" customFormat="1" ht="11.25">
      <c r="B186" s="233"/>
      <c r="C186" s="234"/>
      <c r="D186" s="208" t="s">
        <v>147</v>
      </c>
      <c r="E186" s="235" t="s">
        <v>32</v>
      </c>
      <c r="F186" s="236" t="s">
        <v>164</v>
      </c>
      <c r="G186" s="234"/>
      <c r="H186" s="237">
        <v>326.378</v>
      </c>
      <c r="I186" s="238"/>
      <c r="J186" s="234"/>
      <c r="K186" s="234"/>
      <c r="L186" s="239"/>
      <c r="M186" s="240"/>
      <c r="N186" s="241"/>
      <c r="O186" s="241"/>
      <c r="P186" s="241"/>
      <c r="Q186" s="241"/>
      <c r="R186" s="241"/>
      <c r="S186" s="241"/>
      <c r="T186" s="242"/>
      <c r="AT186" s="243" t="s">
        <v>147</v>
      </c>
      <c r="AU186" s="243" t="s">
        <v>87</v>
      </c>
      <c r="AV186" s="15" t="s">
        <v>143</v>
      </c>
      <c r="AW186" s="15" t="s">
        <v>38</v>
      </c>
      <c r="AX186" s="15" t="s">
        <v>40</v>
      </c>
      <c r="AY186" s="243" t="s">
        <v>135</v>
      </c>
    </row>
    <row r="187" spans="1:65" s="2" customFormat="1" ht="21.75" customHeight="1">
      <c r="A187" s="37"/>
      <c r="B187" s="38"/>
      <c r="C187" s="195" t="s">
        <v>301</v>
      </c>
      <c r="D187" s="195" t="s">
        <v>138</v>
      </c>
      <c r="E187" s="196" t="s">
        <v>682</v>
      </c>
      <c r="F187" s="197" t="s">
        <v>683</v>
      </c>
      <c r="G187" s="198" t="s">
        <v>304</v>
      </c>
      <c r="H187" s="199">
        <v>58.34</v>
      </c>
      <c r="I187" s="200"/>
      <c r="J187" s="201">
        <f>ROUND(I187*H187,2)</f>
        <v>0</v>
      </c>
      <c r="K187" s="197" t="s">
        <v>142</v>
      </c>
      <c r="L187" s="42"/>
      <c r="M187" s="202" t="s">
        <v>32</v>
      </c>
      <c r="N187" s="203" t="s">
        <v>51</v>
      </c>
      <c r="O187" s="67"/>
      <c r="P187" s="204">
        <f>O187*H187</f>
        <v>0</v>
      </c>
      <c r="Q187" s="204">
        <v>2E-05</v>
      </c>
      <c r="R187" s="204">
        <f>Q187*H187</f>
        <v>0.0011668000000000002</v>
      </c>
      <c r="S187" s="204">
        <v>0</v>
      </c>
      <c r="T187" s="205">
        <f>S187*H187</f>
        <v>0</v>
      </c>
      <c r="U187" s="37"/>
      <c r="V187" s="37"/>
      <c r="W187" s="37"/>
      <c r="X187" s="37"/>
      <c r="Y187" s="37"/>
      <c r="Z187" s="37"/>
      <c r="AA187" s="37"/>
      <c r="AB187" s="37"/>
      <c r="AC187" s="37"/>
      <c r="AD187" s="37"/>
      <c r="AE187" s="37"/>
      <c r="AR187" s="206" t="s">
        <v>291</v>
      </c>
      <c r="AT187" s="206" t="s">
        <v>138</v>
      </c>
      <c r="AU187" s="206" t="s">
        <v>87</v>
      </c>
      <c r="AY187" s="19" t="s">
        <v>135</v>
      </c>
      <c r="BE187" s="207">
        <f>IF(N187="základní",J187,0)</f>
        <v>0</v>
      </c>
      <c r="BF187" s="207">
        <f>IF(N187="snížená",J187,0)</f>
        <v>0</v>
      </c>
      <c r="BG187" s="207">
        <f>IF(N187="zákl. přenesená",J187,0)</f>
        <v>0</v>
      </c>
      <c r="BH187" s="207">
        <f>IF(N187="sníž. přenesená",J187,0)</f>
        <v>0</v>
      </c>
      <c r="BI187" s="207">
        <f>IF(N187="nulová",J187,0)</f>
        <v>0</v>
      </c>
      <c r="BJ187" s="19" t="s">
        <v>40</v>
      </c>
      <c r="BK187" s="207">
        <f>ROUND(I187*H187,2)</f>
        <v>0</v>
      </c>
      <c r="BL187" s="19" t="s">
        <v>291</v>
      </c>
      <c r="BM187" s="206" t="s">
        <v>684</v>
      </c>
    </row>
    <row r="188" spans="1:47" s="2" customFormat="1" ht="48.75">
      <c r="A188" s="37"/>
      <c r="B188" s="38"/>
      <c r="C188" s="39"/>
      <c r="D188" s="208" t="s">
        <v>170</v>
      </c>
      <c r="E188" s="39"/>
      <c r="F188" s="209" t="s">
        <v>685</v>
      </c>
      <c r="G188" s="39"/>
      <c r="H188" s="39"/>
      <c r="I188" s="118"/>
      <c r="J188" s="39"/>
      <c r="K188" s="39"/>
      <c r="L188" s="42"/>
      <c r="M188" s="210"/>
      <c r="N188" s="211"/>
      <c r="O188" s="67"/>
      <c r="P188" s="67"/>
      <c r="Q188" s="67"/>
      <c r="R188" s="67"/>
      <c r="S188" s="67"/>
      <c r="T188" s="68"/>
      <c r="U188" s="37"/>
      <c r="V188" s="37"/>
      <c r="W188" s="37"/>
      <c r="X188" s="37"/>
      <c r="Y188" s="37"/>
      <c r="Z188" s="37"/>
      <c r="AA188" s="37"/>
      <c r="AB188" s="37"/>
      <c r="AC188" s="37"/>
      <c r="AD188" s="37"/>
      <c r="AE188" s="37"/>
      <c r="AT188" s="19" t="s">
        <v>170</v>
      </c>
      <c r="AU188" s="19" t="s">
        <v>87</v>
      </c>
    </row>
    <row r="189" spans="1:47" s="2" customFormat="1" ht="19.5">
      <c r="A189" s="37"/>
      <c r="B189" s="38"/>
      <c r="C189" s="39"/>
      <c r="D189" s="208" t="s">
        <v>145</v>
      </c>
      <c r="E189" s="39"/>
      <c r="F189" s="209" t="s">
        <v>686</v>
      </c>
      <c r="G189" s="39"/>
      <c r="H189" s="39"/>
      <c r="I189" s="118"/>
      <c r="J189" s="39"/>
      <c r="K189" s="39"/>
      <c r="L189" s="42"/>
      <c r="M189" s="210"/>
      <c r="N189" s="211"/>
      <c r="O189" s="67"/>
      <c r="P189" s="67"/>
      <c r="Q189" s="67"/>
      <c r="R189" s="67"/>
      <c r="S189" s="67"/>
      <c r="T189" s="68"/>
      <c r="U189" s="37"/>
      <c r="V189" s="37"/>
      <c r="W189" s="37"/>
      <c r="X189" s="37"/>
      <c r="Y189" s="37"/>
      <c r="Z189" s="37"/>
      <c r="AA189" s="37"/>
      <c r="AB189" s="37"/>
      <c r="AC189" s="37"/>
      <c r="AD189" s="37"/>
      <c r="AE189" s="37"/>
      <c r="AT189" s="19" t="s">
        <v>145</v>
      </c>
      <c r="AU189" s="19" t="s">
        <v>87</v>
      </c>
    </row>
    <row r="190" spans="2:51" s="13" customFormat="1" ht="11.25">
      <c r="B190" s="212"/>
      <c r="C190" s="213"/>
      <c r="D190" s="208" t="s">
        <v>147</v>
      </c>
      <c r="E190" s="214" t="s">
        <v>32</v>
      </c>
      <c r="F190" s="215" t="s">
        <v>616</v>
      </c>
      <c r="G190" s="213"/>
      <c r="H190" s="214" t="s">
        <v>32</v>
      </c>
      <c r="I190" s="216"/>
      <c r="J190" s="213"/>
      <c r="K190" s="213"/>
      <c r="L190" s="217"/>
      <c r="M190" s="218"/>
      <c r="N190" s="219"/>
      <c r="O190" s="219"/>
      <c r="P190" s="219"/>
      <c r="Q190" s="219"/>
      <c r="R190" s="219"/>
      <c r="S190" s="219"/>
      <c r="T190" s="220"/>
      <c r="AT190" s="221" t="s">
        <v>147</v>
      </c>
      <c r="AU190" s="221" t="s">
        <v>87</v>
      </c>
      <c r="AV190" s="13" t="s">
        <v>40</v>
      </c>
      <c r="AW190" s="13" t="s">
        <v>38</v>
      </c>
      <c r="AX190" s="13" t="s">
        <v>80</v>
      </c>
      <c r="AY190" s="221" t="s">
        <v>135</v>
      </c>
    </row>
    <row r="191" spans="2:51" s="14" customFormat="1" ht="11.25">
      <c r="B191" s="222"/>
      <c r="C191" s="223"/>
      <c r="D191" s="208" t="s">
        <v>147</v>
      </c>
      <c r="E191" s="224" t="s">
        <v>32</v>
      </c>
      <c r="F191" s="225" t="s">
        <v>687</v>
      </c>
      <c r="G191" s="223"/>
      <c r="H191" s="226">
        <v>4.98</v>
      </c>
      <c r="I191" s="227"/>
      <c r="J191" s="223"/>
      <c r="K191" s="223"/>
      <c r="L191" s="228"/>
      <c r="M191" s="229"/>
      <c r="N191" s="230"/>
      <c r="O191" s="230"/>
      <c r="P191" s="230"/>
      <c r="Q191" s="230"/>
      <c r="R191" s="230"/>
      <c r="S191" s="230"/>
      <c r="T191" s="231"/>
      <c r="AT191" s="232" t="s">
        <v>147</v>
      </c>
      <c r="AU191" s="232" t="s">
        <v>87</v>
      </c>
      <c r="AV191" s="14" t="s">
        <v>87</v>
      </c>
      <c r="AW191" s="14" t="s">
        <v>38</v>
      </c>
      <c r="AX191" s="14" t="s">
        <v>80</v>
      </c>
      <c r="AY191" s="232" t="s">
        <v>135</v>
      </c>
    </row>
    <row r="192" spans="2:51" s="14" customFormat="1" ht="22.5">
      <c r="B192" s="222"/>
      <c r="C192" s="223"/>
      <c r="D192" s="208" t="s">
        <v>147</v>
      </c>
      <c r="E192" s="224" t="s">
        <v>32</v>
      </c>
      <c r="F192" s="225" t="s">
        <v>688</v>
      </c>
      <c r="G192" s="223"/>
      <c r="H192" s="226">
        <v>51.96</v>
      </c>
      <c r="I192" s="227"/>
      <c r="J192" s="223"/>
      <c r="K192" s="223"/>
      <c r="L192" s="228"/>
      <c r="M192" s="229"/>
      <c r="N192" s="230"/>
      <c r="O192" s="230"/>
      <c r="P192" s="230"/>
      <c r="Q192" s="230"/>
      <c r="R192" s="230"/>
      <c r="S192" s="230"/>
      <c r="T192" s="231"/>
      <c r="AT192" s="232" t="s">
        <v>147</v>
      </c>
      <c r="AU192" s="232" t="s">
        <v>87</v>
      </c>
      <c r="AV192" s="14" t="s">
        <v>87</v>
      </c>
      <c r="AW192" s="14" t="s">
        <v>38</v>
      </c>
      <c r="AX192" s="14" t="s">
        <v>80</v>
      </c>
      <c r="AY192" s="232" t="s">
        <v>135</v>
      </c>
    </row>
    <row r="193" spans="2:51" s="14" customFormat="1" ht="11.25">
      <c r="B193" s="222"/>
      <c r="C193" s="223"/>
      <c r="D193" s="208" t="s">
        <v>147</v>
      </c>
      <c r="E193" s="224" t="s">
        <v>32</v>
      </c>
      <c r="F193" s="225" t="s">
        <v>689</v>
      </c>
      <c r="G193" s="223"/>
      <c r="H193" s="226">
        <v>1.4</v>
      </c>
      <c r="I193" s="227"/>
      <c r="J193" s="223"/>
      <c r="K193" s="223"/>
      <c r="L193" s="228"/>
      <c r="M193" s="229"/>
      <c r="N193" s="230"/>
      <c r="O193" s="230"/>
      <c r="P193" s="230"/>
      <c r="Q193" s="230"/>
      <c r="R193" s="230"/>
      <c r="S193" s="230"/>
      <c r="T193" s="231"/>
      <c r="AT193" s="232" t="s">
        <v>147</v>
      </c>
      <c r="AU193" s="232" t="s">
        <v>87</v>
      </c>
      <c r="AV193" s="14" t="s">
        <v>87</v>
      </c>
      <c r="AW193" s="14" t="s">
        <v>38</v>
      </c>
      <c r="AX193" s="14" t="s">
        <v>80</v>
      </c>
      <c r="AY193" s="232" t="s">
        <v>135</v>
      </c>
    </row>
    <row r="194" spans="2:51" s="15" customFormat="1" ht="11.25">
      <c r="B194" s="233"/>
      <c r="C194" s="234"/>
      <c r="D194" s="208" t="s">
        <v>147</v>
      </c>
      <c r="E194" s="235" t="s">
        <v>32</v>
      </c>
      <c r="F194" s="236" t="s">
        <v>164</v>
      </c>
      <c r="G194" s="234"/>
      <c r="H194" s="237">
        <v>58.34</v>
      </c>
      <c r="I194" s="238"/>
      <c r="J194" s="234"/>
      <c r="K194" s="234"/>
      <c r="L194" s="239"/>
      <c r="M194" s="240"/>
      <c r="N194" s="241"/>
      <c r="O194" s="241"/>
      <c r="P194" s="241"/>
      <c r="Q194" s="241"/>
      <c r="R194" s="241"/>
      <c r="S194" s="241"/>
      <c r="T194" s="242"/>
      <c r="AT194" s="243" t="s">
        <v>147</v>
      </c>
      <c r="AU194" s="243" t="s">
        <v>87</v>
      </c>
      <c r="AV194" s="15" t="s">
        <v>143</v>
      </c>
      <c r="AW194" s="15" t="s">
        <v>38</v>
      </c>
      <c r="AX194" s="15" t="s">
        <v>40</v>
      </c>
      <c r="AY194" s="243" t="s">
        <v>135</v>
      </c>
    </row>
    <row r="195" spans="1:65" s="2" customFormat="1" ht="21.75" customHeight="1">
      <c r="A195" s="37"/>
      <c r="B195" s="38"/>
      <c r="C195" s="195" t="s">
        <v>310</v>
      </c>
      <c r="D195" s="195" t="s">
        <v>138</v>
      </c>
      <c r="E195" s="196" t="s">
        <v>690</v>
      </c>
      <c r="F195" s="197" t="s">
        <v>691</v>
      </c>
      <c r="G195" s="198" t="s">
        <v>304</v>
      </c>
      <c r="H195" s="199">
        <v>58.34</v>
      </c>
      <c r="I195" s="200"/>
      <c r="J195" s="201">
        <f>ROUND(I195*H195,2)</f>
        <v>0</v>
      </c>
      <c r="K195" s="197" t="s">
        <v>142</v>
      </c>
      <c r="L195" s="42"/>
      <c r="M195" s="202" t="s">
        <v>32</v>
      </c>
      <c r="N195" s="203" t="s">
        <v>51</v>
      </c>
      <c r="O195" s="67"/>
      <c r="P195" s="204">
        <f>O195*H195</f>
        <v>0</v>
      </c>
      <c r="Q195" s="204">
        <v>0.00044</v>
      </c>
      <c r="R195" s="204">
        <f>Q195*H195</f>
        <v>0.0256696</v>
      </c>
      <c r="S195" s="204">
        <v>0</v>
      </c>
      <c r="T195" s="205">
        <f>S195*H195</f>
        <v>0</v>
      </c>
      <c r="U195" s="37"/>
      <c r="V195" s="37"/>
      <c r="W195" s="37"/>
      <c r="X195" s="37"/>
      <c r="Y195" s="37"/>
      <c r="Z195" s="37"/>
      <c r="AA195" s="37"/>
      <c r="AB195" s="37"/>
      <c r="AC195" s="37"/>
      <c r="AD195" s="37"/>
      <c r="AE195" s="37"/>
      <c r="AR195" s="206" t="s">
        <v>143</v>
      </c>
      <c r="AT195" s="206" t="s">
        <v>138</v>
      </c>
      <c r="AU195" s="206" t="s">
        <v>87</v>
      </c>
      <c r="AY195" s="19" t="s">
        <v>135</v>
      </c>
      <c r="BE195" s="207">
        <f>IF(N195="základní",J195,0)</f>
        <v>0</v>
      </c>
      <c r="BF195" s="207">
        <f>IF(N195="snížená",J195,0)</f>
        <v>0</v>
      </c>
      <c r="BG195" s="207">
        <f>IF(N195="zákl. přenesená",J195,0)</f>
        <v>0</v>
      </c>
      <c r="BH195" s="207">
        <f>IF(N195="sníž. přenesená",J195,0)</f>
        <v>0</v>
      </c>
      <c r="BI195" s="207">
        <f>IF(N195="nulová",J195,0)</f>
        <v>0</v>
      </c>
      <c r="BJ195" s="19" t="s">
        <v>40</v>
      </c>
      <c r="BK195" s="207">
        <f>ROUND(I195*H195,2)</f>
        <v>0</v>
      </c>
      <c r="BL195" s="19" t="s">
        <v>143</v>
      </c>
      <c r="BM195" s="206" t="s">
        <v>692</v>
      </c>
    </row>
    <row r="196" spans="1:47" s="2" customFormat="1" ht="48.75">
      <c r="A196" s="37"/>
      <c r="B196" s="38"/>
      <c r="C196" s="39"/>
      <c r="D196" s="208" t="s">
        <v>170</v>
      </c>
      <c r="E196" s="39"/>
      <c r="F196" s="209" t="s">
        <v>685</v>
      </c>
      <c r="G196" s="39"/>
      <c r="H196" s="39"/>
      <c r="I196" s="118"/>
      <c r="J196" s="39"/>
      <c r="K196" s="39"/>
      <c r="L196" s="42"/>
      <c r="M196" s="210"/>
      <c r="N196" s="211"/>
      <c r="O196" s="67"/>
      <c r="P196" s="67"/>
      <c r="Q196" s="67"/>
      <c r="R196" s="67"/>
      <c r="S196" s="67"/>
      <c r="T196" s="68"/>
      <c r="U196" s="37"/>
      <c r="V196" s="37"/>
      <c r="W196" s="37"/>
      <c r="X196" s="37"/>
      <c r="Y196" s="37"/>
      <c r="Z196" s="37"/>
      <c r="AA196" s="37"/>
      <c r="AB196" s="37"/>
      <c r="AC196" s="37"/>
      <c r="AD196" s="37"/>
      <c r="AE196" s="37"/>
      <c r="AT196" s="19" t="s">
        <v>170</v>
      </c>
      <c r="AU196" s="19" t="s">
        <v>87</v>
      </c>
    </row>
    <row r="197" spans="1:47" s="2" customFormat="1" ht="19.5">
      <c r="A197" s="37"/>
      <c r="B197" s="38"/>
      <c r="C197" s="39"/>
      <c r="D197" s="208" t="s">
        <v>145</v>
      </c>
      <c r="E197" s="39"/>
      <c r="F197" s="209" t="s">
        <v>686</v>
      </c>
      <c r="G197" s="39"/>
      <c r="H197" s="39"/>
      <c r="I197" s="118"/>
      <c r="J197" s="39"/>
      <c r="K197" s="39"/>
      <c r="L197" s="42"/>
      <c r="M197" s="210"/>
      <c r="N197" s="211"/>
      <c r="O197" s="67"/>
      <c r="P197" s="67"/>
      <c r="Q197" s="67"/>
      <c r="R197" s="67"/>
      <c r="S197" s="67"/>
      <c r="T197" s="68"/>
      <c r="U197" s="37"/>
      <c r="V197" s="37"/>
      <c r="W197" s="37"/>
      <c r="X197" s="37"/>
      <c r="Y197" s="37"/>
      <c r="Z197" s="37"/>
      <c r="AA197" s="37"/>
      <c r="AB197" s="37"/>
      <c r="AC197" s="37"/>
      <c r="AD197" s="37"/>
      <c r="AE197" s="37"/>
      <c r="AT197" s="19" t="s">
        <v>145</v>
      </c>
      <c r="AU197" s="19" t="s">
        <v>87</v>
      </c>
    </row>
    <row r="198" spans="2:51" s="13" customFormat="1" ht="11.25">
      <c r="B198" s="212"/>
      <c r="C198" s="213"/>
      <c r="D198" s="208" t="s">
        <v>147</v>
      </c>
      <c r="E198" s="214" t="s">
        <v>32</v>
      </c>
      <c r="F198" s="215" t="s">
        <v>616</v>
      </c>
      <c r="G198" s="213"/>
      <c r="H198" s="214" t="s">
        <v>32</v>
      </c>
      <c r="I198" s="216"/>
      <c r="J198" s="213"/>
      <c r="K198" s="213"/>
      <c r="L198" s="217"/>
      <c r="M198" s="218"/>
      <c r="N198" s="219"/>
      <c r="O198" s="219"/>
      <c r="P198" s="219"/>
      <c r="Q198" s="219"/>
      <c r="R198" s="219"/>
      <c r="S198" s="219"/>
      <c r="T198" s="220"/>
      <c r="AT198" s="221" t="s">
        <v>147</v>
      </c>
      <c r="AU198" s="221" t="s">
        <v>87</v>
      </c>
      <c r="AV198" s="13" t="s">
        <v>40</v>
      </c>
      <c r="AW198" s="13" t="s">
        <v>38</v>
      </c>
      <c r="AX198" s="13" t="s">
        <v>80</v>
      </c>
      <c r="AY198" s="221" t="s">
        <v>135</v>
      </c>
    </row>
    <row r="199" spans="2:51" s="14" customFormat="1" ht="11.25">
      <c r="B199" s="222"/>
      <c r="C199" s="223"/>
      <c r="D199" s="208" t="s">
        <v>147</v>
      </c>
      <c r="E199" s="224" t="s">
        <v>32</v>
      </c>
      <c r="F199" s="225" t="s">
        <v>687</v>
      </c>
      <c r="G199" s="223"/>
      <c r="H199" s="226">
        <v>4.98</v>
      </c>
      <c r="I199" s="227"/>
      <c r="J199" s="223"/>
      <c r="K199" s="223"/>
      <c r="L199" s="228"/>
      <c r="M199" s="229"/>
      <c r="N199" s="230"/>
      <c r="O199" s="230"/>
      <c r="P199" s="230"/>
      <c r="Q199" s="230"/>
      <c r="R199" s="230"/>
      <c r="S199" s="230"/>
      <c r="T199" s="231"/>
      <c r="AT199" s="232" t="s">
        <v>147</v>
      </c>
      <c r="AU199" s="232" t="s">
        <v>87</v>
      </c>
      <c r="AV199" s="14" t="s">
        <v>87</v>
      </c>
      <c r="AW199" s="14" t="s">
        <v>38</v>
      </c>
      <c r="AX199" s="14" t="s">
        <v>80</v>
      </c>
      <c r="AY199" s="232" t="s">
        <v>135</v>
      </c>
    </row>
    <row r="200" spans="2:51" s="14" customFormat="1" ht="22.5">
      <c r="B200" s="222"/>
      <c r="C200" s="223"/>
      <c r="D200" s="208" t="s">
        <v>147</v>
      </c>
      <c r="E200" s="224" t="s">
        <v>32</v>
      </c>
      <c r="F200" s="225" t="s">
        <v>688</v>
      </c>
      <c r="G200" s="223"/>
      <c r="H200" s="226">
        <v>51.96</v>
      </c>
      <c r="I200" s="227"/>
      <c r="J200" s="223"/>
      <c r="K200" s="223"/>
      <c r="L200" s="228"/>
      <c r="M200" s="229"/>
      <c r="N200" s="230"/>
      <c r="O200" s="230"/>
      <c r="P200" s="230"/>
      <c r="Q200" s="230"/>
      <c r="R200" s="230"/>
      <c r="S200" s="230"/>
      <c r="T200" s="231"/>
      <c r="AT200" s="232" t="s">
        <v>147</v>
      </c>
      <c r="AU200" s="232" t="s">
        <v>87</v>
      </c>
      <c r="AV200" s="14" t="s">
        <v>87</v>
      </c>
      <c r="AW200" s="14" t="s">
        <v>38</v>
      </c>
      <c r="AX200" s="14" t="s">
        <v>80</v>
      </c>
      <c r="AY200" s="232" t="s">
        <v>135</v>
      </c>
    </row>
    <row r="201" spans="2:51" s="14" customFormat="1" ht="11.25">
      <c r="B201" s="222"/>
      <c r="C201" s="223"/>
      <c r="D201" s="208" t="s">
        <v>147</v>
      </c>
      <c r="E201" s="224" t="s">
        <v>32</v>
      </c>
      <c r="F201" s="225" t="s">
        <v>689</v>
      </c>
      <c r="G201" s="223"/>
      <c r="H201" s="226">
        <v>1.4</v>
      </c>
      <c r="I201" s="227"/>
      <c r="J201" s="223"/>
      <c r="K201" s="223"/>
      <c r="L201" s="228"/>
      <c r="M201" s="229"/>
      <c r="N201" s="230"/>
      <c r="O201" s="230"/>
      <c r="P201" s="230"/>
      <c r="Q201" s="230"/>
      <c r="R201" s="230"/>
      <c r="S201" s="230"/>
      <c r="T201" s="231"/>
      <c r="AT201" s="232" t="s">
        <v>147</v>
      </c>
      <c r="AU201" s="232" t="s">
        <v>87</v>
      </c>
      <c r="AV201" s="14" t="s">
        <v>87</v>
      </c>
      <c r="AW201" s="14" t="s">
        <v>38</v>
      </c>
      <c r="AX201" s="14" t="s">
        <v>80</v>
      </c>
      <c r="AY201" s="232" t="s">
        <v>135</v>
      </c>
    </row>
    <row r="202" spans="2:51" s="15" customFormat="1" ht="11.25">
      <c r="B202" s="233"/>
      <c r="C202" s="234"/>
      <c r="D202" s="208" t="s">
        <v>147</v>
      </c>
      <c r="E202" s="235" t="s">
        <v>32</v>
      </c>
      <c r="F202" s="236" t="s">
        <v>164</v>
      </c>
      <c r="G202" s="234"/>
      <c r="H202" s="237">
        <v>58.34</v>
      </c>
      <c r="I202" s="238"/>
      <c r="J202" s="234"/>
      <c r="K202" s="234"/>
      <c r="L202" s="239"/>
      <c r="M202" s="240"/>
      <c r="N202" s="241"/>
      <c r="O202" s="241"/>
      <c r="P202" s="241"/>
      <c r="Q202" s="241"/>
      <c r="R202" s="241"/>
      <c r="S202" s="241"/>
      <c r="T202" s="242"/>
      <c r="AT202" s="243" t="s">
        <v>147</v>
      </c>
      <c r="AU202" s="243" t="s">
        <v>87</v>
      </c>
      <c r="AV202" s="15" t="s">
        <v>143</v>
      </c>
      <c r="AW202" s="15" t="s">
        <v>38</v>
      </c>
      <c r="AX202" s="15" t="s">
        <v>40</v>
      </c>
      <c r="AY202" s="243" t="s">
        <v>135</v>
      </c>
    </row>
    <row r="203" spans="1:65" s="2" customFormat="1" ht="16.5" customHeight="1">
      <c r="A203" s="37"/>
      <c r="B203" s="38"/>
      <c r="C203" s="195" t="s">
        <v>315</v>
      </c>
      <c r="D203" s="195" t="s">
        <v>138</v>
      </c>
      <c r="E203" s="196" t="s">
        <v>693</v>
      </c>
      <c r="F203" s="197" t="s">
        <v>694</v>
      </c>
      <c r="G203" s="198" t="s">
        <v>304</v>
      </c>
      <c r="H203" s="199">
        <v>2.32</v>
      </c>
      <c r="I203" s="200"/>
      <c r="J203" s="201">
        <f>ROUND(I203*H203,2)</f>
        <v>0</v>
      </c>
      <c r="K203" s="197" t="s">
        <v>142</v>
      </c>
      <c r="L203" s="42"/>
      <c r="M203" s="202" t="s">
        <v>32</v>
      </c>
      <c r="N203" s="203" t="s">
        <v>51</v>
      </c>
      <c r="O203" s="67"/>
      <c r="P203" s="204">
        <f>O203*H203</f>
        <v>0</v>
      </c>
      <c r="Q203" s="204">
        <v>0.01032</v>
      </c>
      <c r="R203" s="204">
        <f>Q203*H203</f>
        <v>0.023942399999999996</v>
      </c>
      <c r="S203" s="204">
        <v>0</v>
      </c>
      <c r="T203" s="205">
        <f>S203*H203</f>
        <v>0</v>
      </c>
      <c r="U203" s="37"/>
      <c r="V203" s="37"/>
      <c r="W203" s="37"/>
      <c r="X203" s="37"/>
      <c r="Y203" s="37"/>
      <c r="Z203" s="37"/>
      <c r="AA203" s="37"/>
      <c r="AB203" s="37"/>
      <c r="AC203" s="37"/>
      <c r="AD203" s="37"/>
      <c r="AE203" s="37"/>
      <c r="AR203" s="206" t="s">
        <v>143</v>
      </c>
      <c r="AT203" s="206" t="s">
        <v>138</v>
      </c>
      <c r="AU203" s="206" t="s">
        <v>87</v>
      </c>
      <c r="AY203" s="19" t="s">
        <v>135</v>
      </c>
      <c r="BE203" s="207">
        <f>IF(N203="základní",J203,0)</f>
        <v>0</v>
      </c>
      <c r="BF203" s="207">
        <f>IF(N203="snížená",J203,0)</f>
        <v>0</v>
      </c>
      <c r="BG203" s="207">
        <f>IF(N203="zákl. přenesená",J203,0)</f>
        <v>0</v>
      </c>
      <c r="BH203" s="207">
        <f>IF(N203="sníž. přenesená",J203,0)</f>
        <v>0</v>
      </c>
      <c r="BI203" s="207">
        <f>IF(N203="nulová",J203,0)</f>
        <v>0</v>
      </c>
      <c r="BJ203" s="19" t="s">
        <v>40</v>
      </c>
      <c r="BK203" s="207">
        <f>ROUND(I203*H203,2)</f>
        <v>0</v>
      </c>
      <c r="BL203" s="19" t="s">
        <v>143</v>
      </c>
      <c r="BM203" s="206" t="s">
        <v>695</v>
      </c>
    </row>
    <row r="204" spans="1:47" s="2" customFormat="1" ht="19.5">
      <c r="A204" s="37"/>
      <c r="B204" s="38"/>
      <c r="C204" s="39"/>
      <c r="D204" s="208" t="s">
        <v>145</v>
      </c>
      <c r="E204" s="39"/>
      <c r="F204" s="209" t="s">
        <v>696</v>
      </c>
      <c r="G204" s="39"/>
      <c r="H204" s="39"/>
      <c r="I204" s="118"/>
      <c r="J204" s="39"/>
      <c r="K204" s="39"/>
      <c r="L204" s="42"/>
      <c r="M204" s="210"/>
      <c r="N204" s="211"/>
      <c r="O204" s="67"/>
      <c r="P204" s="67"/>
      <c r="Q204" s="67"/>
      <c r="R204" s="67"/>
      <c r="S204" s="67"/>
      <c r="T204" s="68"/>
      <c r="U204" s="37"/>
      <c r="V204" s="37"/>
      <c r="W204" s="37"/>
      <c r="X204" s="37"/>
      <c r="Y204" s="37"/>
      <c r="Z204" s="37"/>
      <c r="AA204" s="37"/>
      <c r="AB204" s="37"/>
      <c r="AC204" s="37"/>
      <c r="AD204" s="37"/>
      <c r="AE204" s="37"/>
      <c r="AT204" s="19" t="s">
        <v>145</v>
      </c>
      <c r="AU204" s="19" t="s">
        <v>87</v>
      </c>
    </row>
    <row r="205" spans="2:51" s="13" customFormat="1" ht="11.25">
      <c r="B205" s="212"/>
      <c r="C205" s="213"/>
      <c r="D205" s="208" t="s">
        <v>147</v>
      </c>
      <c r="E205" s="214" t="s">
        <v>32</v>
      </c>
      <c r="F205" s="215" t="s">
        <v>616</v>
      </c>
      <c r="G205" s="213"/>
      <c r="H205" s="214" t="s">
        <v>32</v>
      </c>
      <c r="I205" s="216"/>
      <c r="J205" s="213"/>
      <c r="K205" s="213"/>
      <c r="L205" s="217"/>
      <c r="M205" s="218"/>
      <c r="N205" s="219"/>
      <c r="O205" s="219"/>
      <c r="P205" s="219"/>
      <c r="Q205" s="219"/>
      <c r="R205" s="219"/>
      <c r="S205" s="219"/>
      <c r="T205" s="220"/>
      <c r="AT205" s="221" t="s">
        <v>147</v>
      </c>
      <c r="AU205" s="221" t="s">
        <v>87</v>
      </c>
      <c r="AV205" s="13" t="s">
        <v>40</v>
      </c>
      <c r="AW205" s="13" t="s">
        <v>38</v>
      </c>
      <c r="AX205" s="13" t="s">
        <v>80</v>
      </c>
      <c r="AY205" s="221" t="s">
        <v>135</v>
      </c>
    </row>
    <row r="206" spans="2:51" s="14" customFormat="1" ht="11.25">
      <c r="B206" s="222"/>
      <c r="C206" s="223"/>
      <c r="D206" s="208" t="s">
        <v>147</v>
      </c>
      <c r="E206" s="224" t="s">
        <v>32</v>
      </c>
      <c r="F206" s="225" t="s">
        <v>697</v>
      </c>
      <c r="G206" s="223"/>
      <c r="H206" s="226">
        <v>0.77</v>
      </c>
      <c r="I206" s="227"/>
      <c r="J206" s="223"/>
      <c r="K206" s="223"/>
      <c r="L206" s="228"/>
      <c r="M206" s="229"/>
      <c r="N206" s="230"/>
      <c r="O206" s="230"/>
      <c r="P206" s="230"/>
      <c r="Q206" s="230"/>
      <c r="R206" s="230"/>
      <c r="S206" s="230"/>
      <c r="T206" s="231"/>
      <c r="AT206" s="232" t="s">
        <v>147</v>
      </c>
      <c r="AU206" s="232" t="s">
        <v>87</v>
      </c>
      <c r="AV206" s="14" t="s">
        <v>87</v>
      </c>
      <c r="AW206" s="14" t="s">
        <v>38</v>
      </c>
      <c r="AX206" s="14" t="s">
        <v>80</v>
      </c>
      <c r="AY206" s="232" t="s">
        <v>135</v>
      </c>
    </row>
    <row r="207" spans="2:51" s="14" customFormat="1" ht="11.25">
      <c r="B207" s="222"/>
      <c r="C207" s="223"/>
      <c r="D207" s="208" t="s">
        <v>147</v>
      </c>
      <c r="E207" s="224" t="s">
        <v>32</v>
      </c>
      <c r="F207" s="225" t="s">
        <v>698</v>
      </c>
      <c r="G207" s="223"/>
      <c r="H207" s="226">
        <v>1.25</v>
      </c>
      <c r="I207" s="227"/>
      <c r="J207" s="223"/>
      <c r="K207" s="223"/>
      <c r="L207" s="228"/>
      <c r="M207" s="229"/>
      <c r="N207" s="230"/>
      <c r="O207" s="230"/>
      <c r="P207" s="230"/>
      <c r="Q207" s="230"/>
      <c r="R207" s="230"/>
      <c r="S207" s="230"/>
      <c r="T207" s="231"/>
      <c r="AT207" s="232" t="s">
        <v>147</v>
      </c>
      <c r="AU207" s="232" t="s">
        <v>87</v>
      </c>
      <c r="AV207" s="14" t="s">
        <v>87</v>
      </c>
      <c r="AW207" s="14" t="s">
        <v>38</v>
      </c>
      <c r="AX207" s="14" t="s">
        <v>80</v>
      </c>
      <c r="AY207" s="232" t="s">
        <v>135</v>
      </c>
    </row>
    <row r="208" spans="2:51" s="14" customFormat="1" ht="11.25">
      <c r="B208" s="222"/>
      <c r="C208" s="223"/>
      <c r="D208" s="208" t="s">
        <v>147</v>
      </c>
      <c r="E208" s="224" t="s">
        <v>32</v>
      </c>
      <c r="F208" s="225" t="s">
        <v>699</v>
      </c>
      <c r="G208" s="223"/>
      <c r="H208" s="226">
        <v>0.3</v>
      </c>
      <c r="I208" s="227"/>
      <c r="J208" s="223"/>
      <c r="K208" s="223"/>
      <c r="L208" s="228"/>
      <c r="M208" s="229"/>
      <c r="N208" s="230"/>
      <c r="O208" s="230"/>
      <c r="P208" s="230"/>
      <c r="Q208" s="230"/>
      <c r="R208" s="230"/>
      <c r="S208" s="230"/>
      <c r="T208" s="231"/>
      <c r="AT208" s="232" t="s">
        <v>147</v>
      </c>
      <c r="AU208" s="232" t="s">
        <v>87</v>
      </c>
      <c r="AV208" s="14" t="s">
        <v>87</v>
      </c>
      <c r="AW208" s="14" t="s">
        <v>38</v>
      </c>
      <c r="AX208" s="14" t="s">
        <v>80</v>
      </c>
      <c r="AY208" s="232" t="s">
        <v>135</v>
      </c>
    </row>
    <row r="209" spans="2:51" s="15" customFormat="1" ht="11.25">
      <c r="B209" s="233"/>
      <c r="C209" s="234"/>
      <c r="D209" s="208" t="s">
        <v>147</v>
      </c>
      <c r="E209" s="235" t="s">
        <v>32</v>
      </c>
      <c r="F209" s="236" t="s">
        <v>164</v>
      </c>
      <c r="G209" s="234"/>
      <c r="H209" s="237">
        <v>2.32</v>
      </c>
      <c r="I209" s="238"/>
      <c r="J209" s="234"/>
      <c r="K209" s="234"/>
      <c r="L209" s="239"/>
      <c r="M209" s="240"/>
      <c r="N209" s="241"/>
      <c r="O209" s="241"/>
      <c r="P209" s="241"/>
      <c r="Q209" s="241"/>
      <c r="R209" s="241"/>
      <c r="S209" s="241"/>
      <c r="T209" s="242"/>
      <c r="AT209" s="243" t="s">
        <v>147</v>
      </c>
      <c r="AU209" s="243" t="s">
        <v>87</v>
      </c>
      <c r="AV209" s="15" t="s">
        <v>143</v>
      </c>
      <c r="AW209" s="15" t="s">
        <v>38</v>
      </c>
      <c r="AX209" s="15" t="s">
        <v>40</v>
      </c>
      <c r="AY209" s="243" t="s">
        <v>135</v>
      </c>
    </row>
    <row r="210" spans="1:65" s="2" customFormat="1" ht="21.75" customHeight="1">
      <c r="A210" s="37"/>
      <c r="B210" s="38"/>
      <c r="C210" s="195" t="s">
        <v>7</v>
      </c>
      <c r="D210" s="195" t="s">
        <v>138</v>
      </c>
      <c r="E210" s="196" t="s">
        <v>700</v>
      </c>
      <c r="F210" s="197" t="s">
        <v>701</v>
      </c>
      <c r="G210" s="198" t="s">
        <v>141</v>
      </c>
      <c r="H210" s="199">
        <v>46.884</v>
      </c>
      <c r="I210" s="200"/>
      <c r="J210" s="201">
        <f>ROUND(I210*H210,2)</f>
        <v>0</v>
      </c>
      <c r="K210" s="197" t="s">
        <v>142</v>
      </c>
      <c r="L210" s="42"/>
      <c r="M210" s="202" t="s">
        <v>32</v>
      </c>
      <c r="N210" s="203" t="s">
        <v>51</v>
      </c>
      <c r="O210" s="67"/>
      <c r="P210" s="204">
        <f>O210*H210</f>
        <v>0</v>
      </c>
      <c r="Q210" s="204">
        <v>0</v>
      </c>
      <c r="R210" s="204">
        <f>Q210*H210</f>
        <v>0</v>
      </c>
      <c r="S210" s="204">
        <v>0</v>
      </c>
      <c r="T210" s="205">
        <f>S210*H210</f>
        <v>0</v>
      </c>
      <c r="U210" s="37"/>
      <c r="V210" s="37"/>
      <c r="W210" s="37"/>
      <c r="X210" s="37"/>
      <c r="Y210" s="37"/>
      <c r="Z210" s="37"/>
      <c r="AA210" s="37"/>
      <c r="AB210" s="37"/>
      <c r="AC210" s="37"/>
      <c r="AD210" s="37"/>
      <c r="AE210" s="37"/>
      <c r="AR210" s="206" t="s">
        <v>143</v>
      </c>
      <c r="AT210" s="206" t="s">
        <v>138</v>
      </c>
      <c r="AU210" s="206" t="s">
        <v>87</v>
      </c>
      <c r="AY210" s="19" t="s">
        <v>135</v>
      </c>
      <c r="BE210" s="207">
        <f>IF(N210="základní",J210,0)</f>
        <v>0</v>
      </c>
      <c r="BF210" s="207">
        <f>IF(N210="snížená",J210,0)</f>
        <v>0</v>
      </c>
      <c r="BG210" s="207">
        <f>IF(N210="zákl. přenesená",J210,0)</f>
        <v>0</v>
      </c>
      <c r="BH210" s="207">
        <f>IF(N210="sníž. přenesená",J210,0)</f>
        <v>0</v>
      </c>
      <c r="BI210" s="207">
        <f>IF(N210="nulová",J210,0)</f>
        <v>0</v>
      </c>
      <c r="BJ210" s="19" t="s">
        <v>40</v>
      </c>
      <c r="BK210" s="207">
        <f>ROUND(I210*H210,2)</f>
        <v>0</v>
      </c>
      <c r="BL210" s="19" t="s">
        <v>143</v>
      </c>
      <c r="BM210" s="206" t="s">
        <v>702</v>
      </c>
    </row>
    <row r="211" spans="1:47" s="2" customFormat="1" ht="39">
      <c r="A211" s="37"/>
      <c r="B211" s="38"/>
      <c r="C211" s="39"/>
      <c r="D211" s="208" t="s">
        <v>170</v>
      </c>
      <c r="E211" s="39"/>
      <c r="F211" s="209" t="s">
        <v>703</v>
      </c>
      <c r="G211" s="39"/>
      <c r="H211" s="39"/>
      <c r="I211" s="118"/>
      <c r="J211" s="39"/>
      <c r="K211" s="39"/>
      <c r="L211" s="42"/>
      <c r="M211" s="210"/>
      <c r="N211" s="211"/>
      <c r="O211" s="67"/>
      <c r="P211" s="67"/>
      <c r="Q211" s="67"/>
      <c r="R211" s="67"/>
      <c r="S211" s="67"/>
      <c r="T211" s="68"/>
      <c r="U211" s="37"/>
      <c r="V211" s="37"/>
      <c r="W211" s="37"/>
      <c r="X211" s="37"/>
      <c r="Y211" s="37"/>
      <c r="Z211" s="37"/>
      <c r="AA211" s="37"/>
      <c r="AB211" s="37"/>
      <c r="AC211" s="37"/>
      <c r="AD211" s="37"/>
      <c r="AE211" s="37"/>
      <c r="AT211" s="19" t="s">
        <v>170</v>
      </c>
      <c r="AU211" s="19" t="s">
        <v>87</v>
      </c>
    </row>
    <row r="212" spans="2:51" s="13" customFormat="1" ht="11.25">
      <c r="B212" s="212"/>
      <c r="C212" s="213"/>
      <c r="D212" s="208" t="s">
        <v>147</v>
      </c>
      <c r="E212" s="214" t="s">
        <v>32</v>
      </c>
      <c r="F212" s="215" t="s">
        <v>616</v>
      </c>
      <c r="G212" s="213"/>
      <c r="H212" s="214" t="s">
        <v>32</v>
      </c>
      <c r="I212" s="216"/>
      <c r="J212" s="213"/>
      <c r="K212" s="213"/>
      <c r="L212" s="217"/>
      <c r="M212" s="218"/>
      <c r="N212" s="219"/>
      <c r="O212" s="219"/>
      <c r="P212" s="219"/>
      <c r="Q212" s="219"/>
      <c r="R212" s="219"/>
      <c r="S212" s="219"/>
      <c r="T212" s="220"/>
      <c r="AT212" s="221" t="s">
        <v>147</v>
      </c>
      <c r="AU212" s="221" t="s">
        <v>87</v>
      </c>
      <c r="AV212" s="13" t="s">
        <v>40</v>
      </c>
      <c r="AW212" s="13" t="s">
        <v>38</v>
      </c>
      <c r="AX212" s="13" t="s">
        <v>80</v>
      </c>
      <c r="AY212" s="221" t="s">
        <v>135</v>
      </c>
    </row>
    <row r="213" spans="2:51" s="14" customFormat="1" ht="11.25">
      <c r="B213" s="222"/>
      <c r="C213" s="223"/>
      <c r="D213" s="208" t="s">
        <v>147</v>
      </c>
      <c r="E213" s="224" t="s">
        <v>32</v>
      </c>
      <c r="F213" s="225" t="s">
        <v>704</v>
      </c>
      <c r="G213" s="223"/>
      <c r="H213" s="226">
        <v>1.324</v>
      </c>
      <c r="I213" s="227"/>
      <c r="J213" s="223"/>
      <c r="K213" s="223"/>
      <c r="L213" s="228"/>
      <c r="M213" s="229"/>
      <c r="N213" s="230"/>
      <c r="O213" s="230"/>
      <c r="P213" s="230"/>
      <c r="Q213" s="230"/>
      <c r="R213" s="230"/>
      <c r="S213" s="230"/>
      <c r="T213" s="231"/>
      <c r="AT213" s="232" t="s">
        <v>147</v>
      </c>
      <c r="AU213" s="232" t="s">
        <v>87</v>
      </c>
      <c r="AV213" s="14" t="s">
        <v>87</v>
      </c>
      <c r="AW213" s="14" t="s">
        <v>38</v>
      </c>
      <c r="AX213" s="14" t="s">
        <v>80</v>
      </c>
      <c r="AY213" s="232" t="s">
        <v>135</v>
      </c>
    </row>
    <row r="214" spans="2:51" s="14" customFormat="1" ht="22.5">
      <c r="B214" s="222"/>
      <c r="C214" s="223"/>
      <c r="D214" s="208" t="s">
        <v>147</v>
      </c>
      <c r="E214" s="224" t="s">
        <v>32</v>
      </c>
      <c r="F214" s="225" t="s">
        <v>705</v>
      </c>
      <c r="G214" s="223"/>
      <c r="H214" s="226">
        <v>45.44</v>
      </c>
      <c r="I214" s="227"/>
      <c r="J214" s="223"/>
      <c r="K214" s="223"/>
      <c r="L214" s="228"/>
      <c r="M214" s="229"/>
      <c r="N214" s="230"/>
      <c r="O214" s="230"/>
      <c r="P214" s="230"/>
      <c r="Q214" s="230"/>
      <c r="R214" s="230"/>
      <c r="S214" s="230"/>
      <c r="T214" s="231"/>
      <c r="AT214" s="232" t="s">
        <v>147</v>
      </c>
      <c r="AU214" s="232" t="s">
        <v>87</v>
      </c>
      <c r="AV214" s="14" t="s">
        <v>87</v>
      </c>
      <c r="AW214" s="14" t="s">
        <v>38</v>
      </c>
      <c r="AX214" s="14" t="s">
        <v>80</v>
      </c>
      <c r="AY214" s="232" t="s">
        <v>135</v>
      </c>
    </row>
    <row r="215" spans="2:51" s="14" customFormat="1" ht="11.25">
      <c r="B215" s="222"/>
      <c r="C215" s="223"/>
      <c r="D215" s="208" t="s">
        <v>147</v>
      </c>
      <c r="E215" s="224" t="s">
        <v>32</v>
      </c>
      <c r="F215" s="225" t="s">
        <v>706</v>
      </c>
      <c r="G215" s="223"/>
      <c r="H215" s="226">
        <v>0.12</v>
      </c>
      <c r="I215" s="227"/>
      <c r="J215" s="223"/>
      <c r="K215" s="223"/>
      <c r="L215" s="228"/>
      <c r="M215" s="229"/>
      <c r="N215" s="230"/>
      <c r="O215" s="230"/>
      <c r="P215" s="230"/>
      <c r="Q215" s="230"/>
      <c r="R215" s="230"/>
      <c r="S215" s="230"/>
      <c r="T215" s="231"/>
      <c r="AT215" s="232" t="s">
        <v>147</v>
      </c>
      <c r="AU215" s="232" t="s">
        <v>87</v>
      </c>
      <c r="AV215" s="14" t="s">
        <v>87</v>
      </c>
      <c r="AW215" s="14" t="s">
        <v>38</v>
      </c>
      <c r="AX215" s="14" t="s">
        <v>80</v>
      </c>
      <c r="AY215" s="232" t="s">
        <v>135</v>
      </c>
    </row>
    <row r="216" spans="2:51" s="15" customFormat="1" ht="11.25">
      <c r="B216" s="233"/>
      <c r="C216" s="234"/>
      <c r="D216" s="208" t="s">
        <v>147</v>
      </c>
      <c r="E216" s="235" t="s">
        <v>32</v>
      </c>
      <c r="F216" s="236" t="s">
        <v>164</v>
      </c>
      <c r="G216" s="234"/>
      <c r="H216" s="237">
        <v>46.884</v>
      </c>
      <c r="I216" s="238"/>
      <c r="J216" s="234"/>
      <c r="K216" s="234"/>
      <c r="L216" s="239"/>
      <c r="M216" s="240"/>
      <c r="N216" s="241"/>
      <c r="O216" s="241"/>
      <c r="P216" s="241"/>
      <c r="Q216" s="241"/>
      <c r="R216" s="241"/>
      <c r="S216" s="241"/>
      <c r="T216" s="242"/>
      <c r="AT216" s="243" t="s">
        <v>147</v>
      </c>
      <c r="AU216" s="243" t="s">
        <v>87</v>
      </c>
      <c r="AV216" s="15" t="s">
        <v>143</v>
      </c>
      <c r="AW216" s="15" t="s">
        <v>38</v>
      </c>
      <c r="AX216" s="15" t="s">
        <v>40</v>
      </c>
      <c r="AY216" s="243" t="s">
        <v>135</v>
      </c>
    </row>
    <row r="217" spans="1:65" s="2" customFormat="1" ht="16.5" customHeight="1">
      <c r="A217" s="37"/>
      <c r="B217" s="38"/>
      <c r="C217" s="195" t="s">
        <v>326</v>
      </c>
      <c r="D217" s="195" t="s">
        <v>138</v>
      </c>
      <c r="E217" s="196" t="s">
        <v>707</v>
      </c>
      <c r="F217" s="197" t="s">
        <v>708</v>
      </c>
      <c r="G217" s="198" t="s">
        <v>141</v>
      </c>
      <c r="H217" s="199">
        <v>334.529</v>
      </c>
      <c r="I217" s="200"/>
      <c r="J217" s="201">
        <f>ROUND(I217*H217,2)</f>
        <v>0</v>
      </c>
      <c r="K217" s="197" t="s">
        <v>142</v>
      </c>
      <c r="L217" s="42"/>
      <c r="M217" s="202" t="s">
        <v>32</v>
      </c>
      <c r="N217" s="203" t="s">
        <v>51</v>
      </c>
      <c r="O217" s="67"/>
      <c r="P217" s="204">
        <f>O217*H217</f>
        <v>0</v>
      </c>
      <c r="Q217" s="204">
        <v>0</v>
      </c>
      <c r="R217" s="204">
        <f>Q217*H217</f>
        <v>0</v>
      </c>
      <c r="S217" s="204">
        <v>0</v>
      </c>
      <c r="T217" s="205">
        <f>S217*H217</f>
        <v>0</v>
      </c>
      <c r="U217" s="37"/>
      <c r="V217" s="37"/>
      <c r="W217" s="37"/>
      <c r="X217" s="37"/>
      <c r="Y217" s="37"/>
      <c r="Z217" s="37"/>
      <c r="AA217" s="37"/>
      <c r="AB217" s="37"/>
      <c r="AC217" s="37"/>
      <c r="AD217" s="37"/>
      <c r="AE217" s="37"/>
      <c r="AR217" s="206" t="s">
        <v>143</v>
      </c>
      <c r="AT217" s="206" t="s">
        <v>138</v>
      </c>
      <c r="AU217" s="206" t="s">
        <v>87</v>
      </c>
      <c r="AY217" s="19" t="s">
        <v>135</v>
      </c>
      <c r="BE217" s="207">
        <f>IF(N217="základní",J217,0)</f>
        <v>0</v>
      </c>
      <c r="BF217" s="207">
        <f>IF(N217="snížená",J217,0)</f>
        <v>0</v>
      </c>
      <c r="BG217" s="207">
        <f>IF(N217="zákl. přenesená",J217,0)</f>
        <v>0</v>
      </c>
      <c r="BH217" s="207">
        <f>IF(N217="sníž. přenesená",J217,0)</f>
        <v>0</v>
      </c>
      <c r="BI217" s="207">
        <f>IF(N217="nulová",J217,0)</f>
        <v>0</v>
      </c>
      <c r="BJ217" s="19" t="s">
        <v>40</v>
      </c>
      <c r="BK217" s="207">
        <f>ROUND(I217*H217,2)</f>
        <v>0</v>
      </c>
      <c r="BL217" s="19" t="s">
        <v>143</v>
      </c>
      <c r="BM217" s="206" t="s">
        <v>709</v>
      </c>
    </row>
    <row r="218" spans="2:51" s="13" customFormat="1" ht="11.25">
      <c r="B218" s="212"/>
      <c r="C218" s="213"/>
      <c r="D218" s="208" t="s">
        <v>147</v>
      </c>
      <c r="E218" s="214" t="s">
        <v>32</v>
      </c>
      <c r="F218" s="215" t="s">
        <v>616</v>
      </c>
      <c r="G218" s="213"/>
      <c r="H218" s="214" t="s">
        <v>32</v>
      </c>
      <c r="I218" s="216"/>
      <c r="J218" s="213"/>
      <c r="K218" s="213"/>
      <c r="L218" s="217"/>
      <c r="M218" s="218"/>
      <c r="N218" s="219"/>
      <c r="O218" s="219"/>
      <c r="P218" s="219"/>
      <c r="Q218" s="219"/>
      <c r="R218" s="219"/>
      <c r="S218" s="219"/>
      <c r="T218" s="220"/>
      <c r="AT218" s="221" t="s">
        <v>147</v>
      </c>
      <c r="AU218" s="221" t="s">
        <v>87</v>
      </c>
      <c r="AV218" s="13" t="s">
        <v>40</v>
      </c>
      <c r="AW218" s="13" t="s">
        <v>38</v>
      </c>
      <c r="AX218" s="13" t="s">
        <v>80</v>
      </c>
      <c r="AY218" s="221" t="s">
        <v>135</v>
      </c>
    </row>
    <row r="219" spans="2:51" s="14" customFormat="1" ht="11.25">
      <c r="B219" s="222"/>
      <c r="C219" s="223"/>
      <c r="D219" s="208" t="s">
        <v>147</v>
      </c>
      <c r="E219" s="224" t="s">
        <v>32</v>
      </c>
      <c r="F219" s="225" t="s">
        <v>710</v>
      </c>
      <c r="G219" s="223"/>
      <c r="H219" s="226">
        <v>8.151</v>
      </c>
      <c r="I219" s="227"/>
      <c r="J219" s="223"/>
      <c r="K219" s="223"/>
      <c r="L219" s="228"/>
      <c r="M219" s="229"/>
      <c r="N219" s="230"/>
      <c r="O219" s="230"/>
      <c r="P219" s="230"/>
      <c r="Q219" s="230"/>
      <c r="R219" s="230"/>
      <c r="S219" s="230"/>
      <c r="T219" s="231"/>
      <c r="AT219" s="232" t="s">
        <v>147</v>
      </c>
      <c r="AU219" s="232" t="s">
        <v>87</v>
      </c>
      <c r="AV219" s="14" t="s">
        <v>87</v>
      </c>
      <c r="AW219" s="14" t="s">
        <v>38</v>
      </c>
      <c r="AX219" s="14" t="s">
        <v>80</v>
      </c>
      <c r="AY219" s="232" t="s">
        <v>135</v>
      </c>
    </row>
    <row r="220" spans="2:51" s="14" customFormat="1" ht="11.25">
      <c r="B220" s="222"/>
      <c r="C220" s="223"/>
      <c r="D220" s="208" t="s">
        <v>147</v>
      </c>
      <c r="E220" s="224" t="s">
        <v>32</v>
      </c>
      <c r="F220" s="225" t="s">
        <v>643</v>
      </c>
      <c r="G220" s="223"/>
      <c r="H220" s="226">
        <v>166.925</v>
      </c>
      <c r="I220" s="227"/>
      <c r="J220" s="223"/>
      <c r="K220" s="223"/>
      <c r="L220" s="228"/>
      <c r="M220" s="229"/>
      <c r="N220" s="230"/>
      <c r="O220" s="230"/>
      <c r="P220" s="230"/>
      <c r="Q220" s="230"/>
      <c r="R220" s="230"/>
      <c r="S220" s="230"/>
      <c r="T220" s="231"/>
      <c r="AT220" s="232" t="s">
        <v>147</v>
      </c>
      <c r="AU220" s="232" t="s">
        <v>87</v>
      </c>
      <c r="AV220" s="14" t="s">
        <v>87</v>
      </c>
      <c r="AW220" s="14" t="s">
        <v>38</v>
      </c>
      <c r="AX220" s="14" t="s">
        <v>80</v>
      </c>
      <c r="AY220" s="232" t="s">
        <v>135</v>
      </c>
    </row>
    <row r="221" spans="2:51" s="14" customFormat="1" ht="11.25">
      <c r="B221" s="222"/>
      <c r="C221" s="223"/>
      <c r="D221" s="208" t="s">
        <v>147</v>
      </c>
      <c r="E221" s="224" t="s">
        <v>32</v>
      </c>
      <c r="F221" s="225" t="s">
        <v>644</v>
      </c>
      <c r="G221" s="223"/>
      <c r="H221" s="226">
        <v>159.453</v>
      </c>
      <c r="I221" s="227"/>
      <c r="J221" s="223"/>
      <c r="K221" s="223"/>
      <c r="L221" s="228"/>
      <c r="M221" s="229"/>
      <c r="N221" s="230"/>
      <c r="O221" s="230"/>
      <c r="P221" s="230"/>
      <c r="Q221" s="230"/>
      <c r="R221" s="230"/>
      <c r="S221" s="230"/>
      <c r="T221" s="231"/>
      <c r="AT221" s="232" t="s">
        <v>147</v>
      </c>
      <c r="AU221" s="232" t="s">
        <v>87</v>
      </c>
      <c r="AV221" s="14" t="s">
        <v>87</v>
      </c>
      <c r="AW221" s="14" t="s">
        <v>38</v>
      </c>
      <c r="AX221" s="14" t="s">
        <v>80</v>
      </c>
      <c r="AY221" s="232" t="s">
        <v>135</v>
      </c>
    </row>
    <row r="222" spans="2:51" s="15" customFormat="1" ht="11.25">
      <c r="B222" s="233"/>
      <c r="C222" s="234"/>
      <c r="D222" s="208" t="s">
        <v>147</v>
      </c>
      <c r="E222" s="235" t="s">
        <v>32</v>
      </c>
      <c r="F222" s="236" t="s">
        <v>164</v>
      </c>
      <c r="G222" s="234"/>
      <c r="H222" s="237">
        <v>334.529</v>
      </c>
      <c r="I222" s="238"/>
      <c r="J222" s="234"/>
      <c r="K222" s="234"/>
      <c r="L222" s="239"/>
      <c r="M222" s="240"/>
      <c r="N222" s="241"/>
      <c r="O222" s="241"/>
      <c r="P222" s="241"/>
      <c r="Q222" s="241"/>
      <c r="R222" s="241"/>
      <c r="S222" s="241"/>
      <c r="T222" s="242"/>
      <c r="AT222" s="243" t="s">
        <v>147</v>
      </c>
      <c r="AU222" s="243" t="s">
        <v>87</v>
      </c>
      <c r="AV222" s="15" t="s">
        <v>143</v>
      </c>
      <c r="AW222" s="15" t="s">
        <v>38</v>
      </c>
      <c r="AX222" s="15" t="s">
        <v>40</v>
      </c>
      <c r="AY222" s="243" t="s">
        <v>135</v>
      </c>
    </row>
    <row r="223" spans="2:63" s="12" customFormat="1" ht="22.9" customHeight="1">
      <c r="B223" s="179"/>
      <c r="C223" s="180"/>
      <c r="D223" s="181" t="s">
        <v>79</v>
      </c>
      <c r="E223" s="193" t="s">
        <v>241</v>
      </c>
      <c r="F223" s="193" t="s">
        <v>264</v>
      </c>
      <c r="G223" s="180"/>
      <c r="H223" s="180"/>
      <c r="I223" s="183"/>
      <c r="J223" s="194">
        <f>BK223</f>
        <v>0</v>
      </c>
      <c r="K223" s="180"/>
      <c r="L223" s="185"/>
      <c r="M223" s="186"/>
      <c r="N223" s="187"/>
      <c r="O223" s="187"/>
      <c r="P223" s="188">
        <f>SUM(P224:P269)</f>
        <v>0</v>
      </c>
      <c r="Q223" s="187"/>
      <c r="R223" s="188">
        <f>SUM(R224:R269)</f>
        <v>0</v>
      </c>
      <c r="S223" s="187"/>
      <c r="T223" s="189">
        <f>SUM(T224:T269)</f>
        <v>10.579355</v>
      </c>
      <c r="AR223" s="190" t="s">
        <v>40</v>
      </c>
      <c r="AT223" s="191" t="s">
        <v>79</v>
      </c>
      <c r="AU223" s="191" t="s">
        <v>40</v>
      </c>
      <c r="AY223" s="190" t="s">
        <v>135</v>
      </c>
      <c r="BK223" s="192">
        <f>SUM(BK224:BK269)</f>
        <v>0</v>
      </c>
    </row>
    <row r="224" spans="1:65" s="2" customFormat="1" ht="21.75" customHeight="1">
      <c r="A224" s="37"/>
      <c r="B224" s="38"/>
      <c r="C224" s="195" t="s">
        <v>331</v>
      </c>
      <c r="D224" s="195" t="s">
        <v>138</v>
      </c>
      <c r="E224" s="196" t="s">
        <v>711</v>
      </c>
      <c r="F224" s="197" t="s">
        <v>712</v>
      </c>
      <c r="G224" s="198" t="s">
        <v>141</v>
      </c>
      <c r="H224" s="199">
        <v>430.621</v>
      </c>
      <c r="I224" s="200"/>
      <c r="J224" s="201">
        <f>ROUND(I224*H224,2)</f>
        <v>0</v>
      </c>
      <c r="K224" s="197" t="s">
        <v>142</v>
      </c>
      <c r="L224" s="42"/>
      <c r="M224" s="202" t="s">
        <v>32</v>
      </c>
      <c r="N224" s="203" t="s">
        <v>51</v>
      </c>
      <c r="O224" s="67"/>
      <c r="P224" s="204">
        <f>O224*H224</f>
        <v>0</v>
      </c>
      <c r="Q224" s="204">
        <v>0</v>
      </c>
      <c r="R224" s="204">
        <f>Q224*H224</f>
        <v>0</v>
      </c>
      <c r="S224" s="204">
        <v>0</v>
      </c>
      <c r="T224" s="205">
        <f>S224*H224</f>
        <v>0</v>
      </c>
      <c r="U224" s="37"/>
      <c r="V224" s="37"/>
      <c r="W224" s="37"/>
      <c r="X224" s="37"/>
      <c r="Y224" s="37"/>
      <c r="Z224" s="37"/>
      <c r="AA224" s="37"/>
      <c r="AB224" s="37"/>
      <c r="AC224" s="37"/>
      <c r="AD224" s="37"/>
      <c r="AE224" s="37"/>
      <c r="AR224" s="206" t="s">
        <v>143</v>
      </c>
      <c r="AT224" s="206" t="s">
        <v>138</v>
      </c>
      <c r="AU224" s="206" t="s">
        <v>87</v>
      </c>
      <c r="AY224" s="19" t="s">
        <v>135</v>
      </c>
      <c r="BE224" s="207">
        <f>IF(N224="základní",J224,0)</f>
        <v>0</v>
      </c>
      <c r="BF224" s="207">
        <f>IF(N224="snížená",J224,0)</f>
        <v>0</v>
      </c>
      <c r="BG224" s="207">
        <f>IF(N224="zákl. přenesená",J224,0)</f>
        <v>0</v>
      </c>
      <c r="BH224" s="207">
        <f>IF(N224="sníž. přenesená",J224,0)</f>
        <v>0</v>
      </c>
      <c r="BI224" s="207">
        <f>IF(N224="nulová",J224,0)</f>
        <v>0</v>
      </c>
      <c r="BJ224" s="19" t="s">
        <v>40</v>
      </c>
      <c r="BK224" s="207">
        <f>ROUND(I224*H224,2)</f>
        <v>0</v>
      </c>
      <c r="BL224" s="19" t="s">
        <v>143</v>
      </c>
      <c r="BM224" s="206" t="s">
        <v>713</v>
      </c>
    </row>
    <row r="225" spans="1:47" s="2" customFormat="1" ht="58.5">
      <c r="A225" s="37"/>
      <c r="B225" s="38"/>
      <c r="C225" s="39"/>
      <c r="D225" s="208" t="s">
        <v>170</v>
      </c>
      <c r="E225" s="39"/>
      <c r="F225" s="209" t="s">
        <v>714</v>
      </c>
      <c r="G225" s="39"/>
      <c r="H225" s="39"/>
      <c r="I225" s="118"/>
      <c r="J225" s="39"/>
      <c r="K225" s="39"/>
      <c r="L225" s="42"/>
      <c r="M225" s="210"/>
      <c r="N225" s="211"/>
      <c r="O225" s="67"/>
      <c r="P225" s="67"/>
      <c r="Q225" s="67"/>
      <c r="R225" s="67"/>
      <c r="S225" s="67"/>
      <c r="T225" s="68"/>
      <c r="U225" s="37"/>
      <c r="V225" s="37"/>
      <c r="W225" s="37"/>
      <c r="X225" s="37"/>
      <c r="Y225" s="37"/>
      <c r="Z225" s="37"/>
      <c r="AA225" s="37"/>
      <c r="AB225" s="37"/>
      <c r="AC225" s="37"/>
      <c r="AD225" s="37"/>
      <c r="AE225" s="37"/>
      <c r="AT225" s="19" t="s">
        <v>170</v>
      </c>
      <c r="AU225" s="19" t="s">
        <v>87</v>
      </c>
    </row>
    <row r="226" spans="2:51" s="13" customFormat="1" ht="11.25">
      <c r="B226" s="212"/>
      <c r="C226" s="213"/>
      <c r="D226" s="208" t="s">
        <v>147</v>
      </c>
      <c r="E226" s="214" t="s">
        <v>32</v>
      </c>
      <c r="F226" s="215" t="s">
        <v>616</v>
      </c>
      <c r="G226" s="213"/>
      <c r="H226" s="214" t="s">
        <v>32</v>
      </c>
      <c r="I226" s="216"/>
      <c r="J226" s="213"/>
      <c r="K226" s="213"/>
      <c r="L226" s="217"/>
      <c r="M226" s="218"/>
      <c r="N226" s="219"/>
      <c r="O226" s="219"/>
      <c r="P226" s="219"/>
      <c r="Q226" s="219"/>
      <c r="R226" s="219"/>
      <c r="S226" s="219"/>
      <c r="T226" s="220"/>
      <c r="AT226" s="221" t="s">
        <v>147</v>
      </c>
      <c r="AU226" s="221" t="s">
        <v>87</v>
      </c>
      <c r="AV226" s="13" t="s">
        <v>40</v>
      </c>
      <c r="AW226" s="13" t="s">
        <v>38</v>
      </c>
      <c r="AX226" s="13" t="s">
        <v>80</v>
      </c>
      <c r="AY226" s="221" t="s">
        <v>135</v>
      </c>
    </row>
    <row r="227" spans="2:51" s="14" customFormat="1" ht="11.25">
      <c r="B227" s="222"/>
      <c r="C227" s="223"/>
      <c r="D227" s="208" t="s">
        <v>147</v>
      </c>
      <c r="E227" s="224" t="s">
        <v>32</v>
      </c>
      <c r="F227" s="225" t="s">
        <v>715</v>
      </c>
      <c r="G227" s="223"/>
      <c r="H227" s="226">
        <v>172.407</v>
      </c>
      <c r="I227" s="227"/>
      <c r="J227" s="223"/>
      <c r="K227" s="223"/>
      <c r="L227" s="228"/>
      <c r="M227" s="229"/>
      <c r="N227" s="230"/>
      <c r="O227" s="230"/>
      <c r="P227" s="230"/>
      <c r="Q227" s="230"/>
      <c r="R227" s="230"/>
      <c r="S227" s="230"/>
      <c r="T227" s="231"/>
      <c r="AT227" s="232" t="s">
        <v>147</v>
      </c>
      <c r="AU227" s="232" t="s">
        <v>87</v>
      </c>
      <c r="AV227" s="14" t="s">
        <v>87</v>
      </c>
      <c r="AW227" s="14" t="s">
        <v>38</v>
      </c>
      <c r="AX227" s="14" t="s">
        <v>80</v>
      </c>
      <c r="AY227" s="232" t="s">
        <v>135</v>
      </c>
    </row>
    <row r="228" spans="2:51" s="14" customFormat="1" ht="11.25">
      <c r="B228" s="222"/>
      <c r="C228" s="223"/>
      <c r="D228" s="208" t="s">
        <v>147</v>
      </c>
      <c r="E228" s="224" t="s">
        <v>32</v>
      </c>
      <c r="F228" s="225" t="s">
        <v>716</v>
      </c>
      <c r="G228" s="223"/>
      <c r="H228" s="226">
        <v>80.562</v>
      </c>
      <c r="I228" s="227"/>
      <c r="J228" s="223"/>
      <c r="K228" s="223"/>
      <c r="L228" s="228"/>
      <c r="M228" s="229"/>
      <c r="N228" s="230"/>
      <c r="O228" s="230"/>
      <c r="P228" s="230"/>
      <c r="Q228" s="230"/>
      <c r="R228" s="230"/>
      <c r="S228" s="230"/>
      <c r="T228" s="231"/>
      <c r="AT228" s="232" t="s">
        <v>147</v>
      </c>
      <c r="AU228" s="232" t="s">
        <v>87</v>
      </c>
      <c r="AV228" s="14" t="s">
        <v>87</v>
      </c>
      <c r="AW228" s="14" t="s">
        <v>38</v>
      </c>
      <c r="AX228" s="14" t="s">
        <v>80</v>
      </c>
      <c r="AY228" s="232" t="s">
        <v>135</v>
      </c>
    </row>
    <row r="229" spans="2:51" s="14" customFormat="1" ht="11.25">
      <c r="B229" s="222"/>
      <c r="C229" s="223"/>
      <c r="D229" s="208" t="s">
        <v>147</v>
      </c>
      <c r="E229" s="224" t="s">
        <v>32</v>
      </c>
      <c r="F229" s="225" t="s">
        <v>717</v>
      </c>
      <c r="G229" s="223"/>
      <c r="H229" s="226">
        <v>113.372</v>
      </c>
      <c r="I229" s="227"/>
      <c r="J229" s="223"/>
      <c r="K229" s="223"/>
      <c r="L229" s="228"/>
      <c r="M229" s="229"/>
      <c r="N229" s="230"/>
      <c r="O229" s="230"/>
      <c r="P229" s="230"/>
      <c r="Q229" s="230"/>
      <c r="R229" s="230"/>
      <c r="S229" s="230"/>
      <c r="T229" s="231"/>
      <c r="AT229" s="232" t="s">
        <v>147</v>
      </c>
      <c r="AU229" s="232" t="s">
        <v>87</v>
      </c>
      <c r="AV229" s="14" t="s">
        <v>87</v>
      </c>
      <c r="AW229" s="14" t="s">
        <v>38</v>
      </c>
      <c r="AX229" s="14" t="s">
        <v>80</v>
      </c>
      <c r="AY229" s="232" t="s">
        <v>135</v>
      </c>
    </row>
    <row r="230" spans="2:51" s="14" customFormat="1" ht="11.25">
      <c r="B230" s="222"/>
      <c r="C230" s="223"/>
      <c r="D230" s="208" t="s">
        <v>147</v>
      </c>
      <c r="E230" s="224" t="s">
        <v>32</v>
      </c>
      <c r="F230" s="225" t="s">
        <v>718</v>
      </c>
      <c r="G230" s="223"/>
      <c r="H230" s="226">
        <v>64.28</v>
      </c>
      <c r="I230" s="227"/>
      <c r="J230" s="223"/>
      <c r="K230" s="223"/>
      <c r="L230" s="228"/>
      <c r="M230" s="229"/>
      <c r="N230" s="230"/>
      <c r="O230" s="230"/>
      <c r="P230" s="230"/>
      <c r="Q230" s="230"/>
      <c r="R230" s="230"/>
      <c r="S230" s="230"/>
      <c r="T230" s="231"/>
      <c r="AT230" s="232" t="s">
        <v>147</v>
      </c>
      <c r="AU230" s="232" t="s">
        <v>87</v>
      </c>
      <c r="AV230" s="14" t="s">
        <v>87</v>
      </c>
      <c r="AW230" s="14" t="s">
        <v>38</v>
      </c>
      <c r="AX230" s="14" t="s">
        <v>80</v>
      </c>
      <c r="AY230" s="232" t="s">
        <v>135</v>
      </c>
    </row>
    <row r="231" spans="2:51" s="15" customFormat="1" ht="11.25">
      <c r="B231" s="233"/>
      <c r="C231" s="234"/>
      <c r="D231" s="208" t="s">
        <v>147</v>
      </c>
      <c r="E231" s="235" t="s">
        <v>32</v>
      </c>
      <c r="F231" s="236" t="s">
        <v>164</v>
      </c>
      <c r="G231" s="234"/>
      <c r="H231" s="237">
        <v>430.621</v>
      </c>
      <c r="I231" s="238"/>
      <c r="J231" s="234"/>
      <c r="K231" s="234"/>
      <c r="L231" s="239"/>
      <c r="M231" s="240"/>
      <c r="N231" s="241"/>
      <c r="O231" s="241"/>
      <c r="P231" s="241"/>
      <c r="Q231" s="241"/>
      <c r="R231" s="241"/>
      <c r="S231" s="241"/>
      <c r="T231" s="242"/>
      <c r="AT231" s="243" t="s">
        <v>147</v>
      </c>
      <c r="AU231" s="243" t="s">
        <v>87</v>
      </c>
      <c r="AV231" s="15" t="s">
        <v>143</v>
      </c>
      <c r="AW231" s="15" t="s">
        <v>38</v>
      </c>
      <c r="AX231" s="15" t="s">
        <v>40</v>
      </c>
      <c r="AY231" s="243" t="s">
        <v>135</v>
      </c>
    </row>
    <row r="232" spans="1:65" s="2" customFormat="1" ht="21.75" customHeight="1">
      <c r="A232" s="37"/>
      <c r="B232" s="38"/>
      <c r="C232" s="195" t="s">
        <v>335</v>
      </c>
      <c r="D232" s="195" t="s">
        <v>138</v>
      </c>
      <c r="E232" s="196" t="s">
        <v>719</v>
      </c>
      <c r="F232" s="197" t="s">
        <v>720</v>
      </c>
      <c r="G232" s="198" t="s">
        <v>141</v>
      </c>
      <c r="H232" s="199">
        <v>25837.26</v>
      </c>
      <c r="I232" s="200"/>
      <c r="J232" s="201">
        <f>ROUND(I232*H232,2)</f>
        <v>0</v>
      </c>
      <c r="K232" s="197" t="s">
        <v>142</v>
      </c>
      <c r="L232" s="42"/>
      <c r="M232" s="202" t="s">
        <v>32</v>
      </c>
      <c r="N232" s="203" t="s">
        <v>51</v>
      </c>
      <c r="O232" s="67"/>
      <c r="P232" s="204">
        <f>O232*H232</f>
        <v>0</v>
      </c>
      <c r="Q232" s="204">
        <v>0</v>
      </c>
      <c r="R232" s="204">
        <f>Q232*H232</f>
        <v>0</v>
      </c>
      <c r="S232" s="204">
        <v>0</v>
      </c>
      <c r="T232" s="205">
        <f>S232*H232</f>
        <v>0</v>
      </c>
      <c r="U232" s="37"/>
      <c r="V232" s="37"/>
      <c r="W232" s="37"/>
      <c r="X232" s="37"/>
      <c r="Y232" s="37"/>
      <c r="Z232" s="37"/>
      <c r="AA232" s="37"/>
      <c r="AB232" s="37"/>
      <c r="AC232" s="37"/>
      <c r="AD232" s="37"/>
      <c r="AE232" s="37"/>
      <c r="AR232" s="206" t="s">
        <v>143</v>
      </c>
      <c r="AT232" s="206" t="s">
        <v>138</v>
      </c>
      <c r="AU232" s="206" t="s">
        <v>87</v>
      </c>
      <c r="AY232" s="19" t="s">
        <v>135</v>
      </c>
      <c r="BE232" s="207">
        <f>IF(N232="základní",J232,0)</f>
        <v>0</v>
      </c>
      <c r="BF232" s="207">
        <f>IF(N232="snížená",J232,0)</f>
        <v>0</v>
      </c>
      <c r="BG232" s="207">
        <f>IF(N232="zákl. přenesená",J232,0)</f>
        <v>0</v>
      </c>
      <c r="BH232" s="207">
        <f>IF(N232="sníž. přenesená",J232,0)</f>
        <v>0</v>
      </c>
      <c r="BI232" s="207">
        <f>IF(N232="nulová",J232,0)</f>
        <v>0</v>
      </c>
      <c r="BJ232" s="19" t="s">
        <v>40</v>
      </c>
      <c r="BK232" s="207">
        <f>ROUND(I232*H232,2)</f>
        <v>0</v>
      </c>
      <c r="BL232" s="19" t="s">
        <v>143</v>
      </c>
      <c r="BM232" s="206" t="s">
        <v>721</v>
      </c>
    </row>
    <row r="233" spans="1:47" s="2" customFormat="1" ht="58.5">
      <c r="A233" s="37"/>
      <c r="B233" s="38"/>
      <c r="C233" s="39"/>
      <c r="D233" s="208" t="s">
        <v>170</v>
      </c>
      <c r="E233" s="39"/>
      <c r="F233" s="209" t="s">
        <v>714</v>
      </c>
      <c r="G233" s="39"/>
      <c r="H233" s="39"/>
      <c r="I233" s="118"/>
      <c r="J233" s="39"/>
      <c r="K233" s="39"/>
      <c r="L233" s="42"/>
      <c r="M233" s="210"/>
      <c r="N233" s="211"/>
      <c r="O233" s="67"/>
      <c r="P233" s="67"/>
      <c r="Q233" s="67"/>
      <c r="R233" s="67"/>
      <c r="S233" s="67"/>
      <c r="T233" s="68"/>
      <c r="U233" s="37"/>
      <c r="V233" s="37"/>
      <c r="W233" s="37"/>
      <c r="X233" s="37"/>
      <c r="Y233" s="37"/>
      <c r="Z233" s="37"/>
      <c r="AA233" s="37"/>
      <c r="AB233" s="37"/>
      <c r="AC233" s="37"/>
      <c r="AD233" s="37"/>
      <c r="AE233" s="37"/>
      <c r="AT233" s="19" t="s">
        <v>170</v>
      </c>
      <c r="AU233" s="19" t="s">
        <v>87</v>
      </c>
    </row>
    <row r="234" spans="2:51" s="14" customFormat="1" ht="11.25">
      <c r="B234" s="222"/>
      <c r="C234" s="223"/>
      <c r="D234" s="208" t="s">
        <v>147</v>
      </c>
      <c r="E234" s="224" t="s">
        <v>32</v>
      </c>
      <c r="F234" s="225" t="s">
        <v>722</v>
      </c>
      <c r="G234" s="223"/>
      <c r="H234" s="226">
        <v>25837.26</v>
      </c>
      <c r="I234" s="227"/>
      <c r="J234" s="223"/>
      <c r="K234" s="223"/>
      <c r="L234" s="228"/>
      <c r="M234" s="229"/>
      <c r="N234" s="230"/>
      <c r="O234" s="230"/>
      <c r="P234" s="230"/>
      <c r="Q234" s="230"/>
      <c r="R234" s="230"/>
      <c r="S234" s="230"/>
      <c r="T234" s="231"/>
      <c r="AT234" s="232" t="s">
        <v>147</v>
      </c>
      <c r="AU234" s="232" t="s">
        <v>87</v>
      </c>
      <c r="AV234" s="14" t="s">
        <v>87</v>
      </c>
      <c r="AW234" s="14" t="s">
        <v>38</v>
      </c>
      <c r="AX234" s="14" t="s">
        <v>40</v>
      </c>
      <c r="AY234" s="232" t="s">
        <v>135</v>
      </c>
    </row>
    <row r="235" spans="1:65" s="2" customFormat="1" ht="21.75" customHeight="1">
      <c r="A235" s="37"/>
      <c r="B235" s="38"/>
      <c r="C235" s="195" t="s">
        <v>342</v>
      </c>
      <c r="D235" s="195" t="s">
        <v>138</v>
      </c>
      <c r="E235" s="196" t="s">
        <v>723</v>
      </c>
      <c r="F235" s="197" t="s">
        <v>724</v>
      </c>
      <c r="G235" s="198" t="s">
        <v>141</v>
      </c>
      <c r="H235" s="199">
        <v>430.621</v>
      </c>
      <c r="I235" s="200"/>
      <c r="J235" s="201">
        <f>ROUND(I235*H235,2)</f>
        <v>0</v>
      </c>
      <c r="K235" s="197" t="s">
        <v>142</v>
      </c>
      <c r="L235" s="42"/>
      <c r="M235" s="202" t="s">
        <v>32</v>
      </c>
      <c r="N235" s="203" t="s">
        <v>51</v>
      </c>
      <c r="O235" s="67"/>
      <c r="P235" s="204">
        <f>O235*H235</f>
        <v>0</v>
      </c>
      <c r="Q235" s="204">
        <v>0</v>
      </c>
      <c r="R235" s="204">
        <f>Q235*H235</f>
        <v>0</v>
      </c>
      <c r="S235" s="204">
        <v>0</v>
      </c>
      <c r="T235" s="205">
        <f>S235*H235</f>
        <v>0</v>
      </c>
      <c r="U235" s="37"/>
      <c r="V235" s="37"/>
      <c r="W235" s="37"/>
      <c r="X235" s="37"/>
      <c r="Y235" s="37"/>
      <c r="Z235" s="37"/>
      <c r="AA235" s="37"/>
      <c r="AB235" s="37"/>
      <c r="AC235" s="37"/>
      <c r="AD235" s="37"/>
      <c r="AE235" s="37"/>
      <c r="AR235" s="206" t="s">
        <v>143</v>
      </c>
      <c r="AT235" s="206" t="s">
        <v>138</v>
      </c>
      <c r="AU235" s="206" t="s">
        <v>87</v>
      </c>
      <c r="AY235" s="19" t="s">
        <v>135</v>
      </c>
      <c r="BE235" s="207">
        <f>IF(N235="základní",J235,0)</f>
        <v>0</v>
      </c>
      <c r="BF235" s="207">
        <f>IF(N235="snížená",J235,0)</f>
        <v>0</v>
      </c>
      <c r="BG235" s="207">
        <f>IF(N235="zákl. přenesená",J235,0)</f>
        <v>0</v>
      </c>
      <c r="BH235" s="207">
        <f>IF(N235="sníž. přenesená",J235,0)</f>
        <v>0</v>
      </c>
      <c r="BI235" s="207">
        <f>IF(N235="nulová",J235,0)</f>
        <v>0</v>
      </c>
      <c r="BJ235" s="19" t="s">
        <v>40</v>
      </c>
      <c r="BK235" s="207">
        <f>ROUND(I235*H235,2)</f>
        <v>0</v>
      </c>
      <c r="BL235" s="19" t="s">
        <v>143</v>
      </c>
      <c r="BM235" s="206" t="s">
        <v>725</v>
      </c>
    </row>
    <row r="236" spans="1:47" s="2" customFormat="1" ht="29.25">
      <c r="A236" s="37"/>
      <c r="B236" s="38"/>
      <c r="C236" s="39"/>
      <c r="D236" s="208" t="s">
        <v>170</v>
      </c>
      <c r="E236" s="39"/>
      <c r="F236" s="209" t="s">
        <v>726</v>
      </c>
      <c r="G236" s="39"/>
      <c r="H236" s="39"/>
      <c r="I236" s="118"/>
      <c r="J236" s="39"/>
      <c r="K236" s="39"/>
      <c r="L236" s="42"/>
      <c r="M236" s="210"/>
      <c r="N236" s="211"/>
      <c r="O236" s="67"/>
      <c r="P236" s="67"/>
      <c r="Q236" s="67"/>
      <c r="R236" s="67"/>
      <c r="S236" s="67"/>
      <c r="T236" s="68"/>
      <c r="U236" s="37"/>
      <c r="V236" s="37"/>
      <c r="W236" s="37"/>
      <c r="X236" s="37"/>
      <c r="Y236" s="37"/>
      <c r="Z236" s="37"/>
      <c r="AA236" s="37"/>
      <c r="AB236" s="37"/>
      <c r="AC236" s="37"/>
      <c r="AD236" s="37"/>
      <c r="AE236" s="37"/>
      <c r="AT236" s="19" t="s">
        <v>170</v>
      </c>
      <c r="AU236" s="19" t="s">
        <v>87</v>
      </c>
    </row>
    <row r="237" spans="1:65" s="2" customFormat="1" ht="16.5" customHeight="1">
      <c r="A237" s="37"/>
      <c r="B237" s="38"/>
      <c r="C237" s="195" t="s">
        <v>349</v>
      </c>
      <c r="D237" s="195" t="s">
        <v>138</v>
      </c>
      <c r="E237" s="196" t="s">
        <v>727</v>
      </c>
      <c r="F237" s="197" t="s">
        <v>728</v>
      </c>
      <c r="G237" s="198" t="s">
        <v>141</v>
      </c>
      <c r="H237" s="199">
        <v>430.621</v>
      </c>
      <c r="I237" s="200"/>
      <c r="J237" s="201">
        <f>ROUND(I237*H237,2)</f>
        <v>0</v>
      </c>
      <c r="K237" s="197" t="s">
        <v>142</v>
      </c>
      <c r="L237" s="42"/>
      <c r="M237" s="202" t="s">
        <v>32</v>
      </c>
      <c r="N237" s="203" t="s">
        <v>51</v>
      </c>
      <c r="O237" s="67"/>
      <c r="P237" s="204">
        <f>O237*H237</f>
        <v>0</v>
      </c>
      <c r="Q237" s="204">
        <v>0</v>
      </c>
      <c r="R237" s="204">
        <f>Q237*H237</f>
        <v>0</v>
      </c>
      <c r="S237" s="204">
        <v>0</v>
      </c>
      <c r="T237" s="205">
        <f>S237*H237</f>
        <v>0</v>
      </c>
      <c r="U237" s="37"/>
      <c r="V237" s="37"/>
      <c r="W237" s="37"/>
      <c r="X237" s="37"/>
      <c r="Y237" s="37"/>
      <c r="Z237" s="37"/>
      <c r="AA237" s="37"/>
      <c r="AB237" s="37"/>
      <c r="AC237" s="37"/>
      <c r="AD237" s="37"/>
      <c r="AE237" s="37"/>
      <c r="AR237" s="206" t="s">
        <v>143</v>
      </c>
      <c r="AT237" s="206" t="s">
        <v>138</v>
      </c>
      <c r="AU237" s="206" t="s">
        <v>87</v>
      </c>
      <c r="AY237" s="19" t="s">
        <v>135</v>
      </c>
      <c r="BE237" s="207">
        <f>IF(N237="základní",J237,0)</f>
        <v>0</v>
      </c>
      <c r="BF237" s="207">
        <f>IF(N237="snížená",J237,0)</f>
        <v>0</v>
      </c>
      <c r="BG237" s="207">
        <f>IF(N237="zákl. přenesená",J237,0)</f>
        <v>0</v>
      </c>
      <c r="BH237" s="207">
        <f>IF(N237="sníž. přenesená",J237,0)</f>
        <v>0</v>
      </c>
      <c r="BI237" s="207">
        <f>IF(N237="nulová",J237,0)</f>
        <v>0</v>
      </c>
      <c r="BJ237" s="19" t="s">
        <v>40</v>
      </c>
      <c r="BK237" s="207">
        <f>ROUND(I237*H237,2)</f>
        <v>0</v>
      </c>
      <c r="BL237" s="19" t="s">
        <v>143</v>
      </c>
      <c r="BM237" s="206" t="s">
        <v>729</v>
      </c>
    </row>
    <row r="238" spans="1:47" s="2" customFormat="1" ht="29.25">
      <c r="A238" s="37"/>
      <c r="B238" s="38"/>
      <c r="C238" s="39"/>
      <c r="D238" s="208" t="s">
        <v>170</v>
      </c>
      <c r="E238" s="39"/>
      <c r="F238" s="209" t="s">
        <v>730</v>
      </c>
      <c r="G238" s="39"/>
      <c r="H238" s="39"/>
      <c r="I238" s="118"/>
      <c r="J238" s="39"/>
      <c r="K238" s="39"/>
      <c r="L238" s="42"/>
      <c r="M238" s="210"/>
      <c r="N238" s="211"/>
      <c r="O238" s="67"/>
      <c r="P238" s="67"/>
      <c r="Q238" s="67"/>
      <c r="R238" s="67"/>
      <c r="S238" s="67"/>
      <c r="T238" s="68"/>
      <c r="U238" s="37"/>
      <c r="V238" s="37"/>
      <c r="W238" s="37"/>
      <c r="X238" s="37"/>
      <c r="Y238" s="37"/>
      <c r="Z238" s="37"/>
      <c r="AA238" s="37"/>
      <c r="AB238" s="37"/>
      <c r="AC238" s="37"/>
      <c r="AD238" s="37"/>
      <c r="AE238" s="37"/>
      <c r="AT238" s="19" t="s">
        <v>170</v>
      </c>
      <c r="AU238" s="19" t="s">
        <v>87</v>
      </c>
    </row>
    <row r="239" spans="1:65" s="2" customFormat="1" ht="16.5" customHeight="1">
      <c r="A239" s="37"/>
      <c r="B239" s="38"/>
      <c r="C239" s="195" t="s">
        <v>371</v>
      </c>
      <c r="D239" s="195" t="s">
        <v>138</v>
      </c>
      <c r="E239" s="196" t="s">
        <v>731</v>
      </c>
      <c r="F239" s="197" t="s">
        <v>732</v>
      </c>
      <c r="G239" s="198" t="s">
        <v>141</v>
      </c>
      <c r="H239" s="199">
        <v>25837.26</v>
      </c>
      <c r="I239" s="200"/>
      <c r="J239" s="201">
        <f>ROUND(I239*H239,2)</f>
        <v>0</v>
      </c>
      <c r="K239" s="197" t="s">
        <v>142</v>
      </c>
      <c r="L239" s="42"/>
      <c r="M239" s="202" t="s">
        <v>32</v>
      </c>
      <c r="N239" s="203" t="s">
        <v>51</v>
      </c>
      <c r="O239" s="67"/>
      <c r="P239" s="204">
        <f>O239*H239</f>
        <v>0</v>
      </c>
      <c r="Q239" s="204">
        <v>0</v>
      </c>
      <c r="R239" s="204">
        <f>Q239*H239</f>
        <v>0</v>
      </c>
      <c r="S239" s="204">
        <v>0</v>
      </c>
      <c r="T239" s="205">
        <f>S239*H239</f>
        <v>0</v>
      </c>
      <c r="U239" s="37"/>
      <c r="V239" s="37"/>
      <c r="W239" s="37"/>
      <c r="X239" s="37"/>
      <c r="Y239" s="37"/>
      <c r="Z239" s="37"/>
      <c r="AA239" s="37"/>
      <c r="AB239" s="37"/>
      <c r="AC239" s="37"/>
      <c r="AD239" s="37"/>
      <c r="AE239" s="37"/>
      <c r="AR239" s="206" t="s">
        <v>143</v>
      </c>
      <c r="AT239" s="206" t="s">
        <v>138</v>
      </c>
      <c r="AU239" s="206" t="s">
        <v>87</v>
      </c>
      <c r="AY239" s="19" t="s">
        <v>135</v>
      </c>
      <c r="BE239" s="207">
        <f>IF(N239="základní",J239,0)</f>
        <v>0</v>
      </c>
      <c r="BF239" s="207">
        <f>IF(N239="snížená",J239,0)</f>
        <v>0</v>
      </c>
      <c r="BG239" s="207">
        <f>IF(N239="zákl. přenesená",J239,0)</f>
        <v>0</v>
      </c>
      <c r="BH239" s="207">
        <f>IF(N239="sníž. přenesená",J239,0)</f>
        <v>0</v>
      </c>
      <c r="BI239" s="207">
        <f>IF(N239="nulová",J239,0)</f>
        <v>0</v>
      </c>
      <c r="BJ239" s="19" t="s">
        <v>40</v>
      </c>
      <c r="BK239" s="207">
        <f>ROUND(I239*H239,2)</f>
        <v>0</v>
      </c>
      <c r="BL239" s="19" t="s">
        <v>143</v>
      </c>
      <c r="BM239" s="206" t="s">
        <v>733</v>
      </c>
    </row>
    <row r="240" spans="1:47" s="2" customFormat="1" ht="29.25">
      <c r="A240" s="37"/>
      <c r="B240" s="38"/>
      <c r="C240" s="39"/>
      <c r="D240" s="208" t="s">
        <v>170</v>
      </c>
      <c r="E240" s="39"/>
      <c r="F240" s="209" t="s">
        <v>730</v>
      </c>
      <c r="G240" s="39"/>
      <c r="H240" s="39"/>
      <c r="I240" s="118"/>
      <c r="J240" s="39"/>
      <c r="K240" s="39"/>
      <c r="L240" s="42"/>
      <c r="M240" s="210"/>
      <c r="N240" s="211"/>
      <c r="O240" s="67"/>
      <c r="P240" s="67"/>
      <c r="Q240" s="67"/>
      <c r="R240" s="67"/>
      <c r="S240" s="67"/>
      <c r="T240" s="68"/>
      <c r="U240" s="37"/>
      <c r="V240" s="37"/>
      <c r="W240" s="37"/>
      <c r="X240" s="37"/>
      <c r="Y240" s="37"/>
      <c r="Z240" s="37"/>
      <c r="AA240" s="37"/>
      <c r="AB240" s="37"/>
      <c r="AC240" s="37"/>
      <c r="AD240" s="37"/>
      <c r="AE240" s="37"/>
      <c r="AT240" s="19" t="s">
        <v>170</v>
      </c>
      <c r="AU240" s="19" t="s">
        <v>87</v>
      </c>
    </row>
    <row r="241" spans="1:65" s="2" customFormat="1" ht="16.5" customHeight="1">
      <c r="A241" s="37"/>
      <c r="B241" s="38"/>
      <c r="C241" s="195" t="s">
        <v>376</v>
      </c>
      <c r="D241" s="195" t="s">
        <v>138</v>
      </c>
      <c r="E241" s="196" t="s">
        <v>734</v>
      </c>
      <c r="F241" s="197" t="s">
        <v>735</v>
      </c>
      <c r="G241" s="198" t="s">
        <v>141</v>
      </c>
      <c r="H241" s="199">
        <v>430.621</v>
      </c>
      <c r="I241" s="200"/>
      <c r="J241" s="201">
        <f>ROUND(I241*H241,2)</f>
        <v>0</v>
      </c>
      <c r="K241" s="197" t="s">
        <v>142</v>
      </c>
      <c r="L241" s="42"/>
      <c r="M241" s="202" t="s">
        <v>32</v>
      </c>
      <c r="N241" s="203" t="s">
        <v>51</v>
      </c>
      <c r="O241" s="67"/>
      <c r="P241" s="204">
        <f>O241*H241</f>
        <v>0</v>
      </c>
      <c r="Q241" s="204">
        <v>0</v>
      </c>
      <c r="R241" s="204">
        <f>Q241*H241</f>
        <v>0</v>
      </c>
      <c r="S241" s="204">
        <v>0</v>
      </c>
      <c r="T241" s="205">
        <f>S241*H241</f>
        <v>0</v>
      </c>
      <c r="U241" s="37"/>
      <c r="V241" s="37"/>
      <c r="W241" s="37"/>
      <c r="X241" s="37"/>
      <c r="Y241" s="37"/>
      <c r="Z241" s="37"/>
      <c r="AA241" s="37"/>
      <c r="AB241" s="37"/>
      <c r="AC241" s="37"/>
      <c r="AD241" s="37"/>
      <c r="AE241" s="37"/>
      <c r="AR241" s="206" t="s">
        <v>143</v>
      </c>
      <c r="AT241" s="206" t="s">
        <v>138</v>
      </c>
      <c r="AU241" s="206" t="s">
        <v>87</v>
      </c>
      <c r="AY241" s="19" t="s">
        <v>135</v>
      </c>
      <c r="BE241" s="207">
        <f>IF(N241="základní",J241,0)</f>
        <v>0</v>
      </c>
      <c r="BF241" s="207">
        <f>IF(N241="snížená",J241,0)</f>
        <v>0</v>
      </c>
      <c r="BG241" s="207">
        <f>IF(N241="zákl. přenesená",J241,0)</f>
        <v>0</v>
      </c>
      <c r="BH241" s="207">
        <f>IF(N241="sníž. přenesená",J241,0)</f>
        <v>0</v>
      </c>
      <c r="BI241" s="207">
        <f>IF(N241="nulová",J241,0)</f>
        <v>0</v>
      </c>
      <c r="BJ241" s="19" t="s">
        <v>40</v>
      </c>
      <c r="BK241" s="207">
        <f>ROUND(I241*H241,2)</f>
        <v>0</v>
      </c>
      <c r="BL241" s="19" t="s">
        <v>143</v>
      </c>
      <c r="BM241" s="206" t="s">
        <v>736</v>
      </c>
    </row>
    <row r="242" spans="1:65" s="2" customFormat="1" ht="21.75" customHeight="1">
      <c r="A242" s="37"/>
      <c r="B242" s="38"/>
      <c r="C242" s="195" t="s">
        <v>381</v>
      </c>
      <c r="D242" s="195" t="s">
        <v>138</v>
      </c>
      <c r="E242" s="196" t="s">
        <v>737</v>
      </c>
      <c r="F242" s="197" t="s">
        <v>738</v>
      </c>
      <c r="G242" s="198" t="s">
        <v>141</v>
      </c>
      <c r="H242" s="199">
        <v>1.25</v>
      </c>
      <c r="I242" s="200"/>
      <c r="J242" s="201">
        <f>ROUND(I242*H242,2)</f>
        <v>0</v>
      </c>
      <c r="K242" s="197" t="s">
        <v>142</v>
      </c>
      <c r="L242" s="42"/>
      <c r="M242" s="202" t="s">
        <v>32</v>
      </c>
      <c r="N242" s="203" t="s">
        <v>51</v>
      </c>
      <c r="O242" s="67"/>
      <c r="P242" s="204">
        <f>O242*H242</f>
        <v>0</v>
      </c>
      <c r="Q242" s="204">
        <v>0</v>
      </c>
      <c r="R242" s="204">
        <f>Q242*H242</f>
        <v>0</v>
      </c>
      <c r="S242" s="204">
        <v>0.038</v>
      </c>
      <c r="T242" s="205">
        <f>S242*H242</f>
        <v>0.0475</v>
      </c>
      <c r="U242" s="37"/>
      <c r="V242" s="37"/>
      <c r="W242" s="37"/>
      <c r="X242" s="37"/>
      <c r="Y242" s="37"/>
      <c r="Z242" s="37"/>
      <c r="AA242" s="37"/>
      <c r="AB242" s="37"/>
      <c r="AC242" s="37"/>
      <c r="AD242" s="37"/>
      <c r="AE242" s="37"/>
      <c r="AR242" s="206" t="s">
        <v>143</v>
      </c>
      <c r="AT242" s="206" t="s">
        <v>138</v>
      </c>
      <c r="AU242" s="206" t="s">
        <v>87</v>
      </c>
      <c r="AY242" s="19" t="s">
        <v>135</v>
      </c>
      <c r="BE242" s="207">
        <f>IF(N242="základní",J242,0)</f>
        <v>0</v>
      </c>
      <c r="BF242" s="207">
        <f>IF(N242="snížená",J242,0)</f>
        <v>0</v>
      </c>
      <c r="BG242" s="207">
        <f>IF(N242="zákl. přenesená",J242,0)</f>
        <v>0</v>
      </c>
      <c r="BH242" s="207">
        <f>IF(N242="sníž. přenesená",J242,0)</f>
        <v>0</v>
      </c>
      <c r="BI242" s="207">
        <f>IF(N242="nulová",J242,0)</f>
        <v>0</v>
      </c>
      <c r="BJ242" s="19" t="s">
        <v>40</v>
      </c>
      <c r="BK242" s="207">
        <f>ROUND(I242*H242,2)</f>
        <v>0</v>
      </c>
      <c r="BL242" s="19" t="s">
        <v>143</v>
      </c>
      <c r="BM242" s="206" t="s">
        <v>739</v>
      </c>
    </row>
    <row r="243" spans="1:47" s="2" customFormat="1" ht="29.25">
      <c r="A243" s="37"/>
      <c r="B243" s="38"/>
      <c r="C243" s="39"/>
      <c r="D243" s="208" t="s">
        <v>170</v>
      </c>
      <c r="E243" s="39"/>
      <c r="F243" s="209" t="s">
        <v>740</v>
      </c>
      <c r="G243" s="39"/>
      <c r="H243" s="39"/>
      <c r="I243" s="118"/>
      <c r="J243" s="39"/>
      <c r="K243" s="39"/>
      <c r="L243" s="42"/>
      <c r="M243" s="210"/>
      <c r="N243" s="211"/>
      <c r="O243" s="67"/>
      <c r="P243" s="67"/>
      <c r="Q243" s="67"/>
      <c r="R243" s="67"/>
      <c r="S243" s="67"/>
      <c r="T243" s="68"/>
      <c r="U243" s="37"/>
      <c r="V243" s="37"/>
      <c r="W243" s="37"/>
      <c r="X243" s="37"/>
      <c r="Y243" s="37"/>
      <c r="Z243" s="37"/>
      <c r="AA243" s="37"/>
      <c r="AB243" s="37"/>
      <c r="AC243" s="37"/>
      <c r="AD243" s="37"/>
      <c r="AE243" s="37"/>
      <c r="AT243" s="19" t="s">
        <v>170</v>
      </c>
      <c r="AU243" s="19" t="s">
        <v>87</v>
      </c>
    </row>
    <row r="244" spans="2:51" s="13" customFormat="1" ht="11.25">
      <c r="B244" s="212"/>
      <c r="C244" s="213"/>
      <c r="D244" s="208" t="s">
        <v>147</v>
      </c>
      <c r="E244" s="214" t="s">
        <v>32</v>
      </c>
      <c r="F244" s="215" t="s">
        <v>607</v>
      </c>
      <c r="G244" s="213"/>
      <c r="H244" s="214" t="s">
        <v>32</v>
      </c>
      <c r="I244" s="216"/>
      <c r="J244" s="213"/>
      <c r="K244" s="213"/>
      <c r="L244" s="217"/>
      <c r="M244" s="218"/>
      <c r="N244" s="219"/>
      <c r="O244" s="219"/>
      <c r="P244" s="219"/>
      <c r="Q244" s="219"/>
      <c r="R244" s="219"/>
      <c r="S244" s="219"/>
      <c r="T244" s="220"/>
      <c r="AT244" s="221" t="s">
        <v>147</v>
      </c>
      <c r="AU244" s="221" t="s">
        <v>87</v>
      </c>
      <c r="AV244" s="13" t="s">
        <v>40</v>
      </c>
      <c r="AW244" s="13" t="s">
        <v>38</v>
      </c>
      <c r="AX244" s="13" t="s">
        <v>80</v>
      </c>
      <c r="AY244" s="221" t="s">
        <v>135</v>
      </c>
    </row>
    <row r="245" spans="2:51" s="14" customFormat="1" ht="11.25">
      <c r="B245" s="222"/>
      <c r="C245" s="223"/>
      <c r="D245" s="208" t="s">
        <v>147</v>
      </c>
      <c r="E245" s="224" t="s">
        <v>32</v>
      </c>
      <c r="F245" s="225" t="s">
        <v>741</v>
      </c>
      <c r="G245" s="223"/>
      <c r="H245" s="226">
        <v>1.25</v>
      </c>
      <c r="I245" s="227"/>
      <c r="J245" s="223"/>
      <c r="K245" s="223"/>
      <c r="L245" s="228"/>
      <c r="M245" s="229"/>
      <c r="N245" s="230"/>
      <c r="O245" s="230"/>
      <c r="P245" s="230"/>
      <c r="Q245" s="230"/>
      <c r="R245" s="230"/>
      <c r="S245" s="230"/>
      <c r="T245" s="231"/>
      <c r="AT245" s="232" t="s">
        <v>147</v>
      </c>
      <c r="AU245" s="232" t="s">
        <v>87</v>
      </c>
      <c r="AV245" s="14" t="s">
        <v>87</v>
      </c>
      <c r="AW245" s="14" t="s">
        <v>38</v>
      </c>
      <c r="AX245" s="14" t="s">
        <v>80</v>
      </c>
      <c r="AY245" s="232" t="s">
        <v>135</v>
      </c>
    </row>
    <row r="246" spans="2:51" s="15" customFormat="1" ht="11.25">
      <c r="B246" s="233"/>
      <c r="C246" s="234"/>
      <c r="D246" s="208" t="s">
        <v>147</v>
      </c>
      <c r="E246" s="235" t="s">
        <v>32</v>
      </c>
      <c r="F246" s="236" t="s">
        <v>164</v>
      </c>
      <c r="G246" s="234"/>
      <c r="H246" s="237">
        <v>1.25</v>
      </c>
      <c r="I246" s="238"/>
      <c r="J246" s="234"/>
      <c r="K246" s="234"/>
      <c r="L246" s="239"/>
      <c r="M246" s="240"/>
      <c r="N246" s="241"/>
      <c r="O246" s="241"/>
      <c r="P246" s="241"/>
      <c r="Q246" s="241"/>
      <c r="R246" s="241"/>
      <c r="S246" s="241"/>
      <c r="T246" s="242"/>
      <c r="AT246" s="243" t="s">
        <v>147</v>
      </c>
      <c r="AU246" s="243" t="s">
        <v>87</v>
      </c>
      <c r="AV246" s="15" t="s">
        <v>143</v>
      </c>
      <c r="AW246" s="15" t="s">
        <v>38</v>
      </c>
      <c r="AX246" s="15" t="s">
        <v>40</v>
      </c>
      <c r="AY246" s="243" t="s">
        <v>135</v>
      </c>
    </row>
    <row r="247" spans="1:65" s="2" customFormat="1" ht="21.75" customHeight="1">
      <c r="A247" s="37"/>
      <c r="B247" s="38"/>
      <c r="C247" s="195" t="s">
        <v>402</v>
      </c>
      <c r="D247" s="195" t="s">
        <v>138</v>
      </c>
      <c r="E247" s="196" t="s">
        <v>742</v>
      </c>
      <c r="F247" s="197" t="s">
        <v>743</v>
      </c>
      <c r="G247" s="198" t="s">
        <v>352</v>
      </c>
      <c r="H247" s="199">
        <v>1</v>
      </c>
      <c r="I247" s="200"/>
      <c r="J247" s="201">
        <f>ROUND(I247*H247,2)</f>
        <v>0</v>
      </c>
      <c r="K247" s="197" t="s">
        <v>142</v>
      </c>
      <c r="L247" s="42"/>
      <c r="M247" s="202" t="s">
        <v>32</v>
      </c>
      <c r="N247" s="203" t="s">
        <v>51</v>
      </c>
      <c r="O247" s="67"/>
      <c r="P247" s="204">
        <f>O247*H247</f>
        <v>0</v>
      </c>
      <c r="Q247" s="204">
        <v>0</v>
      </c>
      <c r="R247" s="204">
        <f>Q247*H247</f>
        <v>0</v>
      </c>
      <c r="S247" s="204">
        <v>0.007</v>
      </c>
      <c r="T247" s="205">
        <f>S247*H247</f>
        <v>0.007</v>
      </c>
      <c r="U247" s="37"/>
      <c r="V247" s="37"/>
      <c r="W247" s="37"/>
      <c r="X247" s="37"/>
      <c r="Y247" s="37"/>
      <c r="Z247" s="37"/>
      <c r="AA247" s="37"/>
      <c r="AB247" s="37"/>
      <c r="AC247" s="37"/>
      <c r="AD247" s="37"/>
      <c r="AE247" s="37"/>
      <c r="AR247" s="206" t="s">
        <v>143</v>
      </c>
      <c r="AT247" s="206" t="s">
        <v>138</v>
      </c>
      <c r="AU247" s="206" t="s">
        <v>87</v>
      </c>
      <c r="AY247" s="19" t="s">
        <v>135</v>
      </c>
      <c r="BE247" s="207">
        <f>IF(N247="základní",J247,0)</f>
        <v>0</v>
      </c>
      <c r="BF247" s="207">
        <f>IF(N247="snížená",J247,0)</f>
        <v>0</v>
      </c>
      <c r="BG247" s="207">
        <f>IF(N247="zákl. přenesená",J247,0)</f>
        <v>0</v>
      </c>
      <c r="BH247" s="207">
        <f>IF(N247="sníž. přenesená",J247,0)</f>
        <v>0</v>
      </c>
      <c r="BI247" s="207">
        <f>IF(N247="nulová",J247,0)</f>
        <v>0</v>
      </c>
      <c r="BJ247" s="19" t="s">
        <v>40</v>
      </c>
      <c r="BK247" s="207">
        <f>ROUND(I247*H247,2)</f>
        <v>0</v>
      </c>
      <c r="BL247" s="19" t="s">
        <v>143</v>
      </c>
      <c r="BM247" s="206" t="s">
        <v>744</v>
      </c>
    </row>
    <row r="248" spans="1:47" s="2" customFormat="1" ht="19.5">
      <c r="A248" s="37"/>
      <c r="B248" s="38"/>
      <c r="C248" s="39"/>
      <c r="D248" s="208" t="s">
        <v>145</v>
      </c>
      <c r="E248" s="39"/>
      <c r="F248" s="209" t="s">
        <v>745</v>
      </c>
      <c r="G248" s="39"/>
      <c r="H248" s="39"/>
      <c r="I248" s="118"/>
      <c r="J248" s="39"/>
      <c r="K248" s="39"/>
      <c r="L248" s="42"/>
      <c r="M248" s="210"/>
      <c r="N248" s="211"/>
      <c r="O248" s="67"/>
      <c r="P248" s="67"/>
      <c r="Q248" s="67"/>
      <c r="R248" s="67"/>
      <c r="S248" s="67"/>
      <c r="T248" s="68"/>
      <c r="U248" s="37"/>
      <c r="V248" s="37"/>
      <c r="W248" s="37"/>
      <c r="X248" s="37"/>
      <c r="Y248" s="37"/>
      <c r="Z248" s="37"/>
      <c r="AA248" s="37"/>
      <c r="AB248" s="37"/>
      <c r="AC248" s="37"/>
      <c r="AD248" s="37"/>
      <c r="AE248" s="37"/>
      <c r="AT248" s="19" t="s">
        <v>145</v>
      </c>
      <c r="AU248" s="19" t="s">
        <v>87</v>
      </c>
    </row>
    <row r="249" spans="2:51" s="13" customFormat="1" ht="11.25">
      <c r="B249" s="212"/>
      <c r="C249" s="213"/>
      <c r="D249" s="208" t="s">
        <v>147</v>
      </c>
      <c r="E249" s="214" t="s">
        <v>32</v>
      </c>
      <c r="F249" s="215" t="s">
        <v>607</v>
      </c>
      <c r="G249" s="213"/>
      <c r="H249" s="214" t="s">
        <v>32</v>
      </c>
      <c r="I249" s="216"/>
      <c r="J249" s="213"/>
      <c r="K249" s="213"/>
      <c r="L249" s="217"/>
      <c r="M249" s="218"/>
      <c r="N249" s="219"/>
      <c r="O249" s="219"/>
      <c r="P249" s="219"/>
      <c r="Q249" s="219"/>
      <c r="R249" s="219"/>
      <c r="S249" s="219"/>
      <c r="T249" s="220"/>
      <c r="AT249" s="221" t="s">
        <v>147</v>
      </c>
      <c r="AU249" s="221" t="s">
        <v>87</v>
      </c>
      <c r="AV249" s="13" t="s">
        <v>40</v>
      </c>
      <c r="AW249" s="13" t="s">
        <v>38</v>
      </c>
      <c r="AX249" s="13" t="s">
        <v>80</v>
      </c>
      <c r="AY249" s="221" t="s">
        <v>135</v>
      </c>
    </row>
    <row r="250" spans="2:51" s="14" customFormat="1" ht="11.25">
      <c r="B250" s="222"/>
      <c r="C250" s="223"/>
      <c r="D250" s="208" t="s">
        <v>147</v>
      </c>
      <c r="E250" s="224" t="s">
        <v>32</v>
      </c>
      <c r="F250" s="225" t="s">
        <v>746</v>
      </c>
      <c r="G250" s="223"/>
      <c r="H250" s="226">
        <v>1</v>
      </c>
      <c r="I250" s="227"/>
      <c r="J250" s="223"/>
      <c r="K250" s="223"/>
      <c r="L250" s="228"/>
      <c r="M250" s="229"/>
      <c r="N250" s="230"/>
      <c r="O250" s="230"/>
      <c r="P250" s="230"/>
      <c r="Q250" s="230"/>
      <c r="R250" s="230"/>
      <c r="S250" s="230"/>
      <c r="T250" s="231"/>
      <c r="AT250" s="232" t="s">
        <v>147</v>
      </c>
      <c r="AU250" s="232" t="s">
        <v>87</v>
      </c>
      <c r="AV250" s="14" t="s">
        <v>87</v>
      </c>
      <c r="AW250" s="14" t="s">
        <v>38</v>
      </c>
      <c r="AX250" s="14" t="s">
        <v>40</v>
      </c>
      <c r="AY250" s="232" t="s">
        <v>135</v>
      </c>
    </row>
    <row r="251" spans="1:65" s="2" customFormat="1" ht="21.75" customHeight="1">
      <c r="A251" s="37"/>
      <c r="B251" s="38"/>
      <c r="C251" s="195" t="s">
        <v>408</v>
      </c>
      <c r="D251" s="195" t="s">
        <v>138</v>
      </c>
      <c r="E251" s="196" t="s">
        <v>747</v>
      </c>
      <c r="F251" s="197" t="s">
        <v>748</v>
      </c>
      <c r="G251" s="198" t="s">
        <v>141</v>
      </c>
      <c r="H251" s="199">
        <v>166.925</v>
      </c>
      <c r="I251" s="200"/>
      <c r="J251" s="201">
        <f>ROUND(I251*H251,2)</f>
        <v>0</v>
      </c>
      <c r="K251" s="197" t="s">
        <v>142</v>
      </c>
      <c r="L251" s="42"/>
      <c r="M251" s="202" t="s">
        <v>32</v>
      </c>
      <c r="N251" s="203" t="s">
        <v>51</v>
      </c>
      <c r="O251" s="67"/>
      <c r="P251" s="204">
        <f>O251*H251</f>
        <v>0</v>
      </c>
      <c r="Q251" s="204">
        <v>0</v>
      </c>
      <c r="R251" s="204">
        <f>Q251*H251</f>
        <v>0</v>
      </c>
      <c r="S251" s="204">
        <v>0.01</v>
      </c>
      <c r="T251" s="205">
        <f>S251*H251</f>
        <v>1.6692500000000001</v>
      </c>
      <c r="U251" s="37"/>
      <c r="V251" s="37"/>
      <c r="W251" s="37"/>
      <c r="X251" s="37"/>
      <c r="Y251" s="37"/>
      <c r="Z251" s="37"/>
      <c r="AA251" s="37"/>
      <c r="AB251" s="37"/>
      <c r="AC251" s="37"/>
      <c r="AD251" s="37"/>
      <c r="AE251" s="37"/>
      <c r="AR251" s="206" t="s">
        <v>143</v>
      </c>
      <c r="AT251" s="206" t="s">
        <v>138</v>
      </c>
      <c r="AU251" s="206" t="s">
        <v>87</v>
      </c>
      <c r="AY251" s="19" t="s">
        <v>135</v>
      </c>
      <c r="BE251" s="207">
        <f>IF(N251="základní",J251,0)</f>
        <v>0</v>
      </c>
      <c r="BF251" s="207">
        <f>IF(N251="snížená",J251,0)</f>
        <v>0</v>
      </c>
      <c r="BG251" s="207">
        <f>IF(N251="zákl. přenesená",J251,0)</f>
        <v>0</v>
      </c>
      <c r="BH251" s="207">
        <f>IF(N251="sníž. přenesená",J251,0)</f>
        <v>0</v>
      </c>
      <c r="BI251" s="207">
        <f>IF(N251="nulová",J251,0)</f>
        <v>0</v>
      </c>
      <c r="BJ251" s="19" t="s">
        <v>40</v>
      </c>
      <c r="BK251" s="207">
        <f>ROUND(I251*H251,2)</f>
        <v>0</v>
      </c>
      <c r="BL251" s="19" t="s">
        <v>143</v>
      </c>
      <c r="BM251" s="206" t="s">
        <v>749</v>
      </c>
    </row>
    <row r="252" spans="2:51" s="13" customFormat="1" ht="11.25">
      <c r="B252" s="212"/>
      <c r="C252" s="213"/>
      <c r="D252" s="208" t="s">
        <v>147</v>
      </c>
      <c r="E252" s="214" t="s">
        <v>32</v>
      </c>
      <c r="F252" s="215" t="s">
        <v>607</v>
      </c>
      <c r="G252" s="213"/>
      <c r="H252" s="214" t="s">
        <v>32</v>
      </c>
      <c r="I252" s="216"/>
      <c r="J252" s="213"/>
      <c r="K252" s="213"/>
      <c r="L252" s="217"/>
      <c r="M252" s="218"/>
      <c r="N252" s="219"/>
      <c r="O252" s="219"/>
      <c r="P252" s="219"/>
      <c r="Q252" s="219"/>
      <c r="R252" s="219"/>
      <c r="S252" s="219"/>
      <c r="T252" s="220"/>
      <c r="AT252" s="221" t="s">
        <v>147</v>
      </c>
      <c r="AU252" s="221" t="s">
        <v>87</v>
      </c>
      <c r="AV252" s="13" t="s">
        <v>40</v>
      </c>
      <c r="AW252" s="13" t="s">
        <v>38</v>
      </c>
      <c r="AX252" s="13" t="s">
        <v>80</v>
      </c>
      <c r="AY252" s="221" t="s">
        <v>135</v>
      </c>
    </row>
    <row r="253" spans="2:51" s="14" customFormat="1" ht="11.25">
      <c r="B253" s="222"/>
      <c r="C253" s="223"/>
      <c r="D253" s="208" t="s">
        <v>147</v>
      </c>
      <c r="E253" s="224" t="s">
        <v>32</v>
      </c>
      <c r="F253" s="225" t="s">
        <v>668</v>
      </c>
      <c r="G253" s="223"/>
      <c r="H253" s="226">
        <v>62.513</v>
      </c>
      <c r="I253" s="227"/>
      <c r="J253" s="223"/>
      <c r="K253" s="223"/>
      <c r="L253" s="228"/>
      <c r="M253" s="229"/>
      <c r="N253" s="230"/>
      <c r="O253" s="230"/>
      <c r="P253" s="230"/>
      <c r="Q253" s="230"/>
      <c r="R253" s="230"/>
      <c r="S253" s="230"/>
      <c r="T253" s="231"/>
      <c r="AT253" s="232" t="s">
        <v>147</v>
      </c>
      <c r="AU253" s="232" t="s">
        <v>87</v>
      </c>
      <c r="AV253" s="14" t="s">
        <v>87</v>
      </c>
      <c r="AW253" s="14" t="s">
        <v>38</v>
      </c>
      <c r="AX253" s="14" t="s">
        <v>80</v>
      </c>
      <c r="AY253" s="232" t="s">
        <v>135</v>
      </c>
    </row>
    <row r="254" spans="2:51" s="14" customFormat="1" ht="11.25">
      <c r="B254" s="222"/>
      <c r="C254" s="223"/>
      <c r="D254" s="208" t="s">
        <v>147</v>
      </c>
      <c r="E254" s="224" t="s">
        <v>32</v>
      </c>
      <c r="F254" s="225" t="s">
        <v>669</v>
      </c>
      <c r="G254" s="223"/>
      <c r="H254" s="226">
        <v>39.861</v>
      </c>
      <c r="I254" s="227"/>
      <c r="J254" s="223"/>
      <c r="K254" s="223"/>
      <c r="L254" s="228"/>
      <c r="M254" s="229"/>
      <c r="N254" s="230"/>
      <c r="O254" s="230"/>
      <c r="P254" s="230"/>
      <c r="Q254" s="230"/>
      <c r="R254" s="230"/>
      <c r="S254" s="230"/>
      <c r="T254" s="231"/>
      <c r="AT254" s="232" t="s">
        <v>147</v>
      </c>
      <c r="AU254" s="232" t="s">
        <v>87</v>
      </c>
      <c r="AV254" s="14" t="s">
        <v>87</v>
      </c>
      <c r="AW254" s="14" t="s">
        <v>38</v>
      </c>
      <c r="AX254" s="14" t="s">
        <v>80</v>
      </c>
      <c r="AY254" s="232" t="s">
        <v>135</v>
      </c>
    </row>
    <row r="255" spans="2:51" s="14" customFormat="1" ht="11.25">
      <c r="B255" s="222"/>
      <c r="C255" s="223"/>
      <c r="D255" s="208" t="s">
        <v>147</v>
      </c>
      <c r="E255" s="224" t="s">
        <v>32</v>
      </c>
      <c r="F255" s="225" t="s">
        <v>670</v>
      </c>
      <c r="G255" s="223"/>
      <c r="H255" s="226">
        <v>65.923</v>
      </c>
      <c r="I255" s="227"/>
      <c r="J255" s="223"/>
      <c r="K255" s="223"/>
      <c r="L255" s="228"/>
      <c r="M255" s="229"/>
      <c r="N255" s="230"/>
      <c r="O255" s="230"/>
      <c r="P255" s="230"/>
      <c r="Q255" s="230"/>
      <c r="R255" s="230"/>
      <c r="S255" s="230"/>
      <c r="T255" s="231"/>
      <c r="AT255" s="232" t="s">
        <v>147</v>
      </c>
      <c r="AU255" s="232" t="s">
        <v>87</v>
      </c>
      <c r="AV255" s="14" t="s">
        <v>87</v>
      </c>
      <c r="AW255" s="14" t="s">
        <v>38</v>
      </c>
      <c r="AX255" s="14" t="s">
        <v>80</v>
      </c>
      <c r="AY255" s="232" t="s">
        <v>135</v>
      </c>
    </row>
    <row r="256" spans="2:51" s="13" customFormat="1" ht="11.25">
      <c r="B256" s="212"/>
      <c r="C256" s="213"/>
      <c r="D256" s="208" t="s">
        <v>147</v>
      </c>
      <c r="E256" s="214" t="s">
        <v>32</v>
      </c>
      <c r="F256" s="215" t="s">
        <v>671</v>
      </c>
      <c r="G256" s="213"/>
      <c r="H256" s="214" t="s">
        <v>32</v>
      </c>
      <c r="I256" s="216"/>
      <c r="J256" s="213"/>
      <c r="K256" s="213"/>
      <c r="L256" s="217"/>
      <c r="M256" s="218"/>
      <c r="N256" s="219"/>
      <c r="O256" s="219"/>
      <c r="P256" s="219"/>
      <c r="Q256" s="219"/>
      <c r="R256" s="219"/>
      <c r="S256" s="219"/>
      <c r="T256" s="220"/>
      <c r="AT256" s="221" t="s">
        <v>147</v>
      </c>
      <c r="AU256" s="221" t="s">
        <v>87</v>
      </c>
      <c r="AV256" s="13" t="s">
        <v>40</v>
      </c>
      <c r="AW256" s="13" t="s">
        <v>38</v>
      </c>
      <c r="AX256" s="13" t="s">
        <v>80</v>
      </c>
      <c r="AY256" s="221" t="s">
        <v>135</v>
      </c>
    </row>
    <row r="257" spans="2:51" s="14" customFormat="1" ht="11.25">
      <c r="B257" s="222"/>
      <c r="C257" s="223"/>
      <c r="D257" s="208" t="s">
        <v>147</v>
      </c>
      <c r="E257" s="224" t="s">
        <v>32</v>
      </c>
      <c r="F257" s="225" t="s">
        <v>672</v>
      </c>
      <c r="G257" s="223"/>
      <c r="H257" s="226">
        <v>-1.324</v>
      </c>
      <c r="I257" s="227"/>
      <c r="J257" s="223"/>
      <c r="K257" s="223"/>
      <c r="L257" s="228"/>
      <c r="M257" s="229"/>
      <c r="N257" s="230"/>
      <c r="O257" s="230"/>
      <c r="P257" s="230"/>
      <c r="Q257" s="230"/>
      <c r="R257" s="230"/>
      <c r="S257" s="230"/>
      <c r="T257" s="231"/>
      <c r="AT257" s="232" t="s">
        <v>147</v>
      </c>
      <c r="AU257" s="232" t="s">
        <v>87</v>
      </c>
      <c r="AV257" s="14" t="s">
        <v>87</v>
      </c>
      <c r="AW257" s="14" t="s">
        <v>38</v>
      </c>
      <c r="AX257" s="14" t="s">
        <v>80</v>
      </c>
      <c r="AY257" s="232" t="s">
        <v>135</v>
      </c>
    </row>
    <row r="258" spans="2:51" s="14" customFormat="1" ht="11.25">
      <c r="B258" s="222"/>
      <c r="C258" s="223"/>
      <c r="D258" s="208" t="s">
        <v>147</v>
      </c>
      <c r="E258" s="224" t="s">
        <v>32</v>
      </c>
      <c r="F258" s="225" t="s">
        <v>673</v>
      </c>
      <c r="G258" s="223"/>
      <c r="H258" s="226">
        <v>-1.25</v>
      </c>
      <c r="I258" s="227"/>
      <c r="J258" s="223"/>
      <c r="K258" s="223"/>
      <c r="L258" s="228"/>
      <c r="M258" s="229"/>
      <c r="N258" s="230"/>
      <c r="O258" s="230"/>
      <c r="P258" s="230"/>
      <c r="Q258" s="230"/>
      <c r="R258" s="230"/>
      <c r="S258" s="230"/>
      <c r="T258" s="231"/>
      <c r="AT258" s="232" t="s">
        <v>147</v>
      </c>
      <c r="AU258" s="232" t="s">
        <v>87</v>
      </c>
      <c r="AV258" s="14" t="s">
        <v>87</v>
      </c>
      <c r="AW258" s="14" t="s">
        <v>38</v>
      </c>
      <c r="AX258" s="14" t="s">
        <v>80</v>
      </c>
      <c r="AY258" s="232" t="s">
        <v>135</v>
      </c>
    </row>
    <row r="259" spans="2:51" s="14" customFormat="1" ht="11.25">
      <c r="B259" s="222"/>
      <c r="C259" s="223"/>
      <c r="D259" s="208" t="s">
        <v>147</v>
      </c>
      <c r="E259" s="224" t="s">
        <v>32</v>
      </c>
      <c r="F259" s="225" t="s">
        <v>674</v>
      </c>
      <c r="G259" s="223"/>
      <c r="H259" s="226">
        <v>-0.12</v>
      </c>
      <c r="I259" s="227"/>
      <c r="J259" s="223"/>
      <c r="K259" s="223"/>
      <c r="L259" s="228"/>
      <c r="M259" s="229"/>
      <c r="N259" s="230"/>
      <c r="O259" s="230"/>
      <c r="P259" s="230"/>
      <c r="Q259" s="230"/>
      <c r="R259" s="230"/>
      <c r="S259" s="230"/>
      <c r="T259" s="231"/>
      <c r="AT259" s="232" t="s">
        <v>147</v>
      </c>
      <c r="AU259" s="232" t="s">
        <v>87</v>
      </c>
      <c r="AV259" s="14" t="s">
        <v>87</v>
      </c>
      <c r="AW259" s="14" t="s">
        <v>38</v>
      </c>
      <c r="AX259" s="14" t="s">
        <v>80</v>
      </c>
      <c r="AY259" s="232" t="s">
        <v>135</v>
      </c>
    </row>
    <row r="260" spans="2:51" s="13" customFormat="1" ht="11.25">
      <c r="B260" s="212"/>
      <c r="C260" s="213"/>
      <c r="D260" s="208" t="s">
        <v>147</v>
      </c>
      <c r="E260" s="214" t="s">
        <v>32</v>
      </c>
      <c r="F260" s="215" t="s">
        <v>675</v>
      </c>
      <c r="G260" s="213"/>
      <c r="H260" s="214" t="s">
        <v>32</v>
      </c>
      <c r="I260" s="216"/>
      <c r="J260" s="213"/>
      <c r="K260" s="213"/>
      <c r="L260" s="217"/>
      <c r="M260" s="218"/>
      <c r="N260" s="219"/>
      <c r="O260" s="219"/>
      <c r="P260" s="219"/>
      <c r="Q260" s="219"/>
      <c r="R260" s="219"/>
      <c r="S260" s="219"/>
      <c r="T260" s="220"/>
      <c r="AT260" s="221" t="s">
        <v>147</v>
      </c>
      <c r="AU260" s="221" t="s">
        <v>87</v>
      </c>
      <c r="AV260" s="13" t="s">
        <v>40</v>
      </c>
      <c r="AW260" s="13" t="s">
        <v>38</v>
      </c>
      <c r="AX260" s="13" t="s">
        <v>80</v>
      </c>
      <c r="AY260" s="221" t="s">
        <v>135</v>
      </c>
    </row>
    <row r="261" spans="2:51" s="14" customFormat="1" ht="11.25">
      <c r="B261" s="222"/>
      <c r="C261" s="223"/>
      <c r="D261" s="208" t="s">
        <v>147</v>
      </c>
      <c r="E261" s="224" t="s">
        <v>32</v>
      </c>
      <c r="F261" s="225" t="s">
        <v>676</v>
      </c>
      <c r="G261" s="223"/>
      <c r="H261" s="226">
        <v>0.632</v>
      </c>
      <c r="I261" s="227"/>
      <c r="J261" s="223"/>
      <c r="K261" s="223"/>
      <c r="L261" s="228"/>
      <c r="M261" s="229"/>
      <c r="N261" s="230"/>
      <c r="O261" s="230"/>
      <c r="P261" s="230"/>
      <c r="Q261" s="230"/>
      <c r="R261" s="230"/>
      <c r="S261" s="230"/>
      <c r="T261" s="231"/>
      <c r="AT261" s="232" t="s">
        <v>147</v>
      </c>
      <c r="AU261" s="232" t="s">
        <v>87</v>
      </c>
      <c r="AV261" s="14" t="s">
        <v>87</v>
      </c>
      <c r="AW261" s="14" t="s">
        <v>38</v>
      </c>
      <c r="AX261" s="14" t="s">
        <v>80</v>
      </c>
      <c r="AY261" s="232" t="s">
        <v>135</v>
      </c>
    </row>
    <row r="262" spans="2:51" s="14" customFormat="1" ht="11.25">
      <c r="B262" s="222"/>
      <c r="C262" s="223"/>
      <c r="D262" s="208" t="s">
        <v>147</v>
      </c>
      <c r="E262" s="224" t="s">
        <v>32</v>
      </c>
      <c r="F262" s="225" t="s">
        <v>677</v>
      </c>
      <c r="G262" s="223"/>
      <c r="H262" s="226">
        <v>0.525</v>
      </c>
      <c r="I262" s="227"/>
      <c r="J262" s="223"/>
      <c r="K262" s="223"/>
      <c r="L262" s="228"/>
      <c r="M262" s="229"/>
      <c r="N262" s="230"/>
      <c r="O262" s="230"/>
      <c r="P262" s="230"/>
      <c r="Q262" s="230"/>
      <c r="R262" s="230"/>
      <c r="S262" s="230"/>
      <c r="T262" s="231"/>
      <c r="AT262" s="232" t="s">
        <v>147</v>
      </c>
      <c r="AU262" s="232" t="s">
        <v>87</v>
      </c>
      <c r="AV262" s="14" t="s">
        <v>87</v>
      </c>
      <c r="AW262" s="14" t="s">
        <v>38</v>
      </c>
      <c r="AX262" s="14" t="s">
        <v>80</v>
      </c>
      <c r="AY262" s="232" t="s">
        <v>135</v>
      </c>
    </row>
    <row r="263" spans="2:51" s="14" customFormat="1" ht="11.25">
      <c r="B263" s="222"/>
      <c r="C263" s="223"/>
      <c r="D263" s="208" t="s">
        <v>147</v>
      </c>
      <c r="E263" s="224" t="s">
        <v>32</v>
      </c>
      <c r="F263" s="225" t="s">
        <v>678</v>
      </c>
      <c r="G263" s="223"/>
      <c r="H263" s="226">
        <v>0.165</v>
      </c>
      <c r="I263" s="227"/>
      <c r="J263" s="223"/>
      <c r="K263" s="223"/>
      <c r="L263" s="228"/>
      <c r="M263" s="229"/>
      <c r="N263" s="230"/>
      <c r="O263" s="230"/>
      <c r="P263" s="230"/>
      <c r="Q263" s="230"/>
      <c r="R263" s="230"/>
      <c r="S263" s="230"/>
      <c r="T263" s="231"/>
      <c r="AT263" s="232" t="s">
        <v>147</v>
      </c>
      <c r="AU263" s="232" t="s">
        <v>87</v>
      </c>
      <c r="AV263" s="14" t="s">
        <v>87</v>
      </c>
      <c r="AW263" s="14" t="s">
        <v>38</v>
      </c>
      <c r="AX263" s="14" t="s">
        <v>80</v>
      </c>
      <c r="AY263" s="232" t="s">
        <v>135</v>
      </c>
    </row>
    <row r="264" spans="2:51" s="15" customFormat="1" ht="11.25">
      <c r="B264" s="233"/>
      <c r="C264" s="234"/>
      <c r="D264" s="208" t="s">
        <v>147</v>
      </c>
      <c r="E264" s="235" t="s">
        <v>32</v>
      </c>
      <c r="F264" s="236" t="s">
        <v>164</v>
      </c>
      <c r="G264" s="234"/>
      <c r="H264" s="237">
        <v>166.925</v>
      </c>
      <c r="I264" s="238"/>
      <c r="J264" s="234"/>
      <c r="K264" s="234"/>
      <c r="L264" s="239"/>
      <c r="M264" s="240"/>
      <c r="N264" s="241"/>
      <c r="O264" s="241"/>
      <c r="P264" s="241"/>
      <c r="Q264" s="241"/>
      <c r="R264" s="241"/>
      <c r="S264" s="241"/>
      <c r="T264" s="242"/>
      <c r="AT264" s="243" t="s">
        <v>147</v>
      </c>
      <c r="AU264" s="243" t="s">
        <v>87</v>
      </c>
      <c r="AV264" s="15" t="s">
        <v>143</v>
      </c>
      <c r="AW264" s="15" t="s">
        <v>38</v>
      </c>
      <c r="AX264" s="15" t="s">
        <v>40</v>
      </c>
      <c r="AY264" s="243" t="s">
        <v>135</v>
      </c>
    </row>
    <row r="265" spans="1:65" s="2" customFormat="1" ht="21.75" customHeight="1">
      <c r="A265" s="37"/>
      <c r="B265" s="38"/>
      <c r="C265" s="195" t="s">
        <v>412</v>
      </c>
      <c r="D265" s="195" t="s">
        <v>138</v>
      </c>
      <c r="E265" s="196" t="s">
        <v>750</v>
      </c>
      <c r="F265" s="197" t="s">
        <v>751</v>
      </c>
      <c r="G265" s="198" t="s">
        <v>141</v>
      </c>
      <c r="H265" s="199">
        <v>150.095</v>
      </c>
      <c r="I265" s="200"/>
      <c r="J265" s="201">
        <f>ROUND(I265*H265,2)</f>
        <v>0</v>
      </c>
      <c r="K265" s="197" t="s">
        <v>142</v>
      </c>
      <c r="L265" s="42"/>
      <c r="M265" s="202" t="s">
        <v>32</v>
      </c>
      <c r="N265" s="203" t="s">
        <v>51</v>
      </c>
      <c r="O265" s="67"/>
      <c r="P265" s="204">
        <f>O265*H265</f>
        <v>0</v>
      </c>
      <c r="Q265" s="204">
        <v>0</v>
      </c>
      <c r="R265" s="204">
        <f>Q265*H265</f>
        <v>0</v>
      </c>
      <c r="S265" s="204">
        <v>0.059</v>
      </c>
      <c r="T265" s="205">
        <f>S265*H265</f>
        <v>8.855604999999999</v>
      </c>
      <c r="U265" s="37"/>
      <c r="V265" s="37"/>
      <c r="W265" s="37"/>
      <c r="X265" s="37"/>
      <c r="Y265" s="37"/>
      <c r="Z265" s="37"/>
      <c r="AA265" s="37"/>
      <c r="AB265" s="37"/>
      <c r="AC265" s="37"/>
      <c r="AD265" s="37"/>
      <c r="AE265" s="37"/>
      <c r="AR265" s="206" t="s">
        <v>143</v>
      </c>
      <c r="AT265" s="206" t="s">
        <v>138</v>
      </c>
      <c r="AU265" s="206" t="s">
        <v>87</v>
      </c>
      <c r="AY265" s="19" t="s">
        <v>135</v>
      </c>
      <c r="BE265" s="207">
        <f>IF(N265="základní",J265,0)</f>
        <v>0</v>
      </c>
      <c r="BF265" s="207">
        <f>IF(N265="snížená",J265,0)</f>
        <v>0</v>
      </c>
      <c r="BG265" s="207">
        <f>IF(N265="zákl. přenesená",J265,0)</f>
        <v>0</v>
      </c>
      <c r="BH265" s="207">
        <f>IF(N265="sníž. přenesená",J265,0)</f>
        <v>0</v>
      </c>
      <c r="BI265" s="207">
        <f>IF(N265="nulová",J265,0)</f>
        <v>0</v>
      </c>
      <c r="BJ265" s="19" t="s">
        <v>40</v>
      </c>
      <c r="BK265" s="207">
        <f>ROUND(I265*H265,2)</f>
        <v>0</v>
      </c>
      <c r="BL265" s="19" t="s">
        <v>143</v>
      </c>
      <c r="BM265" s="206" t="s">
        <v>752</v>
      </c>
    </row>
    <row r="266" spans="2:51" s="13" customFormat="1" ht="11.25">
      <c r="B266" s="212"/>
      <c r="C266" s="213"/>
      <c r="D266" s="208" t="s">
        <v>147</v>
      </c>
      <c r="E266" s="214" t="s">
        <v>32</v>
      </c>
      <c r="F266" s="215" t="s">
        <v>607</v>
      </c>
      <c r="G266" s="213"/>
      <c r="H266" s="214" t="s">
        <v>32</v>
      </c>
      <c r="I266" s="216"/>
      <c r="J266" s="213"/>
      <c r="K266" s="213"/>
      <c r="L266" s="217"/>
      <c r="M266" s="218"/>
      <c r="N266" s="219"/>
      <c r="O266" s="219"/>
      <c r="P266" s="219"/>
      <c r="Q266" s="219"/>
      <c r="R266" s="219"/>
      <c r="S266" s="219"/>
      <c r="T266" s="220"/>
      <c r="AT266" s="221" t="s">
        <v>147</v>
      </c>
      <c r="AU266" s="221" t="s">
        <v>87</v>
      </c>
      <c r="AV266" s="13" t="s">
        <v>40</v>
      </c>
      <c r="AW266" s="13" t="s">
        <v>38</v>
      </c>
      <c r="AX266" s="13" t="s">
        <v>80</v>
      </c>
      <c r="AY266" s="221" t="s">
        <v>135</v>
      </c>
    </row>
    <row r="267" spans="2:51" s="14" customFormat="1" ht="11.25">
      <c r="B267" s="222"/>
      <c r="C267" s="223"/>
      <c r="D267" s="208" t="s">
        <v>147</v>
      </c>
      <c r="E267" s="224" t="s">
        <v>32</v>
      </c>
      <c r="F267" s="225" t="s">
        <v>638</v>
      </c>
      <c r="G267" s="223"/>
      <c r="H267" s="226">
        <v>128.234</v>
      </c>
      <c r="I267" s="227"/>
      <c r="J267" s="223"/>
      <c r="K267" s="223"/>
      <c r="L267" s="228"/>
      <c r="M267" s="229"/>
      <c r="N267" s="230"/>
      <c r="O267" s="230"/>
      <c r="P267" s="230"/>
      <c r="Q267" s="230"/>
      <c r="R267" s="230"/>
      <c r="S267" s="230"/>
      <c r="T267" s="231"/>
      <c r="AT267" s="232" t="s">
        <v>147</v>
      </c>
      <c r="AU267" s="232" t="s">
        <v>87</v>
      </c>
      <c r="AV267" s="14" t="s">
        <v>87</v>
      </c>
      <c r="AW267" s="14" t="s">
        <v>38</v>
      </c>
      <c r="AX267" s="14" t="s">
        <v>80</v>
      </c>
      <c r="AY267" s="232" t="s">
        <v>135</v>
      </c>
    </row>
    <row r="268" spans="2:51" s="14" customFormat="1" ht="11.25">
      <c r="B268" s="222"/>
      <c r="C268" s="223"/>
      <c r="D268" s="208" t="s">
        <v>147</v>
      </c>
      <c r="E268" s="224" t="s">
        <v>32</v>
      </c>
      <c r="F268" s="225" t="s">
        <v>753</v>
      </c>
      <c r="G268" s="223"/>
      <c r="H268" s="226">
        <v>21.861</v>
      </c>
      <c r="I268" s="227"/>
      <c r="J268" s="223"/>
      <c r="K268" s="223"/>
      <c r="L268" s="228"/>
      <c r="M268" s="229"/>
      <c r="N268" s="230"/>
      <c r="O268" s="230"/>
      <c r="P268" s="230"/>
      <c r="Q268" s="230"/>
      <c r="R268" s="230"/>
      <c r="S268" s="230"/>
      <c r="T268" s="231"/>
      <c r="AT268" s="232" t="s">
        <v>147</v>
      </c>
      <c r="AU268" s="232" t="s">
        <v>87</v>
      </c>
      <c r="AV268" s="14" t="s">
        <v>87</v>
      </c>
      <c r="AW268" s="14" t="s">
        <v>38</v>
      </c>
      <c r="AX268" s="14" t="s">
        <v>80</v>
      </c>
      <c r="AY268" s="232" t="s">
        <v>135</v>
      </c>
    </row>
    <row r="269" spans="2:51" s="15" customFormat="1" ht="11.25">
      <c r="B269" s="233"/>
      <c r="C269" s="234"/>
      <c r="D269" s="208" t="s">
        <v>147</v>
      </c>
      <c r="E269" s="235" t="s">
        <v>32</v>
      </c>
      <c r="F269" s="236" t="s">
        <v>164</v>
      </c>
      <c r="G269" s="234"/>
      <c r="H269" s="237">
        <v>150.095</v>
      </c>
      <c r="I269" s="238"/>
      <c r="J269" s="234"/>
      <c r="K269" s="234"/>
      <c r="L269" s="239"/>
      <c r="M269" s="240"/>
      <c r="N269" s="241"/>
      <c r="O269" s="241"/>
      <c r="P269" s="241"/>
      <c r="Q269" s="241"/>
      <c r="R269" s="241"/>
      <c r="S269" s="241"/>
      <c r="T269" s="242"/>
      <c r="AT269" s="243" t="s">
        <v>147</v>
      </c>
      <c r="AU269" s="243" t="s">
        <v>87</v>
      </c>
      <c r="AV269" s="15" t="s">
        <v>143</v>
      </c>
      <c r="AW269" s="15" t="s">
        <v>38</v>
      </c>
      <c r="AX269" s="15" t="s">
        <v>40</v>
      </c>
      <c r="AY269" s="243" t="s">
        <v>135</v>
      </c>
    </row>
    <row r="270" spans="2:63" s="12" customFormat="1" ht="22.9" customHeight="1">
      <c r="B270" s="179"/>
      <c r="C270" s="180"/>
      <c r="D270" s="181" t="s">
        <v>79</v>
      </c>
      <c r="E270" s="193" t="s">
        <v>433</v>
      </c>
      <c r="F270" s="193" t="s">
        <v>434</v>
      </c>
      <c r="G270" s="180"/>
      <c r="H270" s="180"/>
      <c r="I270" s="183"/>
      <c r="J270" s="194">
        <f>BK270</f>
        <v>0</v>
      </c>
      <c r="K270" s="180"/>
      <c r="L270" s="185"/>
      <c r="M270" s="186"/>
      <c r="N270" s="187"/>
      <c r="O270" s="187"/>
      <c r="P270" s="188">
        <f>SUM(P271:P294)</f>
        <v>0</v>
      </c>
      <c r="Q270" s="187"/>
      <c r="R270" s="188">
        <f>SUM(R271:R294)</f>
        <v>0</v>
      </c>
      <c r="S270" s="187"/>
      <c r="T270" s="189">
        <f>SUM(T271:T294)</f>
        <v>3.6674999999999995</v>
      </c>
      <c r="AR270" s="190" t="s">
        <v>40</v>
      </c>
      <c r="AT270" s="191" t="s">
        <v>79</v>
      </c>
      <c r="AU270" s="191" t="s">
        <v>40</v>
      </c>
      <c r="AY270" s="190" t="s">
        <v>135</v>
      </c>
      <c r="BK270" s="192">
        <f>SUM(BK271:BK294)</f>
        <v>0</v>
      </c>
    </row>
    <row r="271" spans="1:65" s="2" customFormat="1" ht="21.75" customHeight="1">
      <c r="A271" s="37"/>
      <c r="B271" s="38"/>
      <c r="C271" s="195" t="s">
        <v>435</v>
      </c>
      <c r="D271" s="195" t="s">
        <v>138</v>
      </c>
      <c r="E271" s="196" t="s">
        <v>754</v>
      </c>
      <c r="F271" s="197" t="s">
        <v>755</v>
      </c>
      <c r="G271" s="198" t="s">
        <v>268</v>
      </c>
      <c r="H271" s="199">
        <v>2.445</v>
      </c>
      <c r="I271" s="200"/>
      <c r="J271" s="201">
        <f>ROUND(I271*H271,2)</f>
        <v>0</v>
      </c>
      <c r="K271" s="197" t="s">
        <v>142</v>
      </c>
      <c r="L271" s="42"/>
      <c r="M271" s="202" t="s">
        <v>32</v>
      </c>
      <c r="N271" s="203" t="s">
        <v>51</v>
      </c>
      <c r="O271" s="67"/>
      <c r="P271" s="204">
        <f>O271*H271</f>
        <v>0</v>
      </c>
      <c r="Q271" s="204">
        <v>0</v>
      </c>
      <c r="R271" s="204">
        <f>Q271*H271</f>
        <v>0</v>
      </c>
      <c r="S271" s="204">
        <v>1.5</v>
      </c>
      <c r="T271" s="205">
        <f>S271*H271</f>
        <v>3.6674999999999995</v>
      </c>
      <c r="U271" s="37"/>
      <c r="V271" s="37"/>
      <c r="W271" s="37"/>
      <c r="X271" s="37"/>
      <c r="Y271" s="37"/>
      <c r="Z271" s="37"/>
      <c r="AA271" s="37"/>
      <c r="AB271" s="37"/>
      <c r="AC271" s="37"/>
      <c r="AD271" s="37"/>
      <c r="AE271" s="37"/>
      <c r="AR271" s="206" t="s">
        <v>143</v>
      </c>
      <c r="AT271" s="206" t="s">
        <v>138</v>
      </c>
      <c r="AU271" s="206" t="s">
        <v>87</v>
      </c>
      <c r="AY271" s="19" t="s">
        <v>135</v>
      </c>
      <c r="BE271" s="207">
        <f>IF(N271="základní",J271,0)</f>
        <v>0</v>
      </c>
      <c r="BF271" s="207">
        <f>IF(N271="snížená",J271,0)</f>
        <v>0</v>
      </c>
      <c r="BG271" s="207">
        <f>IF(N271="zákl. přenesená",J271,0)</f>
        <v>0</v>
      </c>
      <c r="BH271" s="207">
        <f>IF(N271="sníž. přenesená",J271,0)</f>
        <v>0</v>
      </c>
      <c r="BI271" s="207">
        <f>IF(N271="nulová",J271,0)</f>
        <v>0</v>
      </c>
      <c r="BJ271" s="19" t="s">
        <v>40</v>
      </c>
      <c r="BK271" s="207">
        <f>ROUND(I271*H271,2)</f>
        <v>0</v>
      </c>
      <c r="BL271" s="19" t="s">
        <v>143</v>
      </c>
      <c r="BM271" s="206" t="s">
        <v>756</v>
      </c>
    </row>
    <row r="272" spans="1:47" s="2" customFormat="1" ht="68.25">
      <c r="A272" s="37"/>
      <c r="B272" s="38"/>
      <c r="C272" s="39"/>
      <c r="D272" s="208" t="s">
        <v>170</v>
      </c>
      <c r="E272" s="39"/>
      <c r="F272" s="209" t="s">
        <v>757</v>
      </c>
      <c r="G272" s="39"/>
      <c r="H272" s="39"/>
      <c r="I272" s="118"/>
      <c r="J272" s="39"/>
      <c r="K272" s="39"/>
      <c r="L272" s="42"/>
      <c r="M272" s="210"/>
      <c r="N272" s="211"/>
      <c r="O272" s="67"/>
      <c r="P272" s="67"/>
      <c r="Q272" s="67"/>
      <c r="R272" s="67"/>
      <c r="S272" s="67"/>
      <c r="T272" s="68"/>
      <c r="U272" s="37"/>
      <c r="V272" s="37"/>
      <c r="W272" s="37"/>
      <c r="X272" s="37"/>
      <c r="Y272" s="37"/>
      <c r="Z272" s="37"/>
      <c r="AA272" s="37"/>
      <c r="AB272" s="37"/>
      <c r="AC272" s="37"/>
      <c r="AD272" s="37"/>
      <c r="AE272" s="37"/>
      <c r="AT272" s="19" t="s">
        <v>170</v>
      </c>
      <c r="AU272" s="19" t="s">
        <v>87</v>
      </c>
    </row>
    <row r="273" spans="1:47" s="2" customFormat="1" ht="19.5">
      <c r="A273" s="37"/>
      <c r="B273" s="38"/>
      <c r="C273" s="39"/>
      <c r="D273" s="208" t="s">
        <v>145</v>
      </c>
      <c r="E273" s="39"/>
      <c r="F273" s="209" t="s">
        <v>758</v>
      </c>
      <c r="G273" s="39"/>
      <c r="H273" s="39"/>
      <c r="I273" s="118"/>
      <c r="J273" s="39"/>
      <c r="K273" s="39"/>
      <c r="L273" s="42"/>
      <c r="M273" s="210"/>
      <c r="N273" s="211"/>
      <c r="O273" s="67"/>
      <c r="P273" s="67"/>
      <c r="Q273" s="67"/>
      <c r="R273" s="67"/>
      <c r="S273" s="67"/>
      <c r="T273" s="68"/>
      <c r="U273" s="37"/>
      <c r="V273" s="37"/>
      <c r="W273" s="37"/>
      <c r="X273" s="37"/>
      <c r="Y273" s="37"/>
      <c r="Z273" s="37"/>
      <c r="AA273" s="37"/>
      <c r="AB273" s="37"/>
      <c r="AC273" s="37"/>
      <c r="AD273" s="37"/>
      <c r="AE273" s="37"/>
      <c r="AT273" s="19" t="s">
        <v>145</v>
      </c>
      <c r="AU273" s="19" t="s">
        <v>87</v>
      </c>
    </row>
    <row r="274" spans="2:51" s="13" customFormat="1" ht="11.25">
      <c r="B274" s="212"/>
      <c r="C274" s="213"/>
      <c r="D274" s="208" t="s">
        <v>147</v>
      </c>
      <c r="E274" s="214" t="s">
        <v>32</v>
      </c>
      <c r="F274" s="215" t="s">
        <v>607</v>
      </c>
      <c r="G274" s="213"/>
      <c r="H274" s="214" t="s">
        <v>32</v>
      </c>
      <c r="I274" s="216"/>
      <c r="J274" s="213"/>
      <c r="K274" s="213"/>
      <c r="L274" s="217"/>
      <c r="M274" s="218"/>
      <c r="N274" s="219"/>
      <c r="O274" s="219"/>
      <c r="P274" s="219"/>
      <c r="Q274" s="219"/>
      <c r="R274" s="219"/>
      <c r="S274" s="219"/>
      <c r="T274" s="220"/>
      <c r="AT274" s="221" t="s">
        <v>147</v>
      </c>
      <c r="AU274" s="221" t="s">
        <v>87</v>
      </c>
      <c r="AV274" s="13" t="s">
        <v>40</v>
      </c>
      <c r="AW274" s="13" t="s">
        <v>38</v>
      </c>
      <c r="AX274" s="13" t="s">
        <v>80</v>
      </c>
      <c r="AY274" s="221" t="s">
        <v>135</v>
      </c>
    </row>
    <row r="275" spans="2:51" s="14" customFormat="1" ht="11.25">
      <c r="B275" s="222"/>
      <c r="C275" s="223"/>
      <c r="D275" s="208" t="s">
        <v>147</v>
      </c>
      <c r="E275" s="224" t="s">
        <v>32</v>
      </c>
      <c r="F275" s="225" t="s">
        <v>759</v>
      </c>
      <c r="G275" s="223"/>
      <c r="H275" s="226">
        <v>2.445</v>
      </c>
      <c r="I275" s="227"/>
      <c r="J275" s="223"/>
      <c r="K275" s="223"/>
      <c r="L275" s="228"/>
      <c r="M275" s="229"/>
      <c r="N275" s="230"/>
      <c r="O275" s="230"/>
      <c r="P275" s="230"/>
      <c r="Q275" s="230"/>
      <c r="R275" s="230"/>
      <c r="S275" s="230"/>
      <c r="T275" s="231"/>
      <c r="AT275" s="232" t="s">
        <v>147</v>
      </c>
      <c r="AU275" s="232" t="s">
        <v>87</v>
      </c>
      <c r="AV275" s="14" t="s">
        <v>87</v>
      </c>
      <c r="AW275" s="14" t="s">
        <v>38</v>
      </c>
      <c r="AX275" s="14" t="s">
        <v>80</v>
      </c>
      <c r="AY275" s="232" t="s">
        <v>135</v>
      </c>
    </row>
    <row r="276" spans="2:51" s="15" customFormat="1" ht="11.25">
      <c r="B276" s="233"/>
      <c r="C276" s="234"/>
      <c r="D276" s="208" t="s">
        <v>147</v>
      </c>
      <c r="E276" s="235" t="s">
        <v>32</v>
      </c>
      <c r="F276" s="236" t="s">
        <v>164</v>
      </c>
      <c r="G276" s="234"/>
      <c r="H276" s="237">
        <v>2.445</v>
      </c>
      <c r="I276" s="238"/>
      <c r="J276" s="234"/>
      <c r="K276" s="234"/>
      <c r="L276" s="239"/>
      <c r="M276" s="240"/>
      <c r="N276" s="241"/>
      <c r="O276" s="241"/>
      <c r="P276" s="241"/>
      <c r="Q276" s="241"/>
      <c r="R276" s="241"/>
      <c r="S276" s="241"/>
      <c r="T276" s="242"/>
      <c r="AT276" s="243" t="s">
        <v>147</v>
      </c>
      <c r="AU276" s="243" t="s">
        <v>87</v>
      </c>
      <c r="AV276" s="15" t="s">
        <v>143</v>
      </c>
      <c r="AW276" s="15" t="s">
        <v>38</v>
      </c>
      <c r="AX276" s="15" t="s">
        <v>40</v>
      </c>
      <c r="AY276" s="243" t="s">
        <v>135</v>
      </c>
    </row>
    <row r="277" spans="1:65" s="2" customFormat="1" ht="21.75" customHeight="1">
      <c r="A277" s="37"/>
      <c r="B277" s="38"/>
      <c r="C277" s="195" t="s">
        <v>441</v>
      </c>
      <c r="D277" s="195" t="s">
        <v>138</v>
      </c>
      <c r="E277" s="196" t="s">
        <v>760</v>
      </c>
      <c r="F277" s="197" t="s">
        <v>761</v>
      </c>
      <c r="G277" s="198" t="s">
        <v>438</v>
      </c>
      <c r="H277" s="199">
        <v>14.745</v>
      </c>
      <c r="I277" s="200"/>
      <c r="J277" s="201">
        <f>ROUND(I277*H277,2)</f>
        <v>0</v>
      </c>
      <c r="K277" s="197" t="s">
        <v>142</v>
      </c>
      <c r="L277" s="42"/>
      <c r="M277" s="202" t="s">
        <v>32</v>
      </c>
      <c r="N277" s="203" t="s">
        <v>51</v>
      </c>
      <c r="O277" s="67"/>
      <c r="P277" s="204">
        <f>O277*H277</f>
        <v>0</v>
      </c>
      <c r="Q277" s="204">
        <v>0</v>
      </c>
      <c r="R277" s="204">
        <f>Q277*H277</f>
        <v>0</v>
      </c>
      <c r="S277" s="204">
        <v>0</v>
      </c>
      <c r="T277" s="205">
        <f>S277*H277</f>
        <v>0</v>
      </c>
      <c r="U277" s="37"/>
      <c r="V277" s="37"/>
      <c r="W277" s="37"/>
      <c r="X277" s="37"/>
      <c r="Y277" s="37"/>
      <c r="Z277" s="37"/>
      <c r="AA277" s="37"/>
      <c r="AB277" s="37"/>
      <c r="AC277" s="37"/>
      <c r="AD277" s="37"/>
      <c r="AE277" s="37"/>
      <c r="AR277" s="206" t="s">
        <v>143</v>
      </c>
      <c r="AT277" s="206" t="s">
        <v>138</v>
      </c>
      <c r="AU277" s="206" t="s">
        <v>87</v>
      </c>
      <c r="AY277" s="19" t="s">
        <v>135</v>
      </c>
      <c r="BE277" s="207">
        <f>IF(N277="základní",J277,0)</f>
        <v>0</v>
      </c>
      <c r="BF277" s="207">
        <f>IF(N277="snížená",J277,0)</f>
        <v>0</v>
      </c>
      <c r="BG277" s="207">
        <f>IF(N277="zákl. přenesená",J277,0)</f>
        <v>0</v>
      </c>
      <c r="BH277" s="207">
        <f>IF(N277="sníž. přenesená",J277,0)</f>
        <v>0</v>
      </c>
      <c r="BI277" s="207">
        <f>IF(N277="nulová",J277,0)</f>
        <v>0</v>
      </c>
      <c r="BJ277" s="19" t="s">
        <v>40</v>
      </c>
      <c r="BK277" s="207">
        <f>ROUND(I277*H277,2)</f>
        <v>0</v>
      </c>
      <c r="BL277" s="19" t="s">
        <v>143</v>
      </c>
      <c r="BM277" s="206" t="s">
        <v>762</v>
      </c>
    </row>
    <row r="278" spans="1:47" s="2" customFormat="1" ht="107.25">
      <c r="A278" s="37"/>
      <c r="B278" s="38"/>
      <c r="C278" s="39"/>
      <c r="D278" s="208" t="s">
        <v>170</v>
      </c>
      <c r="E278" s="39"/>
      <c r="F278" s="209" t="s">
        <v>440</v>
      </c>
      <c r="G278" s="39"/>
      <c r="H278" s="39"/>
      <c r="I278" s="118"/>
      <c r="J278" s="39"/>
      <c r="K278" s="39"/>
      <c r="L278" s="42"/>
      <c r="M278" s="210"/>
      <c r="N278" s="211"/>
      <c r="O278" s="67"/>
      <c r="P278" s="67"/>
      <c r="Q278" s="67"/>
      <c r="R278" s="67"/>
      <c r="S278" s="67"/>
      <c r="T278" s="68"/>
      <c r="U278" s="37"/>
      <c r="V278" s="37"/>
      <c r="W278" s="37"/>
      <c r="X278" s="37"/>
      <c r="Y278" s="37"/>
      <c r="Z278" s="37"/>
      <c r="AA278" s="37"/>
      <c r="AB278" s="37"/>
      <c r="AC278" s="37"/>
      <c r="AD278" s="37"/>
      <c r="AE278" s="37"/>
      <c r="AT278" s="19" t="s">
        <v>170</v>
      </c>
      <c r="AU278" s="19" t="s">
        <v>87</v>
      </c>
    </row>
    <row r="279" spans="1:65" s="2" customFormat="1" ht="16.5" customHeight="1">
      <c r="A279" s="37"/>
      <c r="B279" s="38"/>
      <c r="C279" s="195" t="s">
        <v>446</v>
      </c>
      <c r="D279" s="195" t="s">
        <v>138</v>
      </c>
      <c r="E279" s="196" t="s">
        <v>442</v>
      </c>
      <c r="F279" s="197" t="s">
        <v>443</v>
      </c>
      <c r="G279" s="198" t="s">
        <v>304</v>
      </c>
      <c r="H279" s="199">
        <v>22.675</v>
      </c>
      <c r="I279" s="200"/>
      <c r="J279" s="201">
        <f>ROUND(I279*H279,2)</f>
        <v>0</v>
      </c>
      <c r="K279" s="197" t="s">
        <v>142</v>
      </c>
      <c r="L279" s="42"/>
      <c r="M279" s="202" t="s">
        <v>32</v>
      </c>
      <c r="N279" s="203" t="s">
        <v>51</v>
      </c>
      <c r="O279" s="67"/>
      <c r="P279" s="204">
        <f>O279*H279</f>
        <v>0</v>
      </c>
      <c r="Q279" s="204">
        <v>0</v>
      </c>
      <c r="R279" s="204">
        <f>Q279*H279</f>
        <v>0</v>
      </c>
      <c r="S279" s="204">
        <v>0</v>
      </c>
      <c r="T279" s="205">
        <f>S279*H279</f>
        <v>0</v>
      </c>
      <c r="U279" s="37"/>
      <c r="V279" s="37"/>
      <c r="W279" s="37"/>
      <c r="X279" s="37"/>
      <c r="Y279" s="37"/>
      <c r="Z279" s="37"/>
      <c r="AA279" s="37"/>
      <c r="AB279" s="37"/>
      <c r="AC279" s="37"/>
      <c r="AD279" s="37"/>
      <c r="AE279" s="37"/>
      <c r="AR279" s="206" t="s">
        <v>143</v>
      </c>
      <c r="AT279" s="206" t="s">
        <v>138</v>
      </c>
      <c r="AU279" s="206" t="s">
        <v>87</v>
      </c>
      <c r="AY279" s="19" t="s">
        <v>135</v>
      </c>
      <c r="BE279" s="207">
        <f>IF(N279="základní",J279,0)</f>
        <v>0</v>
      </c>
      <c r="BF279" s="207">
        <f>IF(N279="snížená",J279,0)</f>
        <v>0</v>
      </c>
      <c r="BG279" s="207">
        <f>IF(N279="zákl. přenesená",J279,0)</f>
        <v>0</v>
      </c>
      <c r="BH279" s="207">
        <f>IF(N279="sníž. přenesená",J279,0)</f>
        <v>0</v>
      </c>
      <c r="BI279" s="207">
        <f>IF(N279="nulová",J279,0)</f>
        <v>0</v>
      </c>
      <c r="BJ279" s="19" t="s">
        <v>40</v>
      </c>
      <c r="BK279" s="207">
        <f>ROUND(I279*H279,2)</f>
        <v>0</v>
      </c>
      <c r="BL279" s="19" t="s">
        <v>143</v>
      </c>
      <c r="BM279" s="206" t="s">
        <v>763</v>
      </c>
    </row>
    <row r="280" spans="1:47" s="2" customFormat="1" ht="58.5">
      <c r="A280" s="37"/>
      <c r="B280" s="38"/>
      <c r="C280" s="39"/>
      <c r="D280" s="208" t="s">
        <v>170</v>
      </c>
      <c r="E280" s="39"/>
      <c r="F280" s="209" t="s">
        <v>445</v>
      </c>
      <c r="G280" s="39"/>
      <c r="H280" s="39"/>
      <c r="I280" s="118"/>
      <c r="J280" s="39"/>
      <c r="K280" s="39"/>
      <c r="L280" s="42"/>
      <c r="M280" s="210"/>
      <c r="N280" s="211"/>
      <c r="O280" s="67"/>
      <c r="P280" s="67"/>
      <c r="Q280" s="67"/>
      <c r="R280" s="67"/>
      <c r="S280" s="67"/>
      <c r="T280" s="68"/>
      <c r="U280" s="37"/>
      <c r="V280" s="37"/>
      <c r="W280" s="37"/>
      <c r="X280" s="37"/>
      <c r="Y280" s="37"/>
      <c r="Z280" s="37"/>
      <c r="AA280" s="37"/>
      <c r="AB280" s="37"/>
      <c r="AC280" s="37"/>
      <c r="AD280" s="37"/>
      <c r="AE280" s="37"/>
      <c r="AT280" s="19" t="s">
        <v>170</v>
      </c>
      <c r="AU280" s="19" t="s">
        <v>87</v>
      </c>
    </row>
    <row r="281" spans="1:47" s="2" customFormat="1" ht="19.5">
      <c r="A281" s="37"/>
      <c r="B281" s="38"/>
      <c r="C281" s="39"/>
      <c r="D281" s="208" t="s">
        <v>145</v>
      </c>
      <c r="E281" s="39"/>
      <c r="F281" s="209" t="s">
        <v>764</v>
      </c>
      <c r="G281" s="39"/>
      <c r="H281" s="39"/>
      <c r="I281" s="118"/>
      <c r="J281" s="39"/>
      <c r="K281" s="39"/>
      <c r="L281" s="42"/>
      <c r="M281" s="210"/>
      <c r="N281" s="211"/>
      <c r="O281" s="67"/>
      <c r="P281" s="67"/>
      <c r="Q281" s="67"/>
      <c r="R281" s="67"/>
      <c r="S281" s="67"/>
      <c r="T281" s="68"/>
      <c r="U281" s="37"/>
      <c r="V281" s="37"/>
      <c r="W281" s="37"/>
      <c r="X281" s="37"/>
      <c r="Y281" s="37"/>
      <c r="Z281" s="37"/>
      <c r="AA281" s="37"/>
      <c r="AB281" s="37"/>
      <c r="AC281" s="37"/>
      <c r="AD281" s="37"/>
      <c r="AE281" s="37"/>
      <c r="AT281" s="19" t="s">
        <v>145</v>
      </c>
      <c r="AU281" s="19" t="s">
        <v>87</v>
      </c>
    </row>
    <row r="282" spans="2:51" s="13" customFormat="1" ht="11.25">
      <c r="B282" s="212"/>
      <c r="C282" s="213"/>
      <c r="D282" s="208" t="s">
        <v>147</v>
      </c>
      <c r="E282" s="214" t="s">
        <v>32</v>
      </c>
      <c r="F282" s="215" t="s">
        <v>607</v>
      </c>
      <c r="G282" s="213"/>
      <c r="H282" s="214" t="s">
        <v>32</v>
      </c>
      <c r="I282" s="216"/>
      <c r="J282" s="213"/>
      <c r="K282" s="213"/>
      <c r="L282" s="217"/>
      <c r="M282" s="218"/>
      <c r="N282" s="219"/>
      <c r="O282" s="219"/>
      <c r="P282" s="219"/>
      <c r="Q282" s="219"/>
      <c r="R282" s="219"/>
      <c r="S282" s="219"/>
      <c r="T282" s="220"/>
      <c r="AT282" s="221" t="s">
        <v>147</v>
      </c>
      <c r="AU282" s="221" t="s">
        <v>87</v>
      </c>
      <c r="AV282" s="13" t="s">
        <v>40</v>
      </c>
      <c r="AW282" s="13" t="s">
        <v>38</v>
      </c>
      <c r="AX282" s="13" t="s">
        <v>80</v>
      </c>
      <c r="AY282" s="221" t="s">
        <v>135</v>
      </c>
    </row>
    <row r="283" spans="2:51" s="14" customFormat="1" ht="11.25">
      <c r="B283" s="222"/>
      <c r="C283" s="223"/>
      <c r="D283" s="208" t="s">
        <v>147</v>
      </c>
      <c r="E283" s="224" t="s">
        <v>32</v>
      </c>
      <c r="F283" s="225" t="s">
        <v>765</v>
      </c>
      <c r="G283" s="223"/>
      <c r="H283" s="226">
        <v>22.675</v>
      </c>
      <c r="I283" s="227"/>
      <c r="J283" s="223"/>
      <c r="K283" s="223"/>
      <c r="L283" s="228"/>
      <c r="M283" s="229"/>
      <c r="N283" s="230"/>
      <c r="O283" s="230"/>
      <c r="P283" s="230"/>
      <c r="Q283" s="230"/>
      <c r="R283" s="230"/>
      <c r="S283" s="230"/>
      <c r="T283" s="231"/>
      <c r="AT283" s="232" t="s">
        <v>147</v>
      </c>
      <c r="AU283" s="232" t="s">
        <v>87</v>
      </c>
      <c r="AV283" s="14" t="s">
        <v>87</v>
      </c>
      <c r="AW283" s="14" t="s">
        <v>38</v>
      </c>
      <c r="AX283" s="14" t="s">
        <v>80</v>
      </c>
      <c r="AY283" s="232" t="s">
        <v>135</v>
      </c>
    </row>
    <row r="284" spans="2:51" s="15" customFormat="1" ht="11.25">
      <c r="B284" s="233"/>
      <c r="C284" s="234"/>
      <c r="D284" s="208" t="s">
        <v>147</v>
      </c>
      <c r="E284" s="235" t="s">
        <v>32</v>
      </c>
      <c r="F284" s="236" t="s">
        <v>164</v>
      </c>
      <c r="G284" s="234"/>
      <c r="H284" s="237">
        <v>22.675</v>
      </c>
      <c r="I284" s="238"/>
      <c r="J284" s="234"/>
      <c r="K284" s="234"/>
      <c r="L284" s="239"/>
      <c r="M284" s="240"/>
      <c r="N284" s="241"/>
      <c r="O284" s="241"/>
      <c r="P284" s="241"/>
      <c r="Q284" s="241"/>
      <c r="R284" s="241"/>
      <c r="S284" s="241"/>
      <c r="T284" s="242"/>
      <c r="AT284" s="243" t="s">
        <v>147</v>
      </c>
      <c r="AU284" s="243" t="s">
        <v>87</v>
      </c>
      <c r="AV284" s="15" t="s">
        <v>143</v>
      </c>
      <c r="AW284" s="15" t="s">
        <v>38</v>
      </c>
      <c r="AX284" s="15" t="s">
        <v>40</v>
      </c>
      <c r="AY284" s="243" t="s">
        <v>135</v>
      </c>
    </row>
    <row r="285" spans="1:65" s="2" customFormat="1" ht="21.75" customHeight="1">
      <c r="A285" s="37"/>
      <c r="B285" s="38"/>
      <c r="C285" s="195" t="s">
        <v>451</v>
      </c>
      <c r="D285" s="195" t="s">
        <v>138</v>
      </c>
      <c r="E285" s="196" t="s">
        <v>447</v>
      </c>
      <c r="F285" s="197" t="s">
        <v>448</v>
      </c>
      <c r="G285" s="198" t="s">
        <v>304</v>
      </c>
      <c r="H285" s="199">
        <v>453.5</v>
      </c>
      <c r="I285" s="200"/>
      <c r="J285" s="201">
        <f>ROUND(I285*H285,2)</f>
        <v>0</v>
      </c>
      <c r="K285" s="197" t="s">
        <v>142</v>
      </c>
      <c r="L285" s="42"/>
      <c r="M285" s="202" t="s">
        <v>32</v>
      </c>
      <c r="N285" s="203" t="s">
        <v>51</v>
      </c>
      <c r="O285" s="67"/>
      <c r="P285" s="204">
        <f>O285*H285</f>
        <v>0</v>
      </c>
      <c r="Q285" s="204">
        <v>0</v>
      </c>
      <c r="R285" s="204">
        <f>Q285*H285</f>
        <v>0</v>
      </c>
      <c r="S285" s="204">
        <v>0</v>
      </c>
      <c r="T285" s="205">
        <f>S285*H285</f>
        <v>0</v>
      </c>
      <c r="U285" s="37"/>
      <c r="V285" s="37"/>
      <c r="W285" s="37"/>
      <c r="X285" s="37"/>
      <c r="Y285" s="37"/>
      <c r="Z285" s="37"/>
      <c r="AA285" s="37"/>
      <c r="AB285" s="37"/>
      <c r="AC285" s="37"/>
      <c r="AD285" s="37"/>
      <c r="AE285" s="37"/>
      <c r="AR285" s="206" t="s">
        <v>143</v>
      </c>
      <c r="AT285" s="206" t="s">
        <v>138</v>
      </c>
      <c r="AU285" s="206" t="s">
        <v>87</v>
      </c>
      <c r="AY285" s="19" t="s">
        <v>135</v>
      </c>
      <c r="BE285" s="207">
        <f>IF(N285="základní",J285,0)</f>
        <v>0</v>
      </c>
      <c r="BF285" s="207">
        <f>IF(N285="snížená",J285,0)</f>
        <v>0</v>
      </c>
      <c r="BG285" s="207">
        <f>IF(N285="zákl. přenesená",J285,0)</f>
        <v>0</v>
      </c>
      <c r="BH285" s="207">
        <f>IF(N285="sníž. přenesená",J285,0)</f>
        <v>0</v>
      </c>
      <c r="BI285" s="207">
        <f>IF(N285="nulová",J285,0)</f>
        <v>0</v>
      </c>
      <c r="BJ285" s="19" t="s">
        <v>40</v>
      </c>
      <c r="BK285" s="207">
        <f>ROUND(I285*H285,2)</f>
        <v>0</v>
      </c>
      <c r="BL285" s="19" t="s">
        <v>143</v>
      </c>
      <c r="BM285" s="206" t="s">
        <v>766</v>
      </c>
    </row>
    <row r="286" spans="1:47" s="2" customFormat="1" ht="58.5">
      <c r="A286" s="37"/>
      <c r="B286" s="38"/>
      <c r="C286" s="39"/>
      <c r="D286" s="208" t="s">
        <v>170</v>
      </c>
      <c r="E286" s="39"/>
      <c r="F286" s="209" t="s">
        <v>445</v>
      </c>
      <c r="G286" s="39"/>
      <c r="H286" s="39"/>
      <c r="I286" s="118"/>
      <c r="J286" s="39"/>
      <c r="K286" s="39"/>
      <c r="L286" s="42"/>
      <c r="M286" s="210"/>
      <c r="N286" s="211"/>
      <c r="O286" s="67"/>
      <c r="P286" s="67"/>
      <c r="Q286" s="67"/>
      <c r="R286" s="67"/>
      <c r="S286" s="67"/>
      <c r="T286" s="68"/>
      <c r="U286" s="37"/>
      <c r="V286" s="37"/>
      <c r="W286" s="37"/>
      <c r="X286" s="37"/>
      <c r="Y286" s="37"/>
      <c r="Z286" s="37"/>
      <c r="AA286" s="37"/>
      <c r="AB286" s="37"/>
      <c r="AC286" s="37"/>
      <c r="AD286" s="37"/>
      <c r="AE286" s="37"/>
      <c r="AT286" s="19" t="s">
        <v>170</v>
      </c>
      <c r="AU286" s="19" t="s">
        <v>87</v>
      </c>
    </row>
    <row r="287" spans="2:51" s="14" customFormat="1" ht="11.25">
      <c r="B287" s="222"/>
      <c r="C287" s="223"/>
      <c r="D287" s="208" t="s">
        <v>147</v>
      </c>
      <c r="E287" s="224" t="s">
        <v>32</v>
      </c>
      <c r="F287" s="225" t="s">
        <v>767</v>
      </c>
      <c r="G287" s="223"/>
      <c r="H287" s="226">
        <v>453.5</v>
      </c>
      <c r="I287" s="227"/>
      <c r="J287" s="223"/>
      <c r="K287" s="223"/>
      <c r="L287" s="228"/>
      <c r="M287" s="229"/>
      <c r="N287" s="230"/>
      <c r="O287" s="230"/>
      <c r="P287" s="230"/>
      <c r="Q287" s="230"/>
      <c r="R287" s="230"/>
      <c r="S287" s="230"/>
      <c r="T287" s="231"/>
      <c r="AT287" s="232" t="s">
        <v>147</v>
      </c>
      <c r="AU287" s="232" t="s">
        <v>87</v>
      </c>
      <c r="AV287" s="14" t="s">
        <v>87</v>
      </c>
      <c r="AW287" s="14" t="s">
        <v>38</v>
      </c>
      <c r="AX287" s="14" t="s">
        <v>40</v>
      </c>
      <c r="AY287" s="232" t="s">
        <v>135</v>
      </c>
    </row>
    <row r="288" spans="1:65" s="2" customFormat="1" ht="16.5" customHeight="1">
      <c r="A288" s="37"/>
      <c r="B288" s="38"/>
      <c r="C288" s="195" t="s">
        <v>456</v>
      </c>
      <c r="D288" s="195" t="s">
        <v>138</v>
      </c>
      <c r="E288" s="196" t="s">
        <v>452</v>
      </c>
      <c r="F288" s="197" t="s">
        <v>453</v>
      </c>
      <c r="G288" s="198" t="s">
        <v>438</v>
      </c>
      <c r="H288" s="199">
        <v>14.745</v>
      </c>
      <c r="I288" s="200"/>
      <c r="J288" s="201">
        <f>ROUND(I288*H288,2)</f>
        <v>0</v>
      </c>
      <c r="K288" s="197" t="s">
        <v>142</v>
      </c>
      <c r="L288" s="42"/>
      <c r="M288" s="202" t="s">
        <v>32</v>
      </c>
      <c r="N288" s="203" t="s">
        <v>51</v>
      </c>
      <c r="O288" s="67"/>
      <c r="P288" s="204">
        <f>O288*H288</f>
        <v>0</v>
      </c>
      <c r="Q288" s="204">
        <v>0</v>
      </c>
      <c r="R288" s="204">
        <f>Q288*H288</f>
        <v>0</v>
      </c>
      <c r="S288" s="204">
        <v>0</v>
      </c>
      <c r="T288" s="205">
        <f>S288*H288</f>
        <v>0</v>
      </c>
      <c r="U288" s="37"/>
      <c r="V288" s="37"/>
      <c r="W288" s="37"/>
      <c r="X288" s="37"/>
      <c r="Y288" s="37"/>
      <c r="Z288" s="37"/>
      <c r="AA288" s="37"/>
      <c r="AB288" s="37"/>
      <c r="AC288" s="37"/>
      <c r="AD288" s="37"/>
      <c r="AE288" s="37"/>
      <c r="AR288" s="206" t="s">
        <v>143</v>
      </c>
      <c r="AT288" s="206" t="s">
        <v>138</v>
      </c>
      <c r="AU288" s="206" t="s">
        <v>87</v>
      </c>
      <c r="AY288" s="19" t="s">
        <v>135</v>
      </c>
      <c r="BE288" s="207">
        <f>IF(N288="základní",J288,0)</f>
        <v>0</v>
      </c>
      <c r="BF288" s="207">
        <f>IF(N288="snížená",J288,0)</f>
        <v>0</v>
      </c>
      <c r="BG288" s="207">
        <f>IF(N288="zákl. přenesená",J288,0)</f>
        <v>0</v>
      </c>
      <c r="BH288" s="207">
        <f>IF(N288="sníž. přenesená",J288,0)</f>
        <v>0</v>
      </c>
      <c r="BI288" s="207">
        <f>IF(N288="nulová",J288,0)</f>
        <v>0</v>
      </c>
      <c r="BJ288" s="19" t="s">
        <v>40</v>
      </c>
      <c r="BK288" s="207">
        <f>ROUND(I288*H288,2)</f>
        <v>0</v>
      </c>
      <c r="BL288" s="19" t="s">
        <v>143</v>
      </c>
      <c r="BM288" s="206" t="s">
        <v>768</v>
      </c>
    </row>
    <row r="289" spans="1:47" s="2" customFormat="1" ht="58.5">
      <c r="A289" s="37"/>
      <c r="B289" s="38"/>
      <c r="C289" s="39"/>
      <c r="D289" s="208" t="s">
        <v>170</v>
      </c>
      <c r="E289" s="39"/>
      <c r="F289" s="209" t="s">
        <v>455</v>
      </c>
      <c r="G289" s="39"/>
      <c r="H289" s="39"/>
      <c r="I289" s="118"/>
      <c r="J289" s="39"/>
      <c r="K289" s="39"/>
      <c r="L289" s="42"/>
      <c r="M289" s="210"/>
      <c r="N289" s="211"/>
      <c r="O289" s="67"/>
      <c r="P289" s="67"/>
      <c r="Q289" s="67"/>
      <c r="R289" s="67"/>
      <c r="S289" s="67"/>
      <c r="T289" s="68"/>
      <c r="U289" s="37"/>
      <c r="V289" s="37"/>
      <c r="W289" s="37"/>
      <c r="X289" s="37"/>
      <c r="Y289" s="37"/>
      <c r="Z289" s="37"/>
      <c r="AA289" s="37"/>
      <c r="AB289" s="37"/>
      <c r="AC289" s="37"/>
      <c r="AD289" s="37"/>
      <c r="AE289" s="37"/>
      <c r="AT289" s="19" t="s">
        <v>170</v>
      </c>
      <c r="AU289" s="19" t="s">
        <v>87</v>
      </c>
    </row>
    <row r="290" spans="1:65" s="2" customFormat="1" ht="21.75" customHeight="1">
      <c r="A290" s="37"/>
      <c r="B290" s="38"/>
      <c r="C290" s="195" t="s">
        <v>462</v>
      </c>
      <c r="D290" s="195" t="s">
        <v>138</v>
      </c>
      <c r="E290" s="196" t="s">
        <v>457</v>
      </c>
      <c r="F290" s="197" t="s">
        <v>458</v>
      </c>
      <c r="G290" s="198" t="s">
        <v>438</v>
      </c>
      <c r="H290" s="199">
        <v>353.88</v>
      </c>
      <c r="I290" s="200"/>
      <c r="J290" s="201">
        <f>ROUND(I290*H290,2)</f>
        <v>0</v>
      </c>
      <c r="K290" s="197" t="s">
        <v>142</v>
      </c>
      <c r="L290" s="42"/>
      <c r="M290" s="202" t="s">
        <v>32</v>
      </c>
      <c r="N290" s="203" t="s">
        <v>51</v>
      </c>
      <c r="O290" s="67"/>
      <c r="P290" s="204">
        <f>O290*H290</f>
        <v>0</v>
      </c>
      <c r="Q290" s="204">
        <v>0</v>
      </c>
      <c r="R290" s="204">
        <f>Q290*H290</f>
        <v>0</v>
      </c>
      <c r="S290" s="204">
        <v>0</v>
      </c>
      <c r="T290" s="205">
        <f>S290*H290</f>
        <v>0</v>
      </c>
      <c r="U290" s="37"/>
      <c r="V290" s="37"/>
      <c r="W290" s="37"/>
      <c r="X290" s="37"/>
      <c r="Y290" s="37"/>
      <c r="Z290" s="37"/>
      <c r="AA290" s="37"/>
      <c r="AB290" s="37"/>
      <c r="AC290" s="37"/>
      <c r="AD290" s="37"/>
      <c r="AE290" s="37"/>
      <c r="AR290" s="206" t="s">
        <v>143</v>
      </c>
      <c r="AT290" s="206" t="s">
        <v>138</v>
      </c>
      <c r="AU290" s="206" t="s">
        <v>87</v>
      </c>
      <c r="AY290" s="19" t="s">
        <v>135</v>
      </c>
      <c r="BE290" s="207">
        <f>IF(N290="základní",J290,0)</f>
        <v>0</v>
      </c>
      <c r="BF290" s="207">
        <f>IF(N290="snížená",J290,0)</f>
        <v>0</v>
      </c>
      <c r="BG290" s="207">
        <f>IF(N290="zákl. přenesená",J290,0)</f>
        <v>0</v>
      </c>
      <c r="BH290" s="207">
        <f>IF(N290="sníž. přenesená",J290,0)</f>
        <v>0</v>
      </c>
      <c r="BI290" s="207">
        <f>IF(N290="nulová",J290,0)</f>
        <v>0</v>
      </c>
      <c r="BJ290" s="19" t="s">
        <v>40</v>
      </c>
      <c r="BK290" s="207">
        <f>ROUND(I290*H290,2)</f>
        <v>0</v>
      </c>
      <c r="BL290" s="19" t="s">
        <v>143</v>
      </c>
      <c r="BM290" s="206" t="s">
        <v>769</v>
      </c>
    </row>
    <row r="291" spans="1:47" s="2" customFormat="1" ht="58.5">
      <c r="A291" s="37"/>
      <c r="B291" s="38"/>
      <c r="C291" s="39"/>
      <c r="D291" s="208" t="s">
        <v>170</v>
      </c>
      <c r="E291" s="39"/>
      <c r="F291" s="209" t="s">
        <v>455</v>
      </c>
      <c r="G291" s="39"/>
      <c r="H291" s="39"/>
      <c r="I291" s="118"/>
      <c r="J291" s="39"/>
      <c r="K291" s="39"/>
      <c r="L291" s="42"/>
      <c r="M291" s="210"/>
      <c r="N291" s="211"/>
      <c r="O291" s="67"/>
      <c r="P291" s="67"/>
      <c r="Q291" s="67"/>
      <c r="R291" s="67"/>
      <c r="S291" s="67"/>
      <c r="T291" s="68"/>
      <c r="U291" s="37"/>
      <c r="V291" s="37"/>
      <c r="W291" s="37"/>
      <c r="X291" s="37"/>
      <c r="Y291" s="37"/>
      <c r="Z291" s="37"/>
      <c r="AA291" s="37"/>
      <c r="AB291" s="37"/>
      <c r="AC291" s="37"/>
      <c r="AD291" s="37"/>
      <c r="AE291" s="37"/>
      <c r="AT291" s="19" t="s">
        <v>170</v>
      </c>
      <c r="AU291" s="19" t="s">
        <v>87</v>
      </c>
    </row>
    <row r="292" spans="2:51" s="14" customFormat="1" ht="11.25">
      <c r="B292" s="222"/>
      <c r="C292" s="223"/>
      <c r="D292" s="208" t="s">
        <v>147</v>
      </c>
      <c r="E292" s="224" t="s">
        <v>32</v>
      </c>
      <c r="F292" s="225" t="s">
        <v>770</v>
      </c>
      <c r="G292" s="223"/>
      <c r="H292" s="226">
        <v>353.88</v>
      </c>
      <c r="I292" s="227"/>
      <c r="J292" s="223"/>
      <c r="K292" s="223"/>
      <c r="L292" s="228"/>
      <c r="M292" s="229"/>
      <c r="N292" s="230"/>
      <c r="O292" s="230"/>
      <c r="P292" s="230"/>
      <c r="Q292" s="230"/>
      <c r="R292" s="230"/>
      <c r="S292" s="230"/>
      <c r="T292" s="231"/>
      <c r="AT292" s="232" t="s">
        <v>147</v>
      </c>
      <c r="AU292" s="232" t="s">
        <v>87</v>
      </c>
      <c r="AV292" s="14" t="s">
        <v>87</v>
      </c>
      <c r="AW292" s="14" t="s">
        <v>38</v>
      </c>
      <c r="AX292" s="14" t="s">
        <v>40</v>
      </c>
      <c r="AY292" s="232" t="s">
        <v>135</v>
      </c>
    </row>
    <row r="293" spans="1:65" s="2" customFormat="1" ht="21.75" customHeight="1">
      <c r="A293" s="37"/>
      <c r="B293" s="38"/>
      <c r="C293" s="195" t="s">
        <v>467</v>
      </c>
      <c r="D293" s="195" t="s">
        <v>138</v>
      </c>
      <c r="E293" s="196" t="s">
        <v>468</v>
      </c>
      <c r="F293" s="197" t="s">
        <v>469</v>
      </c>
      <c r="G293" s="198" t="s">
        <v>438</v>
      </c>
      <c r="H293" s="199">
        <v>14.745</v>
      </c>
      <c r="I293" s="200"/>
      <c r="J293" s="201">
        <f>ROUND(I293*H293,2)</f>
        <v>0</v>
      </c>
      <c r="K293" s="197" t="s">
        <v>142</v>
      </c>
      <c r="L293" s="42"/>
      <c r="M293" s="202" t="s">
        <v>32</v>
      </c>
      <c r="N293" s="203" t="s">
        <v>51</v>
      </c>
      <c r="O293" s="67"/>
      <c r="P293" s="204">
        <f>O293*H293</f>
        <v>0</v>
      </c>
      <c r="Q293" s="204">
        <v>0</v>
      </c>
      <c r="R293" s="204">
        <f>Q293*H293</f>
        <v>0</v>
      </c>
      <c r="S293" s="204">
        <v>0</v>
      </c>
      <c r="T293" s="205">
        <f>S293*H293</f>
        <v>0</v>
      </c>
      <c r="U293" s="37"/>
      <c r="V293" s="37"/>
      <c r="W293" s="37"/>
      <c r="X293" s="37"/>
      <c r="Y293" s="37"/>
      <c r="Z293" s="37"/>
      <c r="AA293" s="37"/>
      <c r="AB293" s="37"/>
      <c r="AC293" s="37"/>
      <c r="AD293" s="37"/>
      <c r="AE293" s="37"/>
      <c r="AR293" s="206" t="s">
        <v>143</v>
      </c>
      <c r="AT293" s="206" t="s">
        <v>138</v>
      </c>
      <c r="AU293" s="206" t="s">
        <v>87</v>
      </c>
      <c r="AY293" s="19" t="s">
        <v>135</v>
      </c>
      <c r="BE293" s="207">
        <f>IF(N293="základní",J293,0)</f>
        <v>0</v>
      </c>
      <c r="BF293" s="207">
        <f>IF(N293="snížená",J293,0)</f>
        <v>0</v>
      </c>
      <c r="BG293" s="207">
        <f>IF(N293="zákl. přenesená",J293,0)</f>
        <v>0</v>
      </c>
      <c r="BH293" s="207">
        <f>IF(N293="sníž. přenesená",J293,0)</f>
        <v>0</v>
      </c>
      <c r="BI293" s="207">
        <f>IF(N293="nulová",J293,0)</f>
        <v>0</v>
      </c>
      <c r="BJ293" s="19" t="s">
        <v>40</v>
      </c>
      <c r="BK293" s="207">
        <f>ROUND(I293*H293,2)</f>
        <v>0</v>
      </c>
      <c r="BL293" s="19" t="s">
        <v>143</v>
      </c>
      <c r="BM293" s="206" t="s">
        <v>771</v>
      </c>
    </row>
    <row r="294" spans="1:47" s="2" customFormat="1" ht="58.5">
      <c r="A294" s="37"/>
      <c r="B294" s="38"/>
      <c r="C294" s="39"/>
      <c r="D294" s="208" t="s">
        <v>170</v>
      </c>
      <c r="E294" s="39"/>
      <c r="F294" s="209" t="s">
        <v>466</v>
      </c>
      <c r="G294" s="39"/>
      <c r="H294" s="39"/>
      <c r="I294" s="118"/>
      <c r="J294" s="39"/>
      <c r="K294" s="39"/>
      <c r="L294" s="42"/>
      <c r="M294" s="210"/>
      <c r="N294" s="211"/>
      <c r="O294" s="67"/>
      <c r="P294" s="67"/>
      <c r="Q294" s="67"/>
      <c r="R294" s="67"/>
      <c r="S294" s="67"/>
      <c r="T294" s="68"/>
      <c r="U294" s="37"/>
      <c r="V294" s="37"/>
      <c r="W294" s="37"/>
      <c r="X294" s="37"/>
      <c r="Y294" s="37"/>
      <c r="Z294" s="37"/>
      <c r="AA294" s="37"/>
      <c r="AB294" s="37"/>
      <c r="AC294" s="37"/>
      <c r="AD294" s="37"/>
      <c r="AE294" s="37"/>
      <c r="AT294" s="19" t="s">
        <v>170</v>
      </c>
      <c r="AU294" s="19" t="s">
        <v>87</v>
      </c>
    </row>
    <row r="295" spans="2:63" s="12" customFormat="1" ht="22.9" customHeight="1">
      <c r="B295" s="179"/>
      <c r="C295" s="180"/>
      <c r="D295" s="181" t="s">
        <v>79</v>
      </c>
      <c r="E295" s="193" t="s">
        <v>471</v>
      </c>
      <c r="F295" s="193" t="s">
        <v>472</v>
      </c>
      <c r="G295" s="180"/>
      <c r="H295" s="180"/>
      <c r="I295" s="183"/>
      <c r="J295" s="194">
        <f>BK295</f>
        <v>0</v>
      </c>
      <c r="K295" s="180"/>
      <c r="L295" s="185"/>
      <c r="M295" s="186"/>
      <c r="N295" s="187"/>
      <c r="O295" s="187"/>
      <c r="P295" s="188">
        <f>SUM(P296:P297)</f>
        <v>0</v>
      </c>
      <c r="Q295" s="187"/>
      <c r="R295" s="188">
        <f>SUM(R296:R297)</f>
        <v>0</v>
      </c>
      <c r="S295" s="187"/>
      <c r="T295" s="189">
        <f>SUM(T296:T297)</f>
        <v>0</v>
      </c>
      <c r="AR295" s="190" t="s">
        <v>40</v>
      </c>
      <c r="AT295" s="191" t="s">
        <v>79</v>
      </c>
      <c r="AU295" s="191" t="s">
        <v>40</v>
      </c>
      <c r="AY295" s="190" t="s">
        <v>135</v>
      </c>
      <c r="BK295" s="192">
        <f>SUM(BK296:BK297)</f>
        <v>0</v>
      </c>
    </row>
    <row r="296" spans="1:65" s="2" customFormat="1" ht="21.75" customHeight="1">
      <c r="A296" s="37"/>
      <c r="B296" s="38"/>
      <c r="C296" s="195" t="s">
        <v>473</v>
      </c>
      <c r="D296" s="195" t="s">
        <v>138</v>
      </c>
      <c r="E296" s="196" t="s">
        <v>474</v>
      </c>
      <c r="F296" s="197" t="s">
        <v>475</v>
      </c>
      <c r="G296" s="198" t="s">
        <v>438</v>
      </c>
      <c r="H296" s="199">
        <v>11.597</v>
      </c>
      <c r="I296" s="200"/>
      <c r="J296" s="201">
        <f>ROUND(I296*H296,2)</f>
        <v>0</v>
      </c>
      <c r="K296" s="197" t="s">
        <v>142</v>
      </c>
      <c r="L296" s="42"/>
      <c r="M296" s="202" t="s">
        <v>32</v>
      </c>
      <c r="N296" s="203" t="s">
        <v>51</v>
      </c>
      <c r="O296" s="67"/>
      <c r="P296" s="204">
        <f>O296*H296</f>
        <v>0</v>
      </c>
      <c r="Q296" s="204">
        <v>0</v>
      </c>
      <c r="R296" s="204">
        <f>Q296*H296</f>
        <v>0</v>
      </c>
      <c r="S296" s="204">
        <v>0</v>
      </c>
      <c r="T296" s="205">
        <f>S296*H296</f>
        <v>0</v>
      </c>
      <c r="U296" s="37"/>
      <c r="V296" s="37"/>
      <c r="W296" s="37"/>
      <c r="X296" s="37"/>
      <c r="Y296" s="37"/>
      <c r="Z296" s="37"/>
      <c r="AA296" s="37"/>
      <c r="AB296" s="37"/>
      <c r="AC296" s="37"/>
      <c r="AD296" s="37"/>
      <c r="AE296" s="37"/>
      <c r="AR296" s="206" t="s">
        <v>143</v>
      </c>
      <c r="AT296" s="206" t="s">
        <v>138</v>
      </c>
      <c r="AU296" s="206" t="s">
        <v>87</v>
      </c>
      <c r="AY296" s="19" t="s">
        <v>135</v>
      </c>
      <c r="BE296" s="207">
        <f>IF(N296="základní",J296,0)</f>
        <v>0</v>
      </c>
      <c r="BF296" s="207">
        <f>IF(N296="snížená",J296,0)</f>
        <v>0</v>
      </c>
      <c r="BG296" s="207">
        <f>IF(N296="zákl. přenesená",J296,0)</f>
        <v>0</v>
      </c>
      <c r="BH296" s="207">
        <f>IF(N296="sníž. přenesená",J296,0)</f>
        <v>0</v>
      </c>
      <c r="BI296" s="207">
        <f>IF(N296="nulová",J296,0)</f>
        <v>0</v>
      </c>
      <c r="BJ296" s="19" t="s">
        <v>40</v>
      </c>
      <c r="BK296" s="207">
        <f>ROUND(I296*H296,2)</f>
        <v>0</v>
      </c>
      <c r="BL296" s="19" t="s">
        <v>143</v>
      </c>
      <c r="BM296" s="206" t="s">
        <v>772</v>
      </c>
    </row>
    <row r="297" spans="1:47" s="2" customFormat="1" ht="58.5">
      <c r="A297" s="37"/>
      <c r="B297" s="38"/>
      <c r="C297" s="39"/>
      <c r="D297" s="208" t="s">
        <v>170</v>
      </c>
      <c r="E297" s="39"/>
      <c r="F297" s="209" t="s">
        <v>477</v>
      </c>
      <c r="G297" s="39"/>
      <c r="H297" s="39"/>
      <c r="I297" s="118"/>
      <c r="J297" s="39"/>
      <c r="K297" s="39"/>
      <c r="L297" s="42"/>
      <c r="M297" s="210"/>
      <c r="N297" s="211"/>
      <c r="O297" s="67"/>
      <c r="P297" s="67"/>
      <c r="Q297" s="67"/>
      <c r="R297" s="67"/>
      <c r="S297" s="67"/>
      <c r="T297" s="68"/>
      <c r="U297" s="37"/>
      <c r="V297" s="37"/>
      <c r="W297" s="37"/>
      <c r="X297" s="37"/>
      <c r="Y297" s="37"/>
      <c r="Z297" s="37"/>
      <c r="AA297" s="37"/>
      <c r="AB297" s="37"/>
      <c r="AC297" s="37"/>
      <c r="AD297" s="37"/>
      <c r="AE297" s="37"/>
      <c r="AT297" s="19" t="s">
        <v>170</v>
      </c>
      <c r="AU297" s="19" t="s">
        <v>87</v>
      </c>
    </row>
    <row r="298" spans="2:63" s="12" customFormat="1" ht="25.9" customHeight="1">
      <c r="B298" s="179"/>
      <c r="C298" s="180"/>
      <c r="D298" s="181" t="s">
        <v>79</v>
      </c>
      <c r="E298" s="182" t="s">
        <v>478</v>
      </c>
      <c r="F298" s="182" t="s">
        <v>479</v>
      </c>
      <c r="G298" s="180"/>
      <c r="H298" s="180"/>
      <c r="I298" s="183"/>
      <c r="J298" s="184">
        <f>BK298</f>
        <v>0</v>
      </c>
      <c r="K298" s="180"/>
      <c r="L298" s="185"/>
      <c r="M298" s="186"/>
      <c r="N298" s="187"/>
      <c r="O298" s="187"/>
      <c r="P298" s="188">
        <f>P299+P305+P342+P359+P364</f>
        <v>0</v>
      </c>
      <c r="Q298" s="187"/>
      <c r="R298" s="188">
        <f>R299+R305+R342+R359+R364</f>
        <v>0.15383712</v>
      </c>
      <c r="S298" s="187"/>
      <c r="T298" s="189">
        <f>T299+T305+T342+T359+T364</f>
        <v>0.4983839299999999</v>
      </c>
      <c r="AR298" s="190" t="s">
        <v>87</v>
      </c>
      <c r="AT298" s="191" t="s">
        <v>79</v>
      </c>
      <c r="AU298" s="191" t="s">
        <v>80</v>
      </c>
      <c r="AY298" s="190" t="s">
        <v>135</v>
      </c>
      <c r="BK298" s="192">
        <f>BK299+BK305+BK342+BK359+BK364</f>
        <v>0</v>
      </c>
    </row>
    <row r="299" spans="2:63" s="12" customFormat="1" ht="22.9" customHeight="1">
      <c r="B299" s="179"/>
      <c r="C299" s="180"/>
      <c r="D299" s="181" t="s">
        <v>79</v>
      </c>
      <c r="E299" s="193" t="s">
        <v>773</v>
      </c>
      <c r="F299" s="193" t="s">
        <v>774</v>
      </c>
      <c r="G299" s="180"/>
      <c r="H299" s="180"/>
      <c r="I299" s="183"/>
      <c r="J299" s="194">
        <f>BK299</f>
        <v>0</v>
      </c>
      <c r="K299" s="180"/>
      <c r="L299" s="185"/>
      <c r="M299" s="186"/>
      <c r="N299" s="187"/>
      <c r="O299" s="187"/>
      <c r="P299" s="188">
        <f>SUM(P300:P304)</f>
        <v>0</v>
      </c>
      <c r="Q299" s="187"/>
      <c r="R299" s="188">
        <f>SUM(R300:R304)</f>
        <v>0</v>
      </c>
      <c r="S299" s="187"/>
      <c r="T299" s="189">
        <f>SUM(T300:T304)</f>
        <v>0.34671284999999996</v>
      </c>
      <c r="AR299" s="190" t="s">
        <v>87</v>
      </c>
      <c r="AT299" s="191" t="s">
        <v>79</v>
      </c>
      <c r="AU299" s="191" t="s">
        <v>40</v>
      </c>
      <c r="AY299" s="190" t="s">
        <v>135</v>
      </c>
      <c r="BK299" s="192">
        <f>SUM(BK300:BK304)</f>
        <v>0</v>
      </c>
    </row>
    <row r="300" spans="1:65" s="2" customFormat="1" ht="21.75" customHeight="1">
      <c r="A300" s="37"/>
      <c r="B300" s="38"/>
      <c r="C300" s="195" t="s">
        <v>482</v>
      </c>
      <c r="D300" s="195" t="s">
        <v>138</v>
      </c>
      <c r="E300" s="196" t="s">
        <v>775</v>
      </c>
      <c r="F300" s="197" t="s">
        <v>776</v>
      </c>
      <c r="G300" s="198" t="s">
        <v>304</v>
      </c>
      <c r="H300" s="199">
        <v>35.415</v>
      </c>
      <c r="I300" s="200"/>
      <c r="J300" s="201">
        <f>ROUND(I300*H300,2)</f>
        <v>0</v>
      </c>
      <c r="K300" s="197" t="s">
        <v>142</v>
      </c>
      <c r="L300" s="42"/>
      <c r="M300" s="202" t="s">
        <v>32</v>
      </c>
      <c r="N300" s="203" t="s">
        <v>51</v>
      </c>
      <c r="O300" s="67"/>
      <c r="P300" s="204">
        <f>O300*H300</f>
        <v>0</v>
      </c>
      <c r="Q300" s="204">
        <v>0</v>
      </c>
      <c r="R300" s="204">
        <f>Q300*H300</f>
        <v>0</v>
      </c>
      <c r="S300" s="204">
        <v>0.00954</v>
      </c>
      <c r="T300" s="205">
        <f>S300*H300</f>
        <v>0.33785909999999997</v>
      </c>
      <c r="U300" s="37"/>
      <c r="V300" s="37"/>
      <c r="W300" s="37"/>
      <c r="X300" s="37"/>
      <c r="Y300" s="37"/>
      <c r="Z300" s="37"/>
      <c r="AA300" s="37"/>
      <c r="AB300" s="37"/>
      <c r="AC300" s="37"/>
      <c r="AD300" s="37"/>
      <c r="AE300" s="37"/>
      <c r="AR300" s="206" t="s">
        <v>291</v>
      </c>
      <c r="AT300" s="206" t="s">
        <v>138</v>
      </c>
      <c r="AU300" s="206" t="s">
        <v>87</v>
      </c>
      <c r="AY300" s="19" t="s">
        <v>135</v>
      </c>
      <c r="BE300" s="207">
        <f>IF(N300="základní",J300,0)</f>
        <v>0</v>
      </c>
      <c r="BF300" s="207">
        <f>IF(N300="snížená",J300,0)</f>
        <v>0</v>
      </c>
      <c r="BG300" s="207">
        <f>IF(N300="zákl. přenesená",J300,0)</f>
        <v>0</v>
      </c>
      <c r="BH300" s="207">
        <f>IF(N300="sníž. přenesená",J300,0)</f>
        <v>0</v>
      </c>
      <c r="BI300" s="207">
        <f>IF(N300="nulová",J300,0)</f>
        <v>0</v>
      </c>
      <c r="BJ300" s="19" t="s">
        <v>40</v>
      </c>
      <c r="BK300" s="207">
        <f>ROUND(I300*H300,2)</f>
        <v>0</v>
      </c>
      <c r="BL300" s="19" t="s">
        <v>291</v>
      </c>
      <c r="BM300" s="206" t="s">
        <v>777</v>
      </c>
    </row>
    <row r="301" spans="2:51" s="13" customFormat="1" ht="11.25">
      <c r="B301" s="212"/>
      <c r="C301" s="213"/>
      <c r="D301" s="208" t="s">
        <v>147</v>
      </c>
      <c r="E301" s="214" t="s">
        <v>32</v>
      </c>
      <c r="F301" s="215" t="s">
        <v>607</v>
      </c>
      <c r="G301" s="213"/>
      <c r="H301" s="214" t="s">
        <v>32</v>
      </c>
      <c r="I301" s="216"/>
      <c r="J301" s="213"/>
      <c r="K301" s="213"/>
      <c r="L301" s="217"/>
      <c r="M301" s="218"/>
      <c r="N301" s="219"/>
      <c r="O301" s="219"/>
      <c r="P301" s="219"/>
      <c r="Q301" s="219"/>
      <c r="R301" s="219"/>
      <c r="S301" s="219"/>
      <c r="T301" s="220"/>
      <c r="AT301" s="221" t="s">
        <v>147</v>
      </c>
      <c r="AU301" s="221" t="s">
        <v>87</v>
      </c>
      <c r="AV301" s="13" t="s">
        <v>40</v>
      </c>
      <c r="AW301" s="13" t="s">
        <v>38</v>
      </c>
      <c r="AX301" s="13" t="s">
        <v>80</v>
      </c>
      <c r="AY301" s="221" t="s">
        <v>135</v>
      </c>
    </row>
    <row r="302" spans="2:51" s="14" customFormat="1" ht="11.25">
      <c r="B302" s="222"/>
      <c r="C302" s="223"/>
      <c r="D302" s="208" t="s">
        <v>147</v>
      </c>
      <c r="E302" s="224" t="s">
        <v>32</v>
      </c>
      <c r="F302" s="225" t="s">
        <v>778</v>
      </c>
      <c r="G302" s="223"/>
      <c r="H302" s="226">
        <v>35.415</v>
      </c>
      <c r="I302" s="227"/>
      <c r="J302" s="223"/>
      <c r="K302" s="223"/>
      <c r="L302" s="228"/>
      <c r="M302" s="229"/>
      <c r="N302" s="230"/>
      <c r="O302" s="230"/>
      <c r="P302" s="230"/>
      <c r="Q302" s="230"/>
      <c r="R302" s="230"/>
      <c r="S302" s="230"/>
      <c r="T302" s="231"/>
      <c r="AT302" s="232" t="s">
        <v>147</v>
      </c>
      <c r="AU302" s="232" t="s">
        <v>87</v>
      </c>
      <c r="AV302" s="14" t="s">
        <v>87</v>
      </c>
      <c r="AW302" s="14" t="s">
        <v>38</v>
      </c>
      <c r="AX302" s="14" t="s">
        <v>80</v>
      </c>
      <c r="AY302" s="232" t="s">
        <v>135</v>
      </c>
    </row>
    <row r="303" spans="2:51" s="15" customFormat="1" ht="11.25">
      <c r="B303" s="233"/>
      <c r="C303" s="234"/>
      <c r="D303" s="208" t="s">
        <v>147</v>
      </c>
      <c r="E303" s="235" t="s">
        <v>32</v>
      </c>
      <c r="F303" s="236" t="s">
        <v>164</v>
      </c>
      <c r="G303" s="234"/>
      <c r="H303" s="237">
        <v>35.415</v>
      </c>
      <c r="I303" s="238"/>
      <c r="J303" s="234"/>
      <c r="K303" s="234"/>
      <c r="L303" s="239"/>
      <c r="M303" s="240"/>
      <c r="N303" s="241"/>
      <c r="O303" s="241"/>
      <c r="P303" s="241"/>
      <c r="Q303" s="241"/>
      <c r="R303" s="241"/>
      <c r="S303" s="241"/>
      <c r="T303" s="242"/>
      <c r="AT303" s="243" t="s">
        <v>147</v>
      </c>
      <c r="AU303" s="243" t="s">
        <v>87</v>
      </c>
      <c r="AV303" s="15" t="s">
        <v>143</v>
      </c>
      <c r="AW303" s="15" t="s">
        <v>38</v>
      </c>
      <c r="AX303" s="15" t="s">
        <v>40</v>
      </c>
      <c r="AY303" s="243" t="s">
        <v>135</v>
      </c>
    </row>
    <row r="304" spans="1:65" s="2" customFormat="1" ht="16.5" customHeight="1">
      <c r="A304" s="37"/>
      <c r="B304" s="38"/>
      <c r="C304" s="195" t="s">
        <v>488</v>
      </c>
      <c r="D304" s="195" t="s">
        <v>138</v>
      </c>
      <c r="E304" s="196" t="s">
        <v>779</v>
      </c>
      <c r="F304" s="197" t="s">
        <v>780</v>
      </c>
      <c r="G304" s="198" t="s">
        <v>304</v>
      </c>
      <c r="H304" s="199">
        <v>35.415</v>
      </c>
      <c r="I304" s="200"/>
      <c r="J304" s="201">
        <f>ROUND(I304*H304,2)</f>
        <v>0</v>
      </c>
      <c r="K304" s="197" t="s">
        <v>142</v>
      </c>
      <c r="L304" s="42"/>
      <c r="M304" s="202" t="s">
        <v>32</v>
      </c>
      <c r="N304" s="203" t="s">
        <v>51</v>
      </c>
      <c r="O304" s="67"/>
      <c r="P304" s="204">
        <f>O304*H304</f>
        <v>0</v>
      </c>
      <c r="Q304" s="204">
        <v>0</v>
      </c>
      <c r="R304" s="204">
        <f>Q304*H304</f>
        <v>0</v>
      </c>
      <c r="S304" s="204">
        <v>0.00025</v>
      </c>
      <c r="T304" s="205">
        <f>S304*H304</f>
        <v>0.00885375</v>
      </c>
      <c r="U304" s="37"/>
      <c r="V304" s="37"/>
      <c r="W304" s="37"/>
      <c r="X304" s="37"/>
      <c r="Y304" s="37"/>
      <c r="Z304" s="37"/>
      <c r="AA304" s="37"/>
      <c r="AB304" s="37"/>
      <c r="AC304" s="37"/>
      <c r="AD304" s="37"/>
      <c r="AE304" s="37"/>
      <c r="AR304" s="206" t="s">
        <v>291</v>
      </c>
      <c r="AT304" s="206" t="s">
        <v>138</v>
      </c>
      <c r="AU304" s="206" t="s">
        <v>87</v>
      </c>
      <c r="AY304" s="19" t="s">
        <v>135</v>
      </c>
      <c r="BE304" s="207">
        <f>IF(N304="základní",J304,0)</f>
        <v>0</v>
      </c>
      <c r="BF304" s="207">
        <f>IF(N304="snížená",J304,0)</f>
        <v>0</v>
      </c>
      <c r="BG304" s="207">
        <f>IF(N304="zákl. přenesená",J304,0)</f>
        <v>0</v>
      </c>
      <c r="BH304" s="207">
        <f>IF(N304="sníž. přenesená",J304,0)</f>
        <v>0</v>
      </c>
      <c r="BI304" s="207">
        <f>IF(N304="nulová",J304,0)</f>
        <v>0</v>
      </c>
      <c r="BJ304" s="19" t="s">
        <v>40</v>
      </c>
      <c r="BK304" s="207">
        <f>ROUND(I304*H304,2)</f>
        <v>0</v>
      </c>
      <c r="BL304" s="19" t="s">
        <v>291</v>
      </c>
      <c r="BM304" s="206" t="s">
        <v>781</v>
      </c>
    </row>
    <row r="305" spans="2:63" s="12" customFormat="1" ht="22.9" customHeight="1">
      <c r="B305" s="179"/>
      <c r="C305" s="180"/>
      <c r="D305" s="181" t="s">
        <v>79</v>
      </c>
      <c r="E305" s="193" t="s">
        <v>530</v>
      </c>
      <c r="F305" s="193" t="s">
        <v>531</v>
      </c>
      <c r="G305" s="180"/>
      <c r="H305" s="180"/>
      <c r="I305" s="183"/>
      <c r="J305" s="194">
        <f>BK305</f>
        <v>0</v>
      </c>
      <c r="K305" s="180"/>
      <c r="L305" s="185"/>
      <c r="M305" s="186"/>
      <c r="N305" s="187"/>
      <c r="O305" s="187"/>
      <c r="P305" s="188">
        <f>SUM(P306:P341)</f>
        <v>0</v>
      </c>
      <c r="Q305" s="187"/>
      <c r="R305" s="188">
        <f>SUM(R306:R341)</f>
        <v>0.10924577999999999</v>
      </c>
      <c r="S305" s="187"/>
      <c r="T305" s="189">
        <f>SUM(T306:T341)</f>
        <v>0.13042108</v>
      </c>
      <c r="AR305" s="190" t="s">
        <v>87</v>
      </c>
      <c r="AT305" s="191" t="s">
        <v>79</v>
      </c>
      <c r="AU305" s="191" t="s">
        <v>40</v>
      </c>
      <c r="AY305" s="190" t="s">
        <v>135</v>
      </c>
      <c r="BK305" s="192">
        <f>SUM(BK306:BK341)</f>
        <v>0</v>
      </c>
    </row>
    <row r="306" spans="1:65" s="2" customFormat="1" ht="16.5" customHeight="1">
      <c r="A306" s="37"/>
      <c r="B306" s="38"/>
      <c r="C306" s="195" t="s">
        <v>508</v>
      </c>
      <c r="D306" s="195" t="s">
        <v>138</v>
      </c>
      <c r="E306" s="196" t="s">
        <v>782</v>
      </c>
      <c r="F306" s="197" t="s">
        <v>783</v>
      </c>
      <c r="G306" s="198" t="s">
        <v>304</v>
      </c>
      <c r="H306" s="199">
        <v>2.32</v>
      </c>
      <c r="I306" s="200"/>
      <c r="J306" s="201">
        <f>ROUND(I306*H306,2)</f>
        <v>0</v>
      </c>
      <c r="K306" s="197" t="s">
        <v>142</v>
      </c>
      <c r="L306" s="42"/>
      <c r="M306" s="202" t="s">
        <v>32</v>
      </c>
      <c r="N306" s="203" t="s">
        <v>51</v>
      </c>
      <c r="O306" s="67"/>
      <c r="P306" s="204">
        <f>O306*H306</f>
        <v>0</v>
      </c>
      <c r="Q306" s="204">
        <v>0</v>
      </c>
      <c r="R306" s="204">
        <f>Q306*H306</f>
        <v>0</v>
      </c>
      <c r="S306" s="204">
        <v>0.00167</v>
      </c>
      <c r="T306" s="205">
        <f>S306*H306</f>
        <v>0.0038743999999999996</v>
      </c>
      <c r="U306" s="37"/>
      <c r="V306" s="37"/>
      <c r="W306" s="37"/>
      <c r="X306" s="37"/>
      <c r="Y306" s="37"/>
      <c r="Z306" s="37"/>
      <c r="AA306" s="37"/>
      <c r="AB306" s="37"/>
      <c r="AC306" s="37"/>
      <c r="AD306" s="37"/>
      <c r="AE306" s="37"/>
      <c r="AR306" s="206" t="s">
        <v>291</v>
      </c>
      <c r="AT306" s="206" t="s">
        <v>138</v>
      </c>
      <c r="AU306" s="206" t="s">
        <v>87</v>
      </c>
      <c r="AY306" s="19" t="s">
        <v>135</v>
      </c>
      <c r="BE306" s="207">
        <f>IF(N306="základní",J306,0)</f>
        <v>0</v>
      </c>
      <c r="BF306" s="207">
        <f>IF(N306="snížená",J306,0)</f>
        <v>0</v>
      </c>
      <c r="BG306" s="207">
        <f>IF(N306="zákl. přenesená",J306,0)</f>
        <v>0</v>
      </c>
      <c r="BH306" s="207">
        <f>IF(N306="sníž. přenesená",J306,0)</f>
        <v>0</v>
      </c>
      <c r="BI306" s="207">
        <f>IF(N306="nulová",J306,0)</f>
        <v>0</v>
      </c>
      <c r="BJ306" s="19" t="s">
        <v>40</v>
      </c>
      <c r="BK306" s="207">
        <f>ROUND(I306*H306,2)</f>
        <v>0</v>
      </c>
      <c r="BL306" s="19" t="s">
        <v>291</v>
      </c>
      <c r="BM306" s="206" t="s">
        <v>784</v>
      </c>
    </row>
    <row r="307" spans="2:51" s="13" customFormat="1" ht="11.25">
      <c r="B307" s="212"/>
      <c r="C307" s="213"/>
      <c r="D307" s="208" t="s">
        <v>147</v>
      </c>
      <c r="E307" s="214" t="s">
        <v>32</v>
      </c>
      <c r="F307" s="215" t="s">
        <v>607</v>
      </c>
      <c r="G307" s="213"/>
      <c r="H307" s="214" t="s">
        <v>32</v>
      </c>
      <c r="I307" s="216"/>
      <c r="J307" s="213"/>
      <c r="K307" s="213"/>
      <c r="L307" s="217"/>
      <c r="M307" s="218"/>
      <c r="N307" s="219"/>
      <c r="O307" s="219"/>
      <c r="P307" s="219"/>
      <c r="Q307" s="219"/>
      <c r="R307" s="219"/>
      <c r="S307" s="219"/>
      <c r="T307" s="220"/>
      <c r="AT307" s="221" t="s">
        <v>147</v>
      </c>
      <c r="AU307" s="221" t="s">
        <v>87</v>
      </c>
      <c r="AV307" s="13" t="s">
        <v>40</v>
      </c>
      <c r="AW307" s="13" t="s">
        <v>38</v>
      </c>
      <c r="AX307" s="13" t="s">
        <v>80</v>
      </c>
      <c r="AY307" s="221" t="s">
        <v>135</v>
      </c>
    </row>
    <row r="308" spans="2:51" s="14" customFormat="1" ht="11.25">
      <c r="B308" s="222"/>
      <c r="C308" s="223"/>
      <c r="D308" s="208" t="s">
        <v>147</v>
      </c>
      <c r="E308" s="224" t="s">
        <v>32</v>
      </c>
      <c r="F308" s="225" t="s">
        <v>697</v>
      </c>
      <c r="G308" s="223"/>
      <c r="H308" s="226">
        <v>0.77</v>
      </c>
      <c r="I308" s="227"/>
      <c r="J308" s="223"/>
      <c r="K308" s="223"/>
      <c r="L308" s="228"/>
      <c r="M308" s="229"/>
      <c r="N308" s="230"/>
      <c r="O308" s="230"/>
      <c r="P308" s="230"/>
      <c r="Q308" s="230"/>
      <c r="R308" s="230"/>
      <c r="S308" s="230"/>
      <c r="T308" s="231"/>
      <c r="AT308" s="232" t="s">
        <v>147</v>
      </c>
      <c r="AU308" s="232" t="s">
        <v>87</v>
      </c>
      <c r="AV308" s="14" t="s">
        <v>87</v>
      </c>
      <c r="AW308" s="14" t="s">
        <v>38</v>
      </c>
      <c r="AX308" s="14" t="s">
        <v>80</v>
      </c>
      <c r="AY308" s="232" t="s">
        <v>135</v>
      </c>
    </row>
    <row r="309" spans="2:51" s="14" customFormat="1" ht="11.25">
      <c r="B309" s="222"/>
      <c r="C309" s="223"/>
      <c r="D309" s="208" t="s">
        <v>147</v>
      </c>
      <c r="E309" s="224" t="s">
        <v>32</v>
      </c>
      <c r="F309" s="225" t="s">
        <v>698</v>
      </c>
      <c r="G309" s="223"/>
      <c r="H309" s="226">
        <v>1.25</v>
      </c>
      <c r="I309" s="227"/>
      <c r="J309" s="223"/>
      <c r="K309" s="223"/>
      <c r="L309" s="228"/>
      <c r="M309" s="229"/>
      <c r="N309" s="230"/>
      <c r="O309" s="230"/>
      <c r="P309" s="230"/>
      <c r="Q309" s="230"/>
      <c r="R309" s="230"/>
      <c r="S309" s="230"/>
      <c r="T309" s="231"/>
      <c r="AT309" s="232" t="s">
        <v>147</v>
      </c>
      <c r="AU309" s="232" t="s">
        <v>87</v>
      </c>
      <c r="AV309" s="14" t="s">
        <v>87</v>
      </c>
      <c r="AW309" s="14" t="s">
        <v>38</v>
      </c>
      <c r="AX309" s="14" t="s">
        <v>80</v>
      </c>
      <c r="AY309" s="232" t="s">
        <v>135</v>
      </c>
    </row>
    <row r="310" spans="2:51" s="14" customFormat="1" ht="11.25">
      <c r="B310" s="222"/>
      <c r="C310" s="223"/>
      <c r="D310" s="208" t="s">
        <v>147</v>
      </c>
      <c r="E310" s="224" t="s">
        <v>32</v>
      </c>
      <c r="F310" s="225" t="s">
        <v>699</v>
      </c>
      <c r="G310" s="223"/>
      <c r="H310" s="226">
        <v>0.3</v>
      </c>
      <c r="I310" s="227"/>
      <c r="J310" s="223"/>
      <c r="K310" s="223"/>
      <c r="L310" s="228"/>
      <c r="M310" s="229"/>
      <c r="N310" s="230"/>
      <c r="O310" s="230"/>
      <c r="P310" s="230"/>
      <c r="Q310" s="230"/>
      <c r="R310" s="230"/>
      <c r="S310" s="230"/>
      <c r="T310" s="231"/>
      <c r="AT310" s="232" t="s">
        <v>147</v>
      </c>
      <c r="AU310" s="232" t="s">
        <v>87</v>
      </c>
      <c r="AV310" s="14" t="s">
        <v>87</v>
      </c>
      <c r="AW310" s="14" t="s">
        <v>38</v>
      </c>
      <c r="AX310" s="14" t="s">
        <v>80</v>
      </c>
      <c r="AY310" s="232" t="s">
        <v>135</v>
      </c>
    </row>
    <row r="311" spans="2:51" s="15" customFormat="1" ht="11.25">
      <c r="B311" s="233"/>
      <c r="C311" s="234"/>
      <c r="D311" s="208" t="s">
        <v>147</v>
      </c>
      <c r="E311" s="235" t="s">
        <v>32</v>
      </c>
      <c r="F311" s="236" t="s">
        <v>164</v>
      </c>
      <c r="G311" s="234"/>
      <c r="H311" s="237">
        <v>2.32</v>
      </c>
      <c r="I311" s="238"/>
      <c r="J311" s="234"/>
      <c r="K311" s="234"/>
      <c r="L311" s="239"/>
      <c r="M311" s="240"/>
      <c r="N311" s="241"/>
      <c r="O311" s="241"/>
      <c r="P311" s="241"/>
      <c r="Q311" s="241"/>
      <c r="R311" s="241"/>
      <c r="S311" s="241"/>
      <c r="T311" s="242"/>
      <c r="AT311" s="243" t="s">
        <v>147</v>
      </c>
      <c r="AU311" s="243" t="s">
        <v>87</v>
      </c>
      <c r="AV311" s="15" t="s">
        <v>143</v>
      </c>
      <c r="AW311" s="15" t="s">
        <v>38</v>
      </c>
      <c r="AX311" s="15" t="s">
        <v>40</v>
      </c>
      <c r="AY311" s="243" t="s">
        <v>135</v>
      </c>
    </row>
    <row r="312" spans="1:65" s="2" customFormat="1" ht="16.5" customHeight="1">
      <c r="A312" s="37"/>
      <c r="B312" s="38"/>
      <c r="C312" s="195" t="s">
        <v>512</v>
      </c>
      <c r="D312" s="195" t="s">
        <v>138</v>
      </c>
      <c r="E312" s="196" t="s">
        <v>785</v>
      </c>
      <c r="F312" s="197" t="s">
        <v>786</v>
      </c>
      <c r="G312" s="198" t="s">
        <v>304</v>
      </c>
      <c r="H312" s="199">
        <v>15.3</v>
      </c>
      <c r="I312" s="200"/>
      <c r="J312" s="201">
        <f>ROUND(I312*H312,2)</f>
        <v>0</v>
      </c>
      <c r="K312" s="197" t="s">
        <v>142</v>
      </c>
      <c r="L312" s="42"/>
      <c r="M312" s="202" t="s">
        <v>32</v>
      </c>
      <c r="N312" s="203" t="s">
        <v>51</v>
      </c>
      <c r="O312" s="67"/>
      <c r="P312" s="204">
        <f>O312*H312</f>
        <v>0</v>
      </c>
      <c r="Q312" s="204">
        <v>0</v>
      </c>
      <c r="R312" s="204">
        <f>Q312*H312</f>
        <v>0</v>
      </c>
      <c r="S312" s="204">
        <v>0.0026</v>
      </c>
      <c r="T312" s="205">
        <f>S312*H312</f>
        <v>0.03978</v>
      </c>
      <c r="U312" s="37"/>
      <c r="V312" s="37"/>
      <c r="W312" s="37"/>
      <c r="X312" s="37"/>
      <c r="Y312" s="37"/>
      <c r="Z312" s="37"/>
      <c r="AA312" s="37"/>
      <c r="AB312" s="37"/>
      <c r="AC312" s="37"/>
      <c r="AD312" s="37"/>
      <c r="AE312" s="37"/>
      <c r="AR312" s="206" t="s">
        <v>291</v>
      </c>
      <c r="AT312" s="206" t="s">
        <v>138</v>
      </c>
      <c r="AU312" s="206" t="s">
        <v>87</v>
      </c>
      <c r="AY312" s="19" t="s">
        <v>135</v>
      </c>
      <c r="BE312" s="207">
        <f>IF(N312="základní",J312,0)</f>
        <v>0</v>
      </c>
      <c r="BF312" s="207">
        <f>IF(N312="snížená",J312,0)</f>
        <v>0</v>
      </c>
      <c r="BG312" s="207">
        <f>IF(N312="zákl. přenesená",J312,0)</f>
        <v>0</v>
      </c>
      <c r="BH312" s="207">
        <f>IF(N312="sníž. přenesená",J312,0)</f>
        <v>0</v>
      </c>
      <c r="BI312" s="207">
        <f>IF(N312="nulová",J312,0)</f>
        <v>0</v>
      </c>
      <c r="BJ312" s="19" t="s">
        <v>40</v>
      </c>
      <c r="BK312" s="207">
        <f>ROUND(I312*H312,2)</f>
        <v>0</v>
      </c>
      <c r="BL312" s="19" t="s">
        <v>291</v>
      </c>
      <c r="BM312" s="206" t="s">
        <v>787</v>
      </c>
    </row>
    <row r="313" spans="2:51" s="13" customFormat="1" ht="11.25">
      <c r="B313" s="212"/>
      <c r="C313" s="213"/>
      <c r="D313" s="208" t="s">
        <v>147</v>
      </c>
      <c r="E313" s="214" t="s">
        <v>32</v>
      </c>
      <c r="F313" s="215" t="s">
        <v>607</v>
      </c>
      <c r="G313" s="213"/>
      <c r="H313" s="214" t="s">
        <v>32</v>
      </c>
      <c r="I313" s="216"/>
      <c r="J313" s="213"/>
      <c r="K313" s="213"/>
      <c r="L313" s="217"/>
      <c r="M313" s="218"/>
      <c r="N313" s="219"/>
      <c r="O313" s="219"/>
      <c r="P313" s="219"/>
      <c r="Q313" s="219"/>
      <c r="R313" s="219"/>
      <c r="S313" s="219"/>
      <c r="T313" s="220"/>
      <c r="AT313" s="221" t="s">
        <v>147</v>
      </c>
      <c r="AU313" s="221" t="s">
        <v>87</v>
      </c>
      <c r="AV313" s="13" t="s">
        <v>40</v>
      </c>
      <c r="AW313" s="13" t="s">
        <v>38</v>
      </c>
      <c r="AX313" s="13" t="s">
        <v>80</v>
      </c>
      <c r="AY313" s="221" t="s">
        <v>135</v>
      </c>
    </row>
    <row r="314" spans="2:51" s="14" customFormat="1" ht="11.25">
      <c r="B314" s="222"/>
      <c r="C314" s="223"/>
      <c r="D314" s="208" t="s">
        <v>147</v>
      </c>
      <c r="E314" s="224" t="s">
        <v>32</v>
      </c>
      <c r="F314" s="225" t="s">
        <v>788</v>
      </c>
      <c r="G314" s="223"/>
      <c r="H314" s="226">
        <v>15.3</v>
      </c>
      <c r="I314" s="227"/>
      <c r="J314" s="223"/>
      <c r="K314" s="223"/>
      <c r="L314" s="228"/>
      <c r="M314" s="229"/>
      <c r="N314" s="230"/>
      <c r="O314" s="230"/>
      <c r="P314" s="230"/>
      <c r="Q314" s="230"/>
      <c r="R314" s="230"/>
      <c r="S314" s="230"/>
      <c r="T314" s="231"/>
      <c r="AT314" s="232" t="s">
        <v>147</v>
      </c>
      <c r="AU314" s="232" t="s">
        <v>87</v>
      </c>
      <c r="AV314" s="14" t="s">
        <v>87</v>
      </c>
      <c r="AW314" s="14" t="s">
        <v>38</v>
      </c>
      <c r="AX314" s="14" t="s">
        <v>80</v>
      </c>
      <c r="AY314" s="232" t="s">
        <v>135</v>
      </c>
    </row>
    <row r="315" spans="2:51" s="15" customFormat="1" ht="11.25">
      <c r="B315" s="233"/>
      <c r="C315" s="234"/>
      <c r="D315" s="208" t="s">
        <v>147</v>
      </c>
      <c r="E315" s="235" t="s">
        <v>32</v>
      </c>
      <c r="F315" s="236" t="s">
        <v>164</v>
      </c>
      <c r="G315" s="234"/>
      <c r="H315" s="237">
        <v>15.3</v>
      </c>
      <c r="I315" s="238"/>
      <c r="J315" s="234"/>
      <c r="K315" s="234"/>
      <c r="L315" s="239"/>
      <c r="M315" s="240"/>
      <c r="N315" s="241"/>
      <c r="O315" s="241"/>
      <c r="P315" s="241"/>
      <c r="Q315" s="241"/>
      <c r="R315" s="241"/>
      <c r="S315" s="241"/>
      <c r="T315" s="242"/>
      <c r="AT315" s="243" t="s">
        <v>147</v>
      </c>
      <c r="AU315" s="243" t="s">
        <v>87</v>
      </c>
      <c r="AV315" s="15" t="s">
        <v>143</v>
      </c>
      <c r="AW315" s="15" t="s">
        <v>38</v>
      </c>
      <c r="AX315" s="15" t="s">
        <v>40</v>
      </c>
      <c r="AY315" s="243" t="s">
        <v>135</v>
      </c>
    </row>
    <row r="316" spans="1:65" s="2" customFormat="1" ht="16.5" customHeight="1">
      <c r="A316" s="37"/>
      <c r="B316" s="38"/>
      <c r="C316" s="195" t="s">
        <v>516</v>
      </c>
      <c r="D316" s="195" t="s">
        <v>138</v>
      </c>
      <c r="E316" s="196" t="s">
        <v>789</v>
      </c>
      <c r="F316" s="197" t="s">
        <v>790</v>
      </c>
      <c r="G316" s="198" t="s">
        <v>304</v>
      </c>
      <c r="H316" s="199">
        <v>22.022</v>
      </c>
      <c r="I316" s="200"/>
      <c r="J316" s="201">
        <f>ROUND(I316*H316,2)</f>
        <v>0</v>
      </c>
      <c r="K316" s="197" t="s">
        <v>142</v>
      </c>
      <c r="L316" s="42"/>
      <c r="M316" s="202" t="s">
        <v>32</v>
      </c>
      <c r="N316" s="203" t="s">
        <v>51</v>
      </c>
      <c r="O316" s="67"/>
      <c r="P316" s="204">
        <f>O316*H316</f>
        <v>0</v>
      </c>
      <c r="Q316" s="204">
        <v>0</v>
      </c>
      <c r="R316" s="204">
        <f>Q316*H316</f>
        <v>0</v>
      </c>
      <c r="S316" s="204">
        <v>0.00394</v>
      </c>
      <c r="T316" s="205">
        <f>S316*H316</f>
        <v>0.08676668</v>
      </c>
      <c r="U316" s="37"/>
      <c r="V316" s="37"/>
      <c r="W316" s="37"/>
      <c r="X316" s="37"/>
      <c r="Y316" s="37"/>
      <c r="Z316" s="37"/>
      <c r="AA316" s="37"/>
      <c r="AB316" s="37"/>
      <c r="AC316" s="37"/>
      <c r="AD316" s="37"/>
      <c r="AE316" s="37"/>
      <c r="AR316" s="206" t="s">
        <v>291</v>
      </c>
      <c r="AT316" s="206" t="s">
        <v>138</v>
      </c>
      <c r="AU316" s="206" t="s">
        <v>87</v>
      </c>
      <c r="AY316" s="19" t="s">
        <v>135</v>
      </c>
      <c r="BE316" s="207">
        <f>IF(N316="základní",J316,0)</f>
        <v>0</v>
      </c>
      <c r="BF316" s="207">
        <f>IF(N316="snížená",J316,0)</f>
        <v>0</v>
      </c>
      <c r="BG316" s="207">
        <f>IF(N316="zákl. přenesená",J316,0)</f>
        <v>0</v>
      </c>
      <c r="BH316" s="207">
        <f>IF(N316="sníž. přenesená",J316,0)</f>
        <v>0</v>
      </c>
      <c r="BI316" s="207">
        <f>IF(N316="nulová",J316,0)</f>
        <v>0</v>
      </c>
      <c r="BJ316" s="19" t="s">
        <v>40</v>
      </c>
      <c r="BK316" s="207">
        <f>ROUND(I316*H316,2)</f>
        <v>0</v>
      </c>
      <c r="BL316" s="19" t="s">
        <v>291</v>
      </c>
      <c r="BM316" s="206" t="s">
        <v>791</v>
      </c>
    </row>
    <row r="317" spans="2:51" s="13" customFormat="1" ht="11.25">
      <c r="B317" s="212"/>
      <c r="C317" s="213"/>
      <c r="D317" s="208" t="s">
        <v>147</v>
      </c>
      <c r="E317" s="214" t="s">
        <v>32</v>
      </c>
      <c r="F317" s="215" t="s">
        <v>607</v>
      </c>
      <c r="G317" s="213"/>
      <c r="H317" s="214" t="s">
        <v>32</v>
      </c>
      <c r="I317" s="216"/>
      <c r="J317" s="213"/>
      <c r="K317" s="213"/>
      <c r="L317" s="217"/>
      <c r="M317" s="218"/>
      <c r="N317" s="219"/>
      <c r="O317" s="219"/>
      <c r="P317" s="219"/>
      <c r="Q317" s="219"/>
      <c r="R317" s="219"/>
      <c r="S317" s="219"/>
      <c r="T317" s="220"/>
      <c r="AT317" s="221" t="s">
        <v>147</v>
      </c>
      <c r="AU317" s="221" t="s">
        <v>87</v>
      </c>
      <c r="AV317" s="13" t="s">
        <v>40</v>
      </c>
      <c r="AW317" s="13" t="s">
        <v>38</v>
      </c>
      <c r="AX317" s="13" t="s">
        <v>80</v>
      </c>
      <c r="AY317" s="221" t="s">
        <v>135</v>
      </c>
    </row>
    <row r="318" spans="2:51" s="14" customFormat="1" ht="11.25">
      <c r="B318" s="222"/>
      <c r="C318" s="223"/>
      <c r="D318" s="208" t="s">
        <v>147</v>
      </c>
      <c r="E318" s="224" t="s">
        <v>32</v>
      </c>
      <c r="F318" s="225" t="s">
        <v>792</v>
      </c>
      <c r="G318" s="223"/>
      <c r="H318" s="226">
        <v>22.022</v>
      </c>
      <c r="I318" s="227"/>
      <c r="J318" s="223"/>
      <c r="K318" s="223"/>
      <c r="L318" s="228"/>
      <c r="M318" s="229"/>
      <c r="N318" s="230"/>
      <c r="O318" s="230"/>
      <c r="P318" s="230"/>
      <c r="Q318" s="230"/>
      <c r="R318" s="230"/>
      <c r="S318" s="230"/>
      <c r="T318" s="231"/>
      <c r="AT318" s="232" t="s">
        <v>147</v>
      </c>
      <c r="AU318" s="232" t="s">
        <v>87</v>
      </c>
      <c r="AV318" s="14" t="s">
        <v>87</v>
      </c>
      <c r="AW318" s="14" t="s">
        <v>38</v>
      </c>
      <c r="AX318" s="14" t="s">
        <v>80</v>
      </c>
      <c r="AY318" s="232" t="s">
        <v>135</v>
      </c>
    </row>
    <row r="319" spans="2:51" s="15" customFormat="1" ht="11.25">
      <c r="B319" s="233"/>
      <c r="C319" s="234"/>
      <c r="D319" s="208" t="s">
        <v>147</v>
      </c>
      <c r="E319" s="235" t="s">
        <v>32</v>
      </c>
      <c r="F319" s="236" t="s">
        <v>164</v>
      </c>
      <c r="G319" s="234"/>
      <c r="H319" s="237">
        <v>22.022</v>
      </c>
      <c r="I319" s="238"/>
      <c r="J319" s="234"/>
      <c r="K319" s="234"/>
      <c r="L319" s="239"/>
      <c r="M319" s="240"/>
      <c r="N319" s="241"/>
      <c r="O319" s="241"/>
      <c r="P319" s="241"/>
      <c r="Q319" s="241"/>
      <c r="R319" s="241"/>
      <c r="S319" s="241"/>
      <c r="T319" s="242"/>
      <c r="AT319" s="243" t="s">
        <v>147</v>
      </c>
      <c r="AU319" s="243" t="s">
        <v>87</v>
      </c>
      <c r="AV319" s="15" t="s">
        <v>143</v>
      </c>
      <c r="AW319" s="15" t="s">
        <v>38</v>
      </c>
      <c r="AX319" s="15" t="s">
        <v>40</v>
      </c>
      <c r="AY319" s="243" t="s">
        <v>135</v>
      </c>
    </row>
    <row r="320" spans="1:65" s="2" customFormat="1" ht="16.5" customHeight="1">
      <c r="A320" s="37"/>
      <c r="B320" s="38"/>
      <c r="C320" s="195" t="s">
        <v>520</v>
      </c>
      <c r="D320" s="195" t="s">
        <v>138</v>
      </c>
      <c r="E320" s="196" t="s">
        <v>793</v>
      </c>
      <c r="F320" s="197" t="s">
        <v>794</v>
      </c>
      <c r="G320" s="198" t="s">
        <v>304</v>
      </c>
      <c r="H320" s="199">
        <v>2.32</v>
      </c>
      <c r="I320" s="200"/>
      <c r="J320" s="201">
        <f>ROUND(I320*H320,2)</f>
        <v>0</v>
      </c>
      <c r="K320" s="197" t="s">
        <v>142</v>
      </c>
      <c r="L320" s="42"/>
      <c r="M320" s="202" t="s">
        <v>32</v>
      </c>
      <c r="N320" s="203" t="s">
        <v>51</v>
      </c>
      <c r="O320" s="67"/>
      <c r="P320" s="204">
        <f>O320*H320</f>
        <v>0</v>
      </c>
      <c r="Q320" s="204">
        <v>0.00184</v>
      </c>
      <c r="R320" s="204">
        <f>Q320*H320</f>
        <v>0.0042688</v>
      </c>
      <c r="S320" s="204">
        <v>0</v>
      </c>
      <c r="T320" s="205">
        <f>S320*H320</f>
        <v>0</v>
      </c>
      <c r="U320" s="37"/>
      <c r="V320" s="37"/>
      <c r="W320" s="37"/>
      <c r="X320" s="37"/>
      <c r="Y320" s="37"/>
      <c r="Z320" s="37"/>
      <c r="AA320" s="37"/>
      <c r="AB320" s="37"/>
      <c r="AC320" s="37"/>
      <c r="AD320" s="37"/>
      <c r="AE320" s="37"/>
      <c r="AR320" s="206" t="s">
        <v>291</v>
      </c>
      <c r="AT320" s="206" t="s">
        <v>138</v>
      </c>
      <c r="AU320" s="206" t="s">
        <v>87</v>
      </c>
      <c r="AY320" s="19" t="s">
        <v>135</v>
      </c>
      <c r="BE320" s="207">
        <f>IF(N320="základní",J320,0)</f>
        <v>0</v>
      </c>
      <c r="BF320" s="207">
        <f>IF(N320="snížená",J320,0)</f>
        <v>0</v>
      </c>
      <c r="BG320" s="207">
        <f>IF(N320="zákl. přenesená",J320,0)</f>
        <v>0</v>
      </c>
      <c r="BH320" s="207">
        <f>IF(N320="sníž. přenesená",J320,0)</f>
        <v>0</v>
      </c>
      <c r="BI320" s="207">
        <f>IF(N320="nulová",J320,0)</f>
        <v>0</v>
      </c>
      <c r="BJ320" s="19" t="s">
        <v>40</v>
      </c>
      <c r="BK320" s="207">
        <f>ROUND(I320*H320,2)</f>
        <v>0</v>
      </c>
      <c r="BL320" s="19" t="s">
        <v>291</v>
      </c>
      <c r="BM320" s="206" t="s">
        <v>795</v>
      </c>
    </row>
    <row r="321" spans="2:51" s="13" customFormat="1" ht="11.25">
      <c r="B321" s="212"/>
      <c r="C321" s="213"/>
      <c r="D321" s="208" t="s">
        <v>147</v>
      </c>
      <c r="E321" s="214" t="s">
        <v>32</v>
      </c>
      <c r="F321" s="215" t="s">
        <v>607</v>
      </c>
      <c r="G321" s="213"/>
      <c r="H321" s="214" t="s">
        <v>32</v>
      </c>
      <c r="I321" s="216"/>
      <c r="J321" s="213"/>
      <c r="K321" s="213"/>
      <c r="L321" s="217"/>
      <c r="M321" s="218"/>
      <c r="N321" s="219"/>
      <c r="O321" s="219"/>
      <c r="P321" s="219"/>
      <c r="Q321" s="219"/>
      <c r="R321" s="219"/>
      <c r="S321" s="219"/>
      <c r="T321" s="220"/>
      <c r="AT321" s="221" t="s">
        <v>147</v>
      </c>
      <c r="AU321" s="221" t="s">
        <v>87</v>
      </c>
      <c r="AV321" s="13" t="s">
        <v>40</v>
      </c>
      <c r="AW321" s="13" t="s">
        <v>38</v>
      </c>
      <c r="AX321" s="13" t="s">
        <v>80</v>
      </c>
      <c r="AY321" s="221" t="s">
        <v>135</v>
      </c>
    </row>
    <row r="322" spans="2:51" s="14" customFormat="1" ht="11.25">
      <c r="B322" s="222"/>
      <c r="C322" s="223"/>
      <c r="D322" s="208" t="s">
        <v>147</v>
      </c>
      <c r="E322" s="224" t="s">
        <v>32</v>
      </c>
      <c r="F322" s="225" t="s">
        <v>697</v>
      </c>
      <c r="G322" s="223"/>
      <c r="H322" s="226">
        <v>0.77</v>
      </c>
      <c r="I322" s="227"/>
      <c r="J322" s="223"/>
      <c r="K322" s="223"/>
      <c r="L322" s="228"/>
      <c r="M322" s="229"/>
      <c r="N322" s="230"/>
      <c r="O322" s="230"/>
      <c r="P322" s="230"/>
      <c r="Q322" s="230"/>
      <c r="R322" s="230"/>
      <c r="S322" s="230"/>
      <c r="T322" s="231"/>
      <c r="AT322" s="232" t="s">
        <v>147</v>
      </c>
      <c r="AU322" s="232" t="s">
        <v>87</v>
      </c>
      <c r="AV322" s="14" t="s">
        <v>87</v>
      </c>
      <c r="AW322" s="14" t="s">
        <v>38</v>
      </c>
      <c r="AX322" s="14" t="s">
        <v>80</v>
      </c>
      <c r="AY322" s="232" t="s">
        <v>135</v>
      </c>
    </row>
    <row r="323" spans="2:51" s="14" customFormat="1" ht="11.25">
      <c r="B323" s="222"/>
      <c r="C323" s="223"/>
      <c r="D323" s="208" t="s">
        <v>147</v>
      </c>
      <c r="E323" s="224" t="s">
        <v>32</v>
      </c>
      <c r="F323" s="225" t="s">
        <v>698</v>
      </c>
      <c r="G323" s="223"/>
      <c r="H323" s="226">
        <v>1.25</v>
      </c>
      <c r="I323" s="227"/>
      <c r="J323" s="223"/>
      <c r="K323" s="223"/>
      <c r="L323" s="228"/>
      <c r="M323" s="229"/>
      <c r="N323" s="230"/>
      <c r="O323" s="230"/>
      <c r="P323" s="230"/>
      <c r="Q323" s="230"/>
      <c r="R323" s="230"/>
      <c r="S323" s="230"/>
      <c r="T323" s="231"/>
      <c r="AT323" s="232" t="s">
        <v>147</v>
      </c>
      <c r="AU323" s="232" t="s">
        <v>87</v>
      </c>
      <c r="AV323" s="14" t="s">
        <v>87</v>
      </c>
      <c r="AW323" s="14" t="s">
        <v>38</v>
      </c>
      <c r="AX323" s="14" t="s">
        <v>80</v>
      </c>
      <c r="AY323" s="232" t="s">
        <v>135</v>
      </c>
    </row>
    <row r="324" spans="2:51" s="14" customFormat="1" ht="11.25">
      <c r="B324" s="222"/>
      <c r="C324" s="223"/>
      <c r="D324" s="208" t="s">
        <v>147</v>
      </c>
      <c r="E324" s="224" t="s">
        <v>32</v>
      </c>
      <c r="F324" s="225" t="s">
        <v>699</v>
      </c>
      <c r="G324" s="223"/>
      <c r="H324" s="226">
        <v>0.3</v>
      </c>
      <c r="I324" s="227"/>
      <c r="J324" s="223"/>
      <c r="K324" s="223"/>
      <c r="L324" s="228"/>
      <c r="M324" s="229"/>
      <c r="N324" s="230"/>
      <c r="O324" s="230"/>
      <c r="P324" s="230"/>
      <c r="Q324" s="230"/>
      <c r="R324" s="230"/>
      <c r="S324" s="230"/>
      <c r="T324" s="231"/>
      <c r="AT324" s="232" t="s">
        <v>147</v>
      </c>
      <c r="AU324" s="232" t="s">
        <v>87</v>
      </c>
      <c r="AV324" s="14" t="s">
        <v>87</v>
      </c>
      <c r="AW324" s="14" t="s">
        <v>38</v>
      </c>
      <c r="AX324" s="14" t="s">
        <v>80</v>
      </c>
      <c r="AY324" s="232" t="s">
        <v>135</v>
      </c>
    </row>
    <row r="325" spans="2:51" s="15" customFormat="1" ht="11.25">
      <c r="B325" s="233"/>
      <c r="C325" s="234"/>
      <c r="D325" s="208" t="s">
        <v>147</v>
      </c>
      <c r="E325" s="235" t="s">
        <v>32</v>
      </c>
      <c r="F325" s="236" t="s">
        <v>164</v>
      </c>
      <c r="G325" s="234"/>
      <c r="H325" s="237">
        <v>2.32</v>
      </c>
      <c r="I325" s="238"/>
      <c r="J325" s="234"/>
      <c r="K325" s="234"/>
      <c r="L325" s="239"/>
      <c r="M325" s="240"/>
      <c r="N325" s="241"/>
      <c r="O325" s="241"/>
      <c r="P325" s="241"/>
      <c r="Q325" s="241"/>
      <c r="R325" s="241"/>
      <c r="S325" s="241"/>
      <c r="T325" s="242"/>
      <c r="AT325" s="243" t="s">
        <v>147</v>
      </c>
      <c r="AU325" s="243" t="s">
        <v>87</v>
      </c>
      <c r="AV325" s="15" t="s">
        <v>143</v>
      </c>
      <c r="AW325" s="15" t="s">
        <v>38</v>
      </c>
      <c r="AX325" s="15" t="s">
        <v>40</v>
      </c>
      <c r="AY325" s="243" t="s">
        <v>135</v>
      </c>
    </row>
    <row r="326" spans="1:65" s="2" customFormat="1" ht="16.5" customHeight="1">
      <c r="A326" s="37"/>
      <c r="B326" s="38"/>
      <c r="C326" s="195" t="s">
        <v>524</v>
      </c>
      <c r="D326" s="195" t="s">
        <v>138</v>
      </c>
      <c r="E326" s="196" t="s">
        <v>796</v>
      </c>
      <c r="F326" s="197" t="s">
        <v>797</v>
      </c>
      <c r="G326" s="198" t="s">
        <v>304</v>
      </c>
      <c r="H326" s="199">
        <v>15.3</v>
      </c>
      <c r="I326" s="200"/>
      <c r="J326" s="201">
        <f>ROUND(I326*H326,2)</f>
        <v>0</v>
      </c>
      <c r="K326" s="197" t="s">
        <v>142</v>
      </c>
      <c r="L326" s="42"/>
      <c r="M326" s="202" t="s">
        <v>32</v>
      </c>
      <c r="N326" s="203" t="s">
        <v>51</v>
      </c>
      <c r="O326" s="67"/>
      <c r="P326" s="204">
        <f>O326*H326</f>
        <v>0</v>
      </c>
      <c r="Q326" s="204">
        <v>0.0026</v>
      </c>
      <c r="R326" s="204">
        <f>Q326*H326</f>
        <v>0.03978</v>
      </c>
      <c r="S326" s="204">
        <v>0</v>
      </c>
      <c r="T326" s="205">
        <f>S326*H326</f>
        <v>0</v>
      </c>
      <c r="U326" s="37"/>
      <c r="V326" s="37"/>
      <c r="W326" s="37"/>
      <c r="X326" s="37"/>
      <c r="Y326" s="37"/>
      <c r="Z326" s="37"/>
      <c r="AA326" s="37"/>
      <c r="AB326" s="37"/>
      <c r="AC326" s="37"/>
      <c r="AD326" s="37"/>
      <c r="AE326" s="37"/>
      <c r="AR326" s="206" t="s">
        <v>291</v>
      </c>
      <c r="AT326" s="206" t="s">
        <v>138</v>
      </c>
      <c r="AU326" s="206" t="s">
        <v>87</v>
      </c>
      <c r="AY326" s="19" t="s">
        <v>135</v>
      </c>
      <c r="BE326" s="207">
        <f>IF(N326="základní",J326,0)</f>
        <v>0</v>
      </c>
      <c r="BF326" s="207">
        <f>IF(N326="snížená",J326,0)</f>
        <v>0</v>
      </c>
      <c r="BG326" s="207">
        <f>IF(N326="zákl. přenesená",J326,0)</f>
        <v>0</v>
      </c>
      <c r="BH326" s="207">
        <f>IF(N326="sníž. přenesená",J326,0)</f>
        <v>0</v>
      </c>
      <c r="BI326" s="207">
        <f>IF(N326="nulová",J326,0)</f>
        <v>0</v>
      </c>
      <c r="BJ326" s="19" t="s">
        <v>40</v>
      </c>
      <c r="BK326" s="207">
        <f>ROUND(I326*H326,2)</f>
        <v>0</v>
      </c>
      <c r="BL326" s="19" t="s">
        <v>291</v>
      </c>
      <c r="BM326" s="206" t="s">
        <v>798</v>
      </c>
    </row>
    <row r="327" spans="2:51" s="13" customFormat="1" ht="11.25">
      <c r="B327" s="212"/>
      <c r="C327" s="213"/>
      <c r="D327" s="208" t="s">
        <v>147</v>
      </c>
      <c r="E327" s="214" t="s">
        <v>32</v>
      </c>
      <c r="F327" s="215" t="s">
        <v>607</v>
      </c>
      <c r="G327" s="213"/>
      <c r="H327" s="214" t="s">
        <v>32</v>
      </c>
      <c r="I327" s="216"/>
      <c r="J327" s="213"/>
      <c r="K327" s="213"/>
      <c r="L327" s="217"/>
      <c r="M327" s="218"/>
      <c r="N327" s="219"/>
      <c r="O327" s="219"/>
      <c r="P327" s="219"/>
      <c r="Q327" s="219"/>
      <c r="R327" s="219"/>
      <c r="S327" s="219"/>
      <c r="T327" s="220"/>
      <c r="AT327" s="221" t="s">
        <v>147</v>
      </c>
      <c r="AU327" s="221" t="s">
        <v>87</v>
      </c>
      <c r="AV327" s="13" t="s">
        <v>40</v>
      </c>
      <c r="AW327" s="13" t="s">
        <v>38</v>
      </c>
      <c r="AX327" s="13" t="s">
        <v>80</v>
      </c>
      <c r="AY327" s="221" t="s">
        <v>135</v>
      </c>
    </row>
    <row r="328" spans="2:51" s="14" customFormat="1" ht="11.25">
      <c r="B328" s="222"/>
      <c r="C328" s="223"/>
      <c r="D328" s="208" t="s">
        <v>147</v>
      </c>
      <c r="E328" s="224" t="s">
        <v>32</v>
      </c>
      <c r="F328" s="225" t="s">
        <v>788</v>
      </c>
      <c r="G328" s="223"/>
      <c r="H328" s="226">
        <v>15.3</v>
      </c>
      <c r="I328" s="227"/>
      <c r="J328" s="223"/>
      <c r="K328" s="223"/>
      <c r="L328" s="228"/>
      <c r="M328" s="229"/>
      <c r="N328" s="230"/>
      <c r="O328" s="230"/>
      <c r="P328" s="230"/>
      <c r="Q328" s="230"/>
      <c r="R328" s="230"/>
      <c r="S328" s="230"/>
      <c r="T328" s="231"/>
      <c r="AT328" s="232" t="s">
        <v>147</v>
      </c>
      <c r="AU328" s="232" t="s">
        <v>87</v>
      </c>
      <c r="AV328" s="14" t="s">
        <v>87</v>
      </c>
      <c r="AW328" s="14" t="s">
        <v>38</v>
      </c>
      <c r="AX328" s="14" t="s">
        <v>80</v>
      </c>
      <c r="AY328" s="232" t="s">
        <v>135</v>
      </c>
    </row>
    <row r="329" spans="2:51" s="15" customFormat="1" ht="11.25">
      <c r="B329" s="233"/>
      <c r="C329" s="234"/>
      <c r="D329" s="208" t="s">
        <v>147</v>
      </c>
      <c r="E329" s="235" t="s">
        <v>32</v>
      </c>
      <c r="F329" s="236" t="s">
        <v>164</v>
      </c>
      <c r="G329" s="234"/>
      <c r="H329" s="237">
        <v>15.3</v>
      </c>
      <c r="I329" s="238"/>
      <c r="J329" s="234"/>
      <c r="K329" s="234"/>
      <c r="L329" s="239"/>
      <c r="M329" s="240"/>
      <c r="N329" s="241"/>
      <c r="O329" s="241"/>
      <c r="P329" s="241"/>
      <c r="Q329" s="241"/>
      <c r="R329" s="241"/>
      <c r="S329" s="241"/>
      <c r="T329" s="242"/>
      <c r="AT329" s="243" t="s">
        <v>147</v>
      </c>
      <c r="AU329" s="243" t="s">
        <v>87</v>
      </c>
      <c r="AV329" s="15" t="s">
        <v>143</v>
      </c>
      <c r="AW329" s="15" t="s">
        <v>38</v>
      </c>
      <c r="AX329" s="15" t="s">
        <v>40</v>
      </c>
      <c r="AY329" s="243" t="s">
        <v>135</v>
      </c>
    </row>
    <row r="330" spans="1:65" s="2" customFormat="1" ht="21.75" customHeight="1">
      <c r="A330" s="37"/>
      <c r="B330" s="38"/>
      <c r="C330" s="195" t="s">
        <v>532</v>
      </c>
      <c r="D330" s="195" t="s">
        <v>138</v>
      </c>
      <c r="E330" s="196" t="s">
        <v>799</v>
      </c>
      <c r="F330" s="197" t="s">
        <v>800</v>
      </c>
      <c r="G330" s="198" t="s">
        <v>352</v>
      </c>
      <c r="H330" s="199">
        <v>3</v>
      </c>
      <c r="I330" s="200"/>
      <c r="J330" s="201">
        <f>ROUND(I330*H330,2)</f>
        <v>0</v>
      </c>
      <c r="K330" s="197" t="s">
        <v>142</v>
      </c>
      <c r="L330" s="42"/>
      <c r="M330" s="202" t="s">
        <v>32</v>
      </c>
      <c r="N330" s="203" t="s">
        <v>51</v>
      </c>
      <c r="O330" s="67"/>
      <c r="P330" s="204">
        <f>O330*H330</f>
        <v>0</v>
      </c>
      <c r="Q330" s="204">
        <v>0.00272</v>
      </c>
      <c r="R330" s="204">
        <f>Q330*H330</f>
        <v>0.00816</v>
      </c>
      <c r="S330" s="204">
        <v>0</v>
      </c>
      <c r="T330" s="205">
        <f>S330*H330</f>
        <v>0</v>
      </c>
      <c r="U330" s="37"/>
      <c r="V330" s="37"/>
      <c r="W330" s="37"/>
      <c r="X330" s="37"/>
      <c r="Y330" s="37"/>
      <c r="Z330" s="37"/>
      <c r="AA330" s="37"/>
      <c r="AB330" s="37"/>
      <c r="AC330" s="37"/>
      <c r="AD330" s="37"/>
      <c r="AE330" s="37"/>
      <c r="AR330" s="206" t="s">
        <v>291</v>
      </c>
      <c r="AT330" s="206" t="s">
        <v>138</v>
      </c>
      <c r="AU330" s="206" t="s">
        <v>87</v>
      </c>
      <c r="AY330" s="19" t="s">
        <v>135</v>
      </c>
      <c r="BE330" s="207">
        <f>IF(N330="základní",J330,0)</f>
        <v>0</v>
      </c>
      <c r="BF330" s="207">
        <f>IF(N330="snížená",J330,0)</f>
        <v>0</v>
      </c>
      <c r="BG330" s="207">
        <f>IF(N330="zákl. přenesená",J330,0)</f>
        <v>0</v>
      </c>
      <c r="BH330" s="207">
        <f>IF(N330="sníž. přenesená",J330,0)</f>
        <v>0</v>
      </c>
      <c r="BI330" s="207">
        <f>IF(N330="nulová",J330,0)</f>
        <v>0</v>
      </c>
      <c r="BJ330" s="19" t="s">
        <v>40</v>
      </c>
      <c r="BK330" s="207">
        <f>ROUND(I330*H330,2)</f>
        <v>0</v>
      </c>
      <c r="BL330" s="19" t="s">
        <v>291</v>
      </c>
      <c r="BM330" s="206" t="s">
        <v>801</v>
      </c>
    </row>
    <row r="331" spans="2:51" s="13" customFormat="1" ht="11.25">
      <c r="B331" s="212"/>
      <c r="C331" s="213"/>
      <c r="D331" s="208" t="s">
        <v>147</v>
      </c>
      <c r="E331" s="214" t="s">
        <v>32</v>
      </c>
      <c r="F331" s="215" t="s">
        <v>607</v>
      </c>
      <c r="G331" s="213"/>
      <c r="H331" s="214" t="s">
        <v>32</v>
      </c>
      <c r="I331" s="216"/>
      <c r="J331" s="213"/>
      <c r="K331" s="213"/>
      <c r="L331" s="217"/>
      <c r="M331" s="218"/>
      <c r="N331" s="219"/>
      <c r="O331" s="219"/>
      <c r="P331" s="219"/>
      <c r="Q331" s="219"/>
      <c r="R331" s="219"/>
      <c r="S331" s="219"/>
      <c r="T331" s="220"/>
      <c r="AT331" s="221" t="s">
        <v>147</v>
      </c>
      <c r="AU331" s="221" t="s">
        <v>87</v>
      </c>
      <c r="AV331" s="13" t="s">
        <v>40</v>
      </c>
      <c r="AW331" s="13" t="s">
        <v>38</v>
      </c>
      <c r="AX331" s="13" t="s">
        <v>80</v>
      </c>
      <c r="AY331" s="221" t="s">
        <v>135</v>
      </c>
    </row>
    <row r="332" spans="2:51" s="14" customFormat="1" ht="11.25">
      <c r="B332" s="222"/>
      <c r="C332" s="223"/>
      <c r="D332" s="208" t="s">
        <v>147</v>
      </c>
      <c r="E332" s="224" t="s">
        <v>32</v>
      </c>
      <c r="F332" s="225" t="s">
        <v>802</v>
      </c>
      <c r="G332" s="223"/>
      <c r="H332" s="226">
        <v>3</v>
      </c>
      <c r="I332" s="227"/>
      <c r="J332" s="223"/>
      <c r="K332" s="223"/>
      <c r="L332" s="228"/>
      <c r="M332" s="229"/>
      <c r="N332" s="230"/>
      <c r="O332" s="230"/>
      <c r="P332" s="230"/>
      <c r="Q332" s="230"/>
      <c r="R332" s="230"/>
      <c r="S332" s="230"/>
      <c r="T332" s="231"/>
      <c r="AT332" s="232" t="s">
        <v>147</v>
      </c>
      <c r="AU332" s="232" t="s">
        <v>87</v>
      </c>
      <c r="AV332" s="14" t="s">
        <v>87</v>
      </c>
      <c r="AW332" s="14" t="s">
        <v>38</v>
      </c>
      <c r="AX332" s="14" t="s">
        <v>80</v>
      </c>
      <c r="AY332" s="232" t="s">
        <v>135</v>
      </c>
    </row>
    <row r="333" spans="2:51" s="15" customFormat="1" ht="11.25">
      <c r="B333" s="233"/>
      <c r="C333" s="234"/>
      <c r="D333" s="208" t="s">
        <v>147</v>
      </c>
      <c r="E333" s="235" t="s">
        <v>32</v>
      </c>
      <c r="F333" s="236" t="s">
        <v>164</v>
      </c>
      <c r="G333" s="234"/>
      <c r="H333" s="237">
        <v>3</v>
      </c>
      <c r="I333" s="238"/>
      <c r="J333" s="234"/>
      <c r="K333" s="234"/>
      <c r="L333" s="239"/>
      <c r="M333" s="240"/>
      <c r="N333" s="241"/>
      <c r="O333" s="241"/>
      <c r="P333" s="241"/>
      <c r="Q333" s="241"/>
      <c r="R333" s="241"/>
      <c r="S333" s="241"/>
      <c r="T333" s="242"/>
      <c r="AT333" s="243" t="s">
        <v>147</v>
      </c>
      <c r="AU333" s="243" t="s">
        <v>87</v>
      </c>
      <c r="AV333" s="15" t="s">
        <v>143</v>
      </c>
      <c r="AW333" s="15" t="s">
        <v>38</v>
      </c>
      <c r="AX333" s="15" t="s">
        <v>40</v>
      </c>
      <c r="AY333" s="243" t="s">
        <v>135</v>
      </c>
    </row>
    <row r="334" spans="1:65" s="2" customFormat="1" ht="16.5" customHeight="1">
      <c r="A334" s="37"/>
      <c r="B334" s="38"/>
      <c r="C334" s="195" t="s">
        <v>538</v>
      </c>
      <c r="D334" s="195" t="s">
        <v>138</v>
      </c>
      <c r="E334" s="196" t="s">
        <v>803</v>
      </c>
      <c r="F334" s="197" t="s">
        <v>804</v>
      </c>
      <c r="G334" s="198" t="s">
        <v>304</v>
      </c>
      <c r="H334" s="199">
        <v>22.022</v>
      </c>
      <c r="I334" s="200"/>
      <c r="J334" s="201">
        <f>ROUND(I334*H334,2)</f>
        <v>0</v>
      </c>
      <c r="K334" s="197" t="s">
        <v>142</v>
      </c>
      <c r="L334" s="42"/>
      <c r="M334" s="202" t="s">
        <v>32</v>
      </c>
      <c r="N334" s="203" t="s">
        <v>51</v>
      </c>
      <c r="O334" s="67"/>
      <c r="P334" s="204">
        <f>O334*H334</f>
        <v>0</v>
      </c>
      <c r="Q334" s="204">
        <v>0.00259</v>
      </c>
      <c r="R334" s="204">
        <f>Q334*H334</f>
        <v>0.057036979999999994</v>
      </c>
      <c r="S334" s="204">
        <v>0</v>
      </c>
      <c r="T334" s="205">
        <f>S334*H334</f>
        <v>0</v>
      </c>
      <c r="U334" s="37"/>
      <c r="V334" s="37"/>
      <c r="W334" s="37"/>
      <c r="X334" s="37"/>
      <c r="Y334" s="37"/>
      <c r="Z334" s="37"/>
      <c r="AA334" s="37"/>
      <c r="AB334" s="37"/>
      <c r="AC334" s="37"/>
      <c r="AD334" s="37"/>
      <c r="AE334" s="37"/>
      <c r="AR334" s="206" t="s">
        <v>291</v>
      </c>
      <c r="AT334" s="206" t="s">
        <v>138</v>
      </c>
      <c r="AU334" s="206" t="s">
        <v>87</v>
      </c>
      <c r="AY334" s="19" t="s">
        <v>135</v>
      </c>
      <c r="BE334" s="207">
        <f>IF(N334="základní",J334,0)</f>
        <v>0</v>
      </c>
      <c r="BF334" s="207">
        <f>IF(N334="snížená",J334,0)</f>
        <v>0</v>
      </c>
      <c r="BG334" s="207">
        <f>IF(N334="zákl. přenesená",J334,0)</f>
        <v>0</v>
      </c>
      <c r="BH334" s="207">
        <f>IF(N334="sníž. přenesená",J334,0)</f>
        <v>0</v>
      </c>
      <c r="BI334" s="207">
        <f>IF(N334="nulová",J334,0)</f>
        <v>0</v>
      </c>
      <c r="BJ334" s="19" t="s">
        <v>40</v>
      </c>
      <c r="BK334" s="207">
        <f>ROUND(I334*H334,2)</f>
        <v>0</v>
      </c>
      <c r="BL334" s="19" t="s">
        <v>291</v>
      </c>
      <c r="BM334" s="206" t="s">
        <v>805</v>
      </c>
    </row>
    <row r="335" spans="2:51" s="13" customFormat="1" ht="11.25">
      <c r="B335" s="212"/>
      <c r="C335" s="213"/>
      <c r="D335" s="208" t="s">
        <v>147</v>
      </c>
      <c r="E335" s="214" t="s">
        <v>32</v>
      </c>
      <c r="F335" s="215" t="s">
        <v>607</v>
      </c>
      <c r="G335" s="213"/>
      <c r="H335" s="214" t="s">
        <v>32</v>
      </c>
      <c r="I335" s="216"/>
      <c r="J335" s="213"/>
      <c r="K335" s="213"/>
      <c r="L335" s="217"/>
      <c r="M335" s="218"/>
      <c r="N335" s="219"/>
      <c r="O335" s="219"/>
      <c r="P335" s="219"/>
      <c r="Q335" s="219"/>
      <c r="R335" s="219"/>
      <c r="S335" s="219"/>
      <c r="T335" s="220"/>
      <c r="AT335" s="221" t="s">
        <v>147</v>
      </c>
      <c r="AU335" s="221" t="s">
        <v>87</v>
      </c>
      <c r="AV335" s="13" t="s">
        <v>40</v>
      </c>
      <c r="AW335" s="13" t="s">
        <v>38</v>
      </c>
      <c r="AX335" s="13" t="s">
        <v>80</v>
      </c>
      <c r="AY335" s="221" t="s">
        <v>135</v>
      </c>
    </row>
    <row r="336" spans="2:51" s="14" customFormat="1" ht="11.25">
      <c r="B336" s="222"/>
      <c r="C336" s="223"/>
      <c r="D336" s="208" t="s">
        <v>147</v>
      </c>
      <c r="E336" s="224" t="s">
        <v>32</v>
      </c>
      <c r="F336" s="225" t="s">
        <v>806</v>
      </c>
      <c r="G336" s="223"/>
      <c r="H336" s="226">
        <v>22.022</v>
      </c>
      <c r="I336" s="227"/>
      <c r="J336" s="223"/>
      <c r="K336" s="223"/>
      <c r="L336" s="228"/>
      <c r="M336" s="229"/>
      <c r="N336" s="230"/>
      <c r="O336" s="230"/>
      <c r="P336" s="230"/>
      <c r="Q336" s="230"/>
      <c r="R336" s="230"/>
      <c r="S336" s="230"/>
      <c r="T336" s="231"/>
      <c r="AT336" s="232" t="s">
        <v>147</v>
      </c>
      <c r="AU336" s="232" t="s">
        <v>87</v>
      </c>
      <c r="AV336" s="14" t="s">
        <v>87</v>
      </c>
      <c r="AW336" s="14" t="s">
        <v>38</v>
      </c>
      <c r="AX336" s="14" t="s">
        <v>80</v>
      </c>
      <c r="AY336" s="232" t="s">
        <v>135</v>
      </c>
    </row>
    <row r="337" spans="2:51" s="15" customFormat="1" ht="11.25">
      <c r="B337" s="233"/>
      <c r="C337" s="234"/>
      <c r="D337" s="208" t="s">
        <v>147</v>
      </c>
      <c r="E337" s="235" t="s">
        <v>32</v>
      </c>
      <c r="F337" s="236" t="s">
        <v>164</v>
      </c>
      <c r="G337" s="234"/>
      <c r="H337" s="237">
        <v>22.022</v>
      </c>
      <c r="I337" s="238"/>
      <c r="J337" s="234"/>
      <c r="K337" s="234"/>
      <c r="L337" s="239"/>
      <c r="M337" s="240"/>
      <c r="N337" s="241"/>
      <c r="O337" s="241"/>
      <c r="P337" s="241"/>
      <c r="Q337" s="241"/>
      <c r="R337" s="241"/>
      <c r="S337" s="241"/>
      <c r="T337" s="242"/>
      <c r="AT337" s="243" t="s">
        <v>147</v>
      </c>
      <c r="AU337" s="243" t="s">
        <v>87</v>
      </c>
      <c r="AV337" s="15" t="s">
        <v>143</v>
      </c>
      <c r="AW337" s="15" t="s">
        <v>38</v>
      </c>
      <c r="AX337" s="15" t="s">
        <v>40</v>
      </c>
      <c r="AY337" s="243" t="s">
        <v>135</v>
      </c>
    </row>
    <row r="338" spans="1:65" s="2" customFormat="1" ht="21.75" customHeight="1">
      <c r="A338" s="37"/>
      <c r="B338" s="38"/>
      <c r="C338" s="195" t="s">
        <v>543</v>
      </c>
      <c r="D338" s="195" t="s">
        <v>138</v>
      </c>
      <c r="E338" s="196" t="s">
        <v>807</v>
      </c>
      <c r="F338" s="197" t="s">
        <v>808</v>
      </c>
      <c r="G338" s="198" t="s">
        <v>438</v>
      </c>
      <c r="H338" s="199">
        <v>0.109</v>
      </c>
      <c r="I338" s="200"/>
      <c r="J338" s="201">
        <f>ROUND(I338*H338,2)</f>
        <v>0</v>
      </c>
      <c r="K338" s="197" t="s">
        <v>142</v>
      </c>
      <c r="L338" s="42"/>
      <c r="M338" s="202" t="s">
        <v>32</v>
      </c>
      <c r="N338" s="203" t="s">
        <v>51</v>
      </c>
      <c r="O338" s="67"/>
      <c r="P338" s="204">
        <f>O338*H338</f>
        <v>0</v>
      </c>
      <c r="Q338" s="204">
        <v>0</v>
      </c>
      <c r="R338" s="204">
        <f>Q338*H338</f>
        <v>0</v>
      </c>
      <c r="S338" s="204">
        <v>0</v>
      </c>
      <c r="T338" s="205">
        <f>S338*H338</f>
        <v>0</v>
      </c>
      <c r="U338" s="37"/>
      <c r="V338" s="37"/>
      <c r="W338" s="37"/>
      <c r="X338" s="37"/>
      <c r="Y338" s="37"/>
      <c r="Z338" s="37"/>
      <c r="AA338" s="37"/>
      <c r="AB338" s="37"/>
      <c r="AC338" s="37"/>
      <c r="AD338" s="37"/>
      <c r="AE338" s="37"/>
      <c r="AR338" s="206" t="s">
        <v>291</v>
      </c>
      <c r="AT338" s="206" t="s">
        <v>138</v>
      </c>
      <c r="AU338" s="206" t="s">
        <v>87</v>
      </c>
      <c r="AY338" s="19" t="s">
        <v>135</v>
      </c>
      <c r="BE338" s="207">
        <f>IF(N338="základní",J338,0)</f>
        <v>0</v>
      </c>
      <c r="BF338" s="207">
        <f>IF(N338="snížená",J338,0)</f>
        <v>0</v>
      </c>
      <c r="BG338" s="207">
        <f>IF(N338="zákl. přenesená",J338,0)</f>
        <v>0</v>
      </c>
      <c r="BH338" s="207">
        <f>IF(N338="sníž. přenesená",J338,0)</f>
        <v>0</v>
      </c>
      <c r="BI338" s="207">
        <f>IF(N338="nulová",J338,0)</f>
        <v>0</v>
      </c>
      <c r="BJ338" s="19" t="s">
        <v>40</v>
      </c>
      <c r="BK338" s="207">
        <f>ROUND(I338*H338,2)</f>
        <v>0</v>
      </c>
      <c r="BL338" s="19" t="s">
        <v>291</v>
      </c>
      <c r="BM338" s="206" t="s">
        <v>809</v>
      </c>
    </row>
    <row r="339" spans="1:47" s="2" customFormat="1" ht="78">
      <c r="A339" s="37"/>
      <c r="B339" s="38"/>
      <c r="C339" s="39"/>
      <c r="D339" s="208" t="s">
        <v>170</v>
      </c>
      <c r="E339" s="39"/>
      <c r="F339" s="209" t="s">
        <v>551</v>
      </c>
      <c r="G339" s="39"/>
      <c r="H339" s="39"/>
      <c r="I339" s="118"/>
      <c r="J339" s="39"/>
      <c r="K339" s="39"/>
      <c r="L339" s="42"/>
      <c r="M339" s="210"/>
      <c r="N339" s="211"/>
      <c r="O339" s="67"/>
      <c r="P339" s="67"/>
      <c r="Q339" s="67"/>
      <c r="R339" s="67"/>
      <c r="S339" s="67"/>
      <c r="T339" s="68"/>
      <c r="U339" s="37"/>
      <c r="V339" s="37"/>
      <c r="W339" s="37"/>
      <c r="X339" s="37"/>
      <c r="Y339" s="37"/>
      <c r="Z339" s="37"/>
      <c r="AA339" s="37"/>
      <c r="AB339" s="37"/>
      <c r="AC339" s="37"/>
      <c r="AD339" s="37"/>
      <c r="AE339" s="37"/>
      <c r="AT339" s="19" t="s">
        <v>170</v>
      </c>
      <c r="AU339" s="19" t="s">
        <v>87</v>
      </c>
    </row>
    <row r="340" spans="1:65" s="2" customFormat="1" ht="21.75" customHeight="1">
      <c r="A340" s="37"/>
      <c r="B340" s="38"/>
      <c r="C340" s="195" t="s">
        <v>547</v>
      </c>
      <c r="D340" s="195" t="s">
        <v>138</v>
      </c>
      <c r="E340" s="196" t="s">
        <v>810</v>
      </c>
      <c r="F340" s="197" t="s">
        <v>811</v>
      </c>
      <c r="G340" s="198" t="s">
        <v>438</v>
      </c>
      <c r="H340" s="199">
        <v>0.109</v>
      </c>
      <c r="I340" s="200"/>
      <c r="J340" s="201">
        <f>ROUND(I340*H340,2)</f>
        <v>0</v>
      </c>
      <c r="K340" s="197" t="s">
        <v>142</v>
      </c>
      <c r="L340" s="42"/>
      <c r="M340" s="202" t="s">
        <v>32</v>
      </c>
      <c r="N340" s="203" t="s">
        <v>51</v>
      </c>
      <c r="O340" s="67"/>
      <c r="P340" s="204">
        <f>O340*H340</f>
        <v>0</v>
      </c>
      <c r="Q340" s="204">
        <v>0</v>
      </c>
      <c r="R340" s="204">
        <f>Q340*H340</f>
        <v>0</v>
      </c>
      <c r="S340" s="204">
        <v>0</v>
      </c>
      <c r="T340" s="205">
        <f>S340*H340</f>
        <v>0</v>
      </c>
      <c r="U340" s="37"/>
      <c r="V340" s="37"/>
      <c r="W340" s="37"/>
      <c r="X340" s="37"/>
      <c r="Y340" s="37"/>
      <c r="Z340" s="37"/>
      <c r="AA340" s="37"/>
      <c r="AB340" s="37"/>
      <c r="AC340" s="37"/>
      <c r="AD340" s="37"/>
      <c r="AE340" s="37"/>
      <c r="AR340" s="206" t="s">
        <v>291</v>
      </c>
      <c r="AT340" s="206" t="s">
        <v>138</v>
      </c>
      <c r="AU340" s="206" t="s">
        <v>87</v>
      </c>
      <c r="AY340" s="19" t="s">
        <v>135</v>
      </c>
      <c r="BE340" s="207">
        <f>IF(N340="základní",J340,0)</f>
        <v>0</v>
      </c>
      <c r="BF340" s="207">
        <f>IF(N340="snížená",J340,0)</f>
        <v>0</v>
      </c>
      <c r="BG340" s="207">
        <f>IF(N340="zákl. přenesená",J340,0)</f>
        <v>0</v>
      </c>
      <c r="BH340" s="207">
        <f>IF(N340="sníž. přenesená",J340,0)</f>
        <v>0</v>
      </c>
      <c r="BI340" s="207">
        <f>IF(N340="nulová",J340,0)</f>
        <v>0</v>
      </c>
      <c r="BJ340" s="19" t="s">
        <v>40</v>
      </c>
      <c r="BK340" s="207">
        <f>ROUND(I340*H340,2)</f>
        <v>0</v>
      </c>
      <c r="BL340" s="19" t="s">
        <v>291</v>
      </c>
      <c r="BM340" s="206" t="s">
        <v>812</v>
      </c>
    </row>
    <row r="341" spans="1:47" s="2" customFormat="1" ht="78">
      <c r="A341" s="37"/>
      <c r="B341" s="38"/>
      <c r="C341" s="39"/>
      <c r="D341" s="208" t="s">
        <v>170</v>
      </c>
      <c r="E341" s="39"/>
      <c r="F341" s="209" t="s">
        <v>551</v>
      </c>
      <c r="G341" s="39"/>
      <c r="H341" s="39"/>
      <c r="I341" s="118"/>
      <c r="J341" s="39"/>
      <c r="K341" s="39"/>
      <c r="L341" s="42"/>
      <c r="M341" s="210"/>
      <c r="N341" s="211"/>
      <c r="O341" s="67"/>
      <c r="P341" s="67"/>
      <c r="Q341" s="67"/>
      <c r="R341" s="67"/>
      <c r="S341" s="67"/>
      <c r="T341" s="68"/>
      <c r="U341" s="37"/>
      <c r="V341" s="37"/>
      <c r="W341" s="37"/>
      <c r="X341" s="37"/>
      <c r="Y341" s="37"/>
      <c r="Z341" s="37"/>
      <c r="AA341" s="37"/>
      <c r="AB341" s="37"/>
      <c r="AC341" s="37"/>
      <c r="AD341" s="37"/>
      <c r="AE341" s="37"/>
      <c r="AT341" s="19" t="s">
        <v>170</v>
      </c>
      <c r="AU341" s="19" t="s">
        <v>87</v>
      </c>
    </row>
    <row r="342" spans="2:63" s="12" customFormat="1" ht="22.9" customHeight="1">
      <c r="B342" s="179"/>
      <c r="C342" s="180"/>
      <c r="D342" s="181" t="s">
        <v>79</v>
      </c>
      <c r="E342" s="193" t="s">
        <v>813</v>
      </c>
      <c r="F342" s="193" t="s">
        <v>814</v>
      </c>
      <c r="G342" s="180"/>
      <c r="H342" s="180"/>
      <c r="I342" s="183"/>
      <c r="J342" s="194">
        <f>BK342</f>
        <v>0</v>
      </c>
      <c r="K342" s="180"/>
      <c r="L342" s="185"/>
      <c r="M342" s="186"/>
      <c r="N342" s="187"/>
      <c r="O342" s="187"/>
      <c r="P342" s="188">
        <f>SUM(P343:P358)</f>
        <v>0</v>
      </c>
      <c r="Q342" s="187"/>
      <c r="R342" s="188">
        <f>SUM(R343:R358)</f>
        <v>0.0268575</v>
      </c>
      <c r="S342" s="187"/>
      <c r="T342" s="189">
        <f>SUM(T343:T358)</f>
        <v>0</v>
      </c>
      <c r="AR342" s="190" t="s">
        <v>87</v>
      </c>
      <c r="AT342" s="191" t="s">
        <v>79</v>
      </c>
      <c r="AU342" s="191" t="s">
        <v>40</v>
      </c>
      <c r="AY342" s="190" t="s">
        <v>135</v>
      </c>
      <c r="BK342" s="192">
        <f>SUM(BK343:BK358)</f>
        <v>0</v>
      </c>
    </row>
    <row r="343" spans="1:65" s="2" customFormat="1" ht="16.5" customHeight="1">
      <c r="A343" s="37"/>
      <c r="B343" s="38"/>
      <c r="C343" s="195" t="s">
        <v>554</v>
      </c>
      <c r="D343" s="195" t="s">
        <v>138</v>
      </c>
      <c r="E343" s="196" t="s">
        <v>815</v>
      </c>
      <c r="F343" s="197" t="s">
        <v>816</v>
      </c>
      <c r="G343" s="198" t="s">
        <v>141</v>
      </c>
      <c r="H343" s="199">
        <v>1.25</v>
      </c>
      <c r="I343" s="200"/>
      <c r="J343" s="201">
        <f>ROUND(I343*H343,2)</f>
        <v>0</v>
      </c>
      <c r="K343" s="197" t="s">
        <v>142</v>
      </c>
      <c r="L343" s="42"/>
      <c r="M343" s="202" t="s">
        <v>32</v>
      </c>
      <c r="N343" s="203" t="s">
        <v>51</v>
      </c>
      <c r="O343" s="67"/>
      <c r="P343" s="204">
        <f>O343*H343</f>
        <v>0</v>
      </c>
      <c r="Q343" s="204">
        <v>0.00027</v>
      </c>
      <c r="R343" s="204">
        <f>Q343*H343</f>
        <v>0.0003375</v>
      </c>
      <c r="S343" s="204">
        <v>0</v>
      </c>
      <c r="T343" s="205">
        <f>S343*H343</f>
        <v>0</v>
      </c>
      <c r="U343" s="37"/>
      <c r="V343" s="37"/>
      <c r="W343" s="37"/>
      <c r="X343" s="37"/>
      <c r="Y343" s="37"/>
      <c r="Z343" s="37"/>
      <c r="AA343" s="37"/>
      <c r="AB343" s="37"/>
      <c r="AC343" s="37"/>
      <c r="AD343" s="37"/>
      <c r="AE343" s="37"/>
      <c r="AR343" s="206" t="s">
        <v>291</v>
      </c>
      <c r="AT343" s="206" t="s">
        <v>138</v>
      </c>
      <c r="AU343" s="206" t="s">
        <v>87</v>
      </c>
      <c r="AY343" s="19" t="s">
        <v>135</v>
      </c>
      <c r="BE343" s="207">
        <f>IF(N343="základní",J343,0)</f>
        <v>0</v>
      </c>
      <c r="BF343" s="207">
        <f>IF(N343="snížená",J343,0)</f>
        <v>0</v>
      </c>
      <c r="BG343" s="207">
        <f>IF(N343="zákl. přenesená",J343,0)</f>
        <v>0</v>
      </c>
      <c r="BH343" s="207">
        <f>IF(N343="sníž. přenesená",J343,0)</f>
        <v>0</v>
      </c>
      <c r="BI343" s="207">
        <f>IF(N343="nulová",J343,0)</f>
        <v>0</v>
      </c>
      <c r="BJ343" s="19" t="s">
        <v>40</v>
      </c>
      <c r="BK343" s="207">
        <f>ROUND(I343*H343,2)</f>
        <v>0</v>
      </c>
      <c r="BL343" s="19" t="s">
        <v>291</v>
      </c>
      <c r="BM343" s="206" t="s">
        <v>817</v>
      </c>
    </row>
    <row r="344" spans="1:47" s="2" customFormat="1" ht="78">
      <c r="A344" s="37"/>
      <c r="B344" s="38"/>
      <c r="C344" s="39"/>
      <c r="D344" s="208" t="s">
        <v>170</v>
      </c>
      <c r="E344" s="39"/>
      <c r="F344" s="209" t="s">
        <v>818</v>
      </c>
      <c r="G344" s="39"/>
      <c r="H344" s="39"/>
      <c r="I344" s="118"/>
      <c r="J344" s="39"/>
      <c r="K344" s="39"/>
      <c r="L344" s="42"/>
      <c r="M344" s="210"/>
      <c r="N344" s="211"/>
      <c r="O344" s="67"/>
      <c r="P344" s="67"/>
      <c r="Q344" s="67"/>
      <c r="R344" s="67"/>
      <c r="S344" s="67"/>
      <c r="T344" s="68"/>
      <c r="U344" s="37"/>
      <c r="V344" s="37"/>
      <c r="W344" s="37"/>
      <c r="X344" s="37"/>
      <c r="Y344" s="37"/>
      <c r="Z344" s="37"/>
      <c r="AA344" s="37"/>
      <c r="AB344" s="37"/>
      <c r="AC344" s="37"/>
      <c r="AD344" s="37"/>
      <c r="AE344" s="37"/>
      <c r="AT344" s="19" t="s">
        <v>170</v>
      </c>
      <c r="AU344" s="19" t="s">
        <v>87</v>
      </c>
    </row>
    <row r="345" spans="2:51" s="13" customFormat="1" ht="11.25">
      <c r="B345" s="212"/>
      <c r="C345" s="213"/>
      <c r="D345" s="208" t="s">
        <v>147</v>
      </c>
      <c r="E345" s="214" t="s">
        <v>32</v>
      </c>
      <c r="F345" s="215" t="s">
        <v>616</v>
      </c>
      <c r="G345" s="213"/>
      <c r="H345" s="214" t="s">
        <v>32</v>
      </c>
      <c r="I345" s="216"/>
      <c r="J345" s="213"/>
      <c r="K345" s="213"/>
      <c r="L345" s="217"/>
      <c r="M345" s="218"/>
      <c r="N345" s="219"/>
      <c r="O345" s="219"/>
      <c r="P345" s="219"/>
      <c r="Q345" s="219"/>
      <c r="R345" s="219"/>
      <c r="S345" s="219"/>
      <c r="T345" s="220"/>
      <c r="AT345" s="221" t="s">
        <v>147</v>
      </c>
      <c r="AU345" s="221" t="s">
        <v>87</v>
      </c>
      <c r="AV345" s="13" t="s">
        <v>40</v>
      </c>
      <c r="AW345" s="13" t="s">
        <v>38</v>
      </c>
      <c r="AX345" s="13" t="s">
        <v>80</v>
      </c>
      <c r="AY345" s="221" t="s">
        <v>135</v>
      </c>
    </row>
    <row r="346" spans="2:51" s="14" customFormat="1" ht="11.25">
      <c r="B346" s="222"/>
      <c r="C346" s="223"/>
      <c r="D346" s="208" t="s">
        <v>147</v>
      </c>
      <c r="E346" s="224" t="s">
        <v>32</v>
      </c>
      <c r="F346" s="225" t="s">
        <v>819</v>
      </c>
      <c r="G346" s="223"/>
      <c r="H346" s="226">
        <v>1.25</v>
      </c>
      <c r="I346" s="227"/>
      <c r="J346" s="223"/>
      <c r="K346" s="223"/>
      <c r="L346" s="228"/>
      <c r="M346" s="229"/>
      <c r="N346" s="230"/>
      <c r="O346" s="230"/>
      <c r="P346" s="230"/>
      <c r="Q346" s="230"/>
      <c r="R346" s="230"/>
      <c r="S346" s="230"/>
      <c r="T346" s="231"/>
      <c r="AT346" s="232" t="s">
        <v>147</v>
      </c>
      <c r="AU346" s="232" t="s">
        <v>87</v>
      </c>
      <c r="AV346" s="14" t="s">
        <v>87</v>
      </c>
      <c r="AW346" s="14" t="s">
        <v>38</v>
      </c>
      <c r="AX346" s="14" t="s">
        <v>80</v>
      </c>
      <c r="AY346" s="232" t="s">
        <v>135</v>
      </c>
    </row>
    <row r="347" spans="2:51" s="15" customFormat="1" ht="11.25">
      <c r="B347" s="233"/>
      <c r="C347" s="234"/>
      <c r="D347" s="208" t="s">
        <v>147</v>
      </c>
      <c r="E347" s="235" t="s">
        <v>32</v>
      </c>
      <c r="F347" s="236" t="s">
        <v>164</v>
      </c>
      <c r="G347" s="234"/>
      <c r="H347" s="237">
        <v>1.25</v>
      </c>
      <c r="I347" s="238"/>
      <c r="J347" s="234"/>
      <c r="K347" s="234"/>
      <c r="L347" s="239"/>
      <c r="M347" s="240"/>
      <c r="N347" s="241"/>
      <c r="O347" s="241"/>
      <c r="P347" s="241"/>
      <c r="Q347" s="241"/>
      <c r="R347" s="241"/>
      <c r="S347" s="241"/>
      <c r="T347" s="242"/>
      <c r="AT347" s="243" t="s">
        <v>147</v>
      </c>
      <c r="AU347" s="243" t="s">
        <v>87</v>
      </c>
      <c r="AV347" s="15" t="s">
        <v>143</v>
      </c>
      <c r="AW347" s="15" t="s">
        <v>38</v>
      </c>
      <c r="AX347" s="15" t="s">
        <v>40</v>
      </c>
      <c r="AY347" s="243" t="s">
        <v>135</v>
      </c>
    </row>
    <row r="348" spans="1:65" s="2" customFormat="1" ht="16.5" customHeight="1">
      <c r="A348" s="37"/>
      <c r="B348" s="38"/>
      <c r="C348" s="244" t="s">
        <v>562</v>
      </c>
      <c r="D348" s="244" t="s">
        <v>372</v>
      </c>
      <c r="E348" s="245" t="s">
        <v>820</v>
      </c>
      <c r="F348" s="246" t="s">
        <v>821</v>
      </c>
      <c r="G348" s="247" t="s">
        <v>352</v>
      </c>
      <c r="H348" s="248">
        <v>1</v>
      </c>
      <c r="I348" s="249"/>
      <c r="J348" s="250">
        <f>ROUND(I348*H348,2)</f>
        <v>0</v>
      </c>
      <c r="K348" s="246" t="s">
        <v>142</v>
      </c>
      <c r="L348" s="251"/>
      <c r="M348" s="252" t="s">
        <v>32</v>
      </c>
      <c r="N348" s="253" t="s">
        <v>51</v>
      </c>
      <c r="O348" s="67"/>
      <c r="P348" s="204">
        <f>O348*H348</f>
        <v>0</v>
      </c>
      <c r="Q348" s="204">
        <v>0.024</v>
      </c>
      <c r="R348" s="204">
        <f>Q348*H348</f>
        <v>0.024</v>
      </c>
      <c r="S348" s="204">
        <v>0</v>
      </c>
      <c r="T348" s="205">
        <f>S348*H348</f>
        <v>0</v>
      </c>
      <c r="U348" s="37"/>
      <c r="V348" s="37"/>
      <c r="W348" s="37"/>
      <c r="X348" s="37"/>
      <c r="Y348" s="37"/>
      <c r="Z348" s="37"/>
      <c r="AA348" s="37"/>
      <c r="AB348" s="37"/>
      <c r="AC348" s="37"/>
      <c r="AD348" s="37"/>
      <c r="AE348" s="37"/>
      <c r="AR348" s="206" t="s">
        <v>412</v>
      </c>
      <c r="AT348" s="206" t="s">
        <v>372</v>
      </c>
      <c r="AU348" s="206" t="s">
        <v>87</v>
      </c>
      <c r="AY348" s="19" t="s">
        <v>135</v>
      </c>
      <c r="BE348" s="207">
        <f>IF(N348="základní",J348,0)</f>
        <v>0</v>
      </c>
      <c r="BF348" s="207">
        <f>IF(N348="snížená",J348,0)</f>
        <v>0</v>
      </c>
      <c r="BG348" s="207">
        <f>IF(N348="zákl. přenesená",J348,0)</f>
        <v>0</v>
      </c>
      <c r="BH348" s="207">
        <f>IF(N348="sníž. přenesená",J348,0)</f>
        <v>0</v>
      </c>
      <c r="BI348" s="207">
        <f>IF(N348="nulová",J348,0)</f>
        <v>0</v>
      </c>
      <c r="BJ348" s="19" t="s">
        <v>40</v>
      </c>
      <c r="BK348" s="207">
        <f>ROUND(I348*H348,2)</f>
        <v>0</v>
      </c>
      <c r="BL348" s="19" t="s">
        <v>291</v>
      </c>
      <c r="BM348" s="206" t="s">
        <v>822</v>
      </c>
    </row>
    <row r="349" spans="1:47" s="2" customFormat="1" ht="39">
      <c r="A349" s="37"/>
      <c r="B349" s="38"/>
      <c r="C349" s="39"/>
      <c r="D349" s="208" t="s">
        <v>145</v>
      </c>
      <c r="E349" s="39"/>
      <c r="F349" s="209" t="s">
        <v>823</v>
      </c>
      <c r="G349" s="39"/>
      <c r="H349" s="39"/>
      <c r="I349" s="118"/>
      <c r="J349" s="39"/>
      <c r="K349" s="39"/>
      <c r="L349" s="42"/>
      <c r="M349" s="210"/>
      <c r="N349" s="211"/>
      <c r="O349" s="67"/>
      <c r="P349" s="67"/>
      <c r="Q349" s="67"/>
      <c r="R349" s="67"/>
      <c r="S349" s="67"/>
      <c r="T349" s="68"/>
      <c r="U349" s="37"/>
      <c r="V349" s="37"/>
      <c r="W349" s="37"/>
      <c r="X349" s="37"/>
      <c r="Y349" s="37"/>
      <c r="Z349" s="37"/>
      <c r="AA349" s="37"/>
      <c r="AB349" s="37"/>
      <c r="AC349" s="37"/>
      <c r="AD349" s="37"/>
      <c r="AE349" s="37"/>
      <c r="AT349" s="19" t="s">
        <v>145</v>
      </c>
      <c r="AU349" s="19" t="s">
        <v>87</v>
      </c>
    </row>
    <row r="350" spans="1:65" s="2" customFormat="1" ht="21.75" customHeight="1">
      <c r="A350" s="37"/>
      <c r="B350" s="38"/>
      <c r="C350" s="195" t="s">
        <v>570</v>
      </c>
      <c r="D350" s="195" t="s">
        <v>138</v>
      </c>
      <c r="E350" s="196" t="s">
        <v>824</v>
      </c>
      <c r="F350" s="197" t="s">
        <v>825</v>
      </c>
      <c r="G350" s="198" t="s">
        <v>304</v>
      </c>
      <c r="H350" s="199">
        <v>9</v>
      </c>
      <c r="I350" s="200"/>
      <c r="J350" s="201">
        <f>ROUND(I350*H350,2)</f>
        <v>0</v>
      </c>
      <c r="K350" s="197" t="s">
        <v>142</v>
      </c>
      <c r="L350" s="42"/>
      <c r="M350" s="202" t="s">
        <v>32</v>
      </c>
      <c r="N350" s="203" t="s">
        <v>51</v>
      </c>
      <c r="O350" s="67"/>
      <c r="P350" s="204">
        <f>O350*H350</f>
        <v>0</v>
      </c>
      <c r="Q350" s="204">
        <v>0.00028</v>
      </c>
      <c r="R350" s="204">
        <f>Q350*H350</f>
        <v>0.0025199999999999997</v>
      </c>
      <c r="S350" s="204">
        <v>0</v>
      </c>
      <c r="T350" s="205">
        <f>S350*H350</f>
        <v>0</v>
      </c>
      <c r="U350" s="37"/>
      <c r="V350" s="37"/>
      <c r="W350" s="37"/>
      <c r="X350" s="37"/>
      <c r="Y350" s="37"/>
      <c r="Z350" s="37"/>
      <c r="AA350" s="37"/>
      <c r="AB350" s="37"/>
      <c r="AC350" s="37"/>
      <c r="AD350" s="37"/>
      <c r="AE350" s="37"/>
      <c r="AR350" s="206" t="s">
        <v>291</v>
      </c>
      <c r="AT350" s="206" t="s">
        <v>138</v>
      </c>
      <c r="AU350" s="206" t="s">
        <v>87</v>
      </c>
      <c r="AY350" s="19" t="s">
        <v>135</v>
      </c>
      <c r="BE350" s="207">
        <f>IF(N350="základní",J350,0)</f>
        <v>0</v>
      </c>
      <c r="BF350" s="207">
        <f>IF(N350="snížená",J350,0)</f>
        <v>0</v>
      </c>
      <c r="BG350" s="207">
        <f>IF(N350="zákl. přenesená",J350,0)</f>
        <v>0</v>
      </c>
      <c r="BH350" s="207">
        <f>IF(N350="sníž. přenesená",J350,0)</f>
        <v>0</v>
      </c>
      <c r="BI350" s="207">
        <f>IF(N350="nulová",J350,0)</f>
        <v>0</v>
      </c>
      <c r="BJ350" s="19" t="s">
        <v>40</v>
      </c>
      <c r="BK350" s="207">
        <f>ROUND(I350*H350,2)</f>
        <v>0</v>
      </c>
      <c r="BL350" s="19" t="s">
        <v>291</v>
      </c>
      <c r="BM350" s="206" t="s">
        <v>826</v>
      </c>
    </row>
    <row r="351" spans="1:47" s="2" customFormat="1" ht="78">
      <c r="A351" s="37"/>
      <c r="B351" s="38"/>
      <c r="C351" s="39"/>
      <c r="D351" s="208" t="s">
        <v>170</v>
      </c>
      <c r="E351" s="39"/>
      <c r="F351" s="209" t="s">
        <v>827</v>
      </c>
      <c r="G351" s="39"/>
      <c r="H351" s="39"/>
      <c r="I351" s="118"/>
      <c r="J351" s="39"/>
      <c r="K351" s="39"/>
      <c r="L351" s="42"/>
      <c r="M351" s="210"/>
      <c r="N351" s="211"/>
      <c r="O351" s="67"/>
      <c r="P351" s="67"/>
      <c r="Q351" s="67"/>
      <c r="R351" s="67"/>
      <c r="S351" s="67"/>
      <c r="T351" s="68"/>
      <c r="U351" s="37"/>
      <c r="V351" s="37"/>
      <c r="W351" s="37"/>
      <c r="X351" s="37"/>
      <c r="Y351" s="37"/>
      <c r="Z351" s="37"/>
      <c r="AA351" s="37"/>
      <c r="AB351" s="37"/>
      <c r="AC351" s="37"/>
      <c r="AD351" s="37"/>
      <c r="AE351" s="37"/>
      <c r="AT351" s="19" t="s">
        <v>170</v>
      </c>
      <c r="AU351" s="19" t="s">
        <v>87</v>
      </c>
    </row>
    <row r="352" spans="2:51" s="13" customFormat="1" ht="11.25">
      <c r="B352" s="212"/>
      <c r="C352" s="213"/>
      <c r="D352" s="208" t="s">
        <v>147</v>
      </c>
      <c r="E352" s="214" t="s">
        <v>32</v>
      </c>
      <c r="F352" s="215" t="s">
        <v>616</v>
      </c>
      <c r="G352" s="213"/>
      <c r="H352" s="214" t="s">
        <v>32</v>
      </c>
      <c r="I352" s="216"/>
      <c r="J352" s="213"/>
      <c r="K352" s="213"/>
      <c r="L352" s="217"/>
      <c r="M352" s="218"/>
      <c r="N352" s="219"/>
      <c r="O352" s="219"/>
      <c r="P352" s="219"/>
      <c r="Q352" s="219"/>
      <c r="R352" s="219"/>
      <c r="S352" s="219"/>
      <c r="T352" s="220"/>
      <c r="AT352" s="221" t="s">
        <v>147</v>
      </c>
      <c r="AU352" s="221" t="s">
        <v>87</v>
      </c>
      <c r="AV352" s="13" t="s">
        <v>40</v>
      </c>
      <c r="AW352" s="13" t="s">
        <v>38</v>
      </c>
      <c r="AX352" s="13" t="s">
        <v>80</v>
      </c>
      <c r="AY352" s="221" t="s">
        <v>135</v>
      </c>
    </row>
    <row r="353" spans="2:51" s="14" customFormat="1" ht="11.25">
      <c r="B353" s="222"/>
      <c r="C353" s="223"/>
      <c r="D353" s="208" t="s">
        <v>147</v>
      </c>
      <c r="E353" s="224" t="s">
        <v>32</v>
      </c>
      <c r="F353" s="225" t="s">
        <v>828</v>
      </c>
      <c r="G353" s="223"/>
      <c r="H353" s="226">
        <v>9</v>
      </c>
      <c r="I353" s="227"/>
      <c r="J353" s="223"/>
      <c r="K353" s="223"/>
      <c r="L353" s="228"/>
      <c r="M353" s="229"/>
      <c r="N353" s="230"/>
      <c r="O353" s="230"/>
      <c r="P353" s="230"/>
      <c r="Q353" s="230"/>
      <c r="R353" s="230"/>
      <c r="S353" s="230"/>
      <c r="T353" s="231"/>
      <c r="AT353" s="232" t="s">
        <v>147</v>
      </c>
      <c r="AU353" s="232" t="s">
        <v>87</v>
      </c>
      <c r="AV353" s="14" t="s">
        <v>87</v>
      </c>
      <c r="AW353" s="14" t="s">
        <v>38</v>
      </c>
      <c r="AX353" s="14" t="s">
        <v>80</v>
      </c>
      <c r="AY353" s="232" t="s">
        <v>135</v>
      </c>
    </row>
    <row r="354" spans="2:51" s="15" customFormat="1" ht="11.25">
      <c r="B354" s="233"/>
      <c r="C354" s="234"/>
      <c r="D354" s="208" t="s">
        <v>147</v>
      </c>
      <c r="E354" s="235" t="s">
        <v>32</v>
      </c>
      <c r="F354" s="236" t="s">
        <v>164</v>
      </c>
      <c r="G354" s="234"/>
      <c r="H354" s="237">
        <v>9</v>
      </c>
      <c r="I354" s="238"/>
      <c r="J354" s="234"/>
      <c r="K354" s="234"/>
      <c r="L354" s="239"/>
      <c r="M354" s="240"/>
      <c r="N354" s="241"/>
      <c r="O354" s="241"/>
      <c r="P354" s="241"/>
      <c r="Q354" s="241"/>
      <c r="R354" s="241"/>
      <c r="S354" s="241"/>
      <c r="T354" s="242"/>
      <c r="AT354" s="243" t="s">
        <v>147</v>
      </c>
      <c r="AU354" s="243" t="s">
        <v>87</v>
      </c>
      <c r="AV354" s="15" t="s">
        <v>143</v>
      </c>
      <c r="AW354" s="15" t="s">
        <v>38</v>
      </c>
      <c r="AX354" s="15" t="s">
        <v>40</v>
      </c>
      <c r="AY354" s="243" t="s">
        <v>135</v>
      </c>
    </row>
    <row r="355" spans="1:65" s="2" customFormat="1" ht="21.75" customHeight="1">
      <c r="A355" s="37"/>
      <c r="B355" s="38"/>
      <c r="C355" s="195" t="s">
        <v>574</v>
      </c>
      <c r="D355" s="195" t="s">
        <v>138</v>
      </c>
      <c r="E355" s="196" t="s">
        <v>829</v>
      </c>
      <c r="F355" s="197" t="s">
        <v>830</v>
      </c>
      <c r="G355" s="198" t="s">
        <v>438</v>
      </c>
      <c r="H355" s="199">
        <v>0.027</v>
      </c>
      <c r="I355" s="200"/>
      <c r="J355" s="201">
        <f>ROUND(I355*H355,2)</f>
        <v>0</v>
      </c>
      <c r="K355" s="197" t="s">
        <v>142</v>
      </c>
      <c r="L355" s="42"/>
      <c r="M355" s="202" t="s">
        <v>32</v>
      </c>
      <c r="N355" s="203" t="s">
        <v>51</v>
      </c>
      <c r="O355" s="67"/>
      <c r="P355" s="204">
        <f>O355*H355</f>
        <v>0</v>
      </c>
      <c r="Q355" s="204">
        <v>0</v>
      </c>
      <c r="R355" s="204">
        <f>Q355*H355</f>
        <v>0</v>
      </c>
      <c r="S355" s="204">
        <v>0</v>
      </c>
      <c r="T355" s="205">
        <f>S355*H355</f>
        <v>0</v>
      </c>
      <c r="U355" s="37"/>
      <c r="V355" s="37"/>
      <c r="W355" s="37"/>
      <c r="X355" s="37"/>
      <c r="Y355" s="37"/>
      <c r="Z355" s="37"/>
      <c r="AA355" s="37"/>
      <c r="AB355" s="37"/>
      <c r="AC355" s="37"/>
      <c r="AD355" s="37"/>
      <c r="AE355" s="37"/>
      <c r="AR355" s="206" t="s">
        <v>291</v>
      </c>
      <c r="AT355" s="206" t="s">
        <v>138</v>
      </c>
      <c r="AU355" s="206" t="s">
        <v>87</v>
      </c>
      <c r="AY355" s="19" t="s">
        <v>135</v>
      </c>
      <c r="BE355" s="207">
        <f>IF(N355="základní",J355,0)</f>
        <v>0</v>
      </c>
      <c r="BF355" s="207">
        <f>IF(N355="snížená",J355,0)</f>
        <v>0</v>
      </c>
      <c r="BG355" s="207">
        <f>IF(N355="zákl. přenesená",J355,0)</f>
        <v>0</v>
      </c>
      <c r="BH355" s="207">
        <f>IF(N355="sníž. přenesená",J355,0)</f>
        <v>0</v>
      </c>
      <c r="BI355" s="207">
        <f>IF(N355="nulová",J355,0)</f>
        <v>0</v>
      </c>
      <c r="BJ355" s="19" t="s">
        <v>40</v>
      </c>
      <c r="BK355" s="207">
        <f>ROUND(I355*H355,2)</f>
        <v>0</v>
      </c>
      <c r="BL355" s="19" t="s">
        <v>291</v>
      </c>
      <c r="BM355" s="206" t="s">
        <v>831</v>
      </c>
    </row>
    <row r="356" spans="1:47" s="2" customFormat="1" ht="78">
      <c r="A356" s="37"/>
      <c r="B356" s="38"/>
      <c r="C356" s="39"/>
      <c r="D356" s="208" t="s">
        <v>170</v>
      </c>
      <c r="E356" s="39"/>
      <c r="F356" s="209" t="s">
        <v>832</v>
      </c>
      <c r="G356" s="39"/>
      <c r="H356" s="39"/>
      <c r="I356" s="118"/>
      <c r="J356" s="39"/>
      <c r="K356" s="39"/>
      <c r="L356" s="42"/>
      <c r="M356" s="210"/>
      <c r="N356" s="211"/>
      <c r="O356" s="67"/>
      <c r="P356" s="67"/>
      <c r="Q356" s="67"/>
      <c r="R356" s="67"/>
      <c r="S356" s="67"/>
      <c r="T356" s="68"/>
      <c r="U356" s="37"/>
      <c r="V356" s="37"/>
      <c r="W356" s="37"/>
      <c r="X356" s="37"/>
      <c r="Y356" s="37"/>
      <c r="Z356" s="37"/>
      <c r="AA356" s="37"/>
      <c r="AB356" s="37"/>
      <c r="AC356" s="37"/>
      <c r="AD356" s="37"/>
      <c r="AE356" s="37"/>
      <c r="AT356" s="19" t="s">
        <v>170</v>
      </c>
      <c r="AU356" s="19" t="s">
        <v>87</v>
      </c>
    </row>
    <row r="357" spans="1:65" s="2" customFormat="1" ht="21.75" customHeight="1">
      <c r="A357" s="37"/>
      <c r="B357" s="38"/>
      <c r="C357" s="195" t="s">
        <v>580</v>
      </c>
      <c r="D357" s="195" t="s">
        <v>138</v>
      </c>
      <c r="E357" s="196" t="s">
        <v>833</v>
      </c>
      <c r="F357" s="197" t="s">
        <v>834</v>
      </c>
      <c r="G357" s="198" t="s">
        <v>438</v>
      </c>
      <c r="H357" s="199">
        <v>0.027</v>
      </c>
      <c r="I357" s="200"/>
      <c r="J357" s="201">
        <f>ROUND(I357*H357,2)</f>
        <v>0</v>
      </c>
      <c r="K357" s="197" t="s">
        <v>142</v>
      </c>
      <c r="L357" s="42"/>
      <c r="M357" s="202" t="s">
        <v>32</v>
      </c>
      <c r="N357" s="203" t="s">
        <v>51</v>
      </c>
      <c r="O357" s="67"/>
      <c r="P357" s="204">
        <f>O357*H357</f>
        <v>0</v>
      </c>
      <c r="Q357" s="204">
        <v>0</v>
      </c>
      <c r="R357" s="204">
        <f>Q357*H357</f>
        <v>0</v>
      </c>
      <c r="S357" s="204">
        <v>0</v>
      </c>
      <c r="T357" s="205">
        <f>S357*H357</f>
        <v>0</v>
      </c>
      <c r="U357" s="37"/>
      <c r="V357" s="37"/>
      <c r="W357" s="37"/>
      <c r="X357" s="37"/>
      <c r="Y357" s="37"/>
      <c r="Z357" s="37"/>
      <c r="AA357" s="37"/>
      <c r="AB357" s="37"/>
      <c r="AC357" s="37"/>
      <c r="AD357" s="37"/>
      <c r="AE357" s="37"/>
      <c r="AR357" s="206" t="s">
        <v>291</v>
      </c>
      <c r="AT357" s="206" t="s">
        <v>138</v>
      </c>
      <c r="AU357" s="206" t="s">
        <v>87</v>
      </c>
      <c r="AY357" s="19" t="s">
        <v>135</v>
      </c>
      <c r="BE357" s="207">
        <f>IF(N357="základní",J357,0)</f>
        <v>0</v>
      </c>
      <c r="BF357" s="207">
        <f>IF(N357="snížená",J357,0)</f>
        <v>0</v>
      </c>
      <c r="BG357" s="207">
        <f>IF(N357="zákl. přenesená",J357,0)</f>
        <v>0</v>
      </c>
      <c r="BH357" s="207">
        <f>IF(N357="sníž. přenesená",J357,0)</f>
        <v>0</v>
      </c>
      <c r="BI357" s="207">
        <f>IF(N357="nulová",J357,0)</f>
        <v>0</v>
      </c>
      <c r="BJ357" s="19" t="s">
        <v>40</v>
      </c>
      <c r="BK357" s="207">
        <f>ROUND(I357*H357,2)</f>
        <v>0</v>
      </c>
      <c r="BL357" s="19" t="s">
        <v>291</v>
      </c>
      <c r="BM357" s="206" t="s">
        <v>835</v>
      </c>
    </row>
    <row r="358" spans="1:47" s="2" customFormat="1" ht="78">
      <c r="A358" s="37"/>
      <c r="B358" s="38"/>
      <c r="C358" s="39"/>
      <c r="D358" s="208" t="s">
        <v>170</v>
      </c>
      <c r="E358" s="39"/>
      <c r="F358" s="209" t="s">
        <v>832</v>
      </c>
      <c r="G358" s="39"/>
      <c r="H358" s="39"/>
      <c r="I358" s="118"/>
      <c r="J358" s="39"/>
      <c r="K358" s="39"/>
      <c r="L358" s="42"/>
      <c r="M358" s="210"/>
      <c r="N358" s="211"/>
      <c r="O358" s="67"/>
      <c r="P358" s="67"/>
      <c r="Q358" s="67"/>
      <c r="R358" s="67"/>
      <c r="S358" s="67"/>
      <c r="T358" s="68"/>
      <c r="U358" s="37"/>
      <c r="V358" s="37"/>
      <c r="W358" s="37"/>
      <c r="X358" s="37"/>
      <c r="Y358" s="37"/>
      <c r="Z358" s="37"/>
      <c r="AA358" s="37"/>
      <c r="AB358" s="37"/>
      <c r="AC358" s="37"/>
      <c r="AD358" s="37"/>
      <c r="AE358" s="37"/>
      <c r="AT358" s="19" t="s">
        <v>170</v>
      </c>
      <c r="AU358" s="19" t="s">
        <v>87</v>
      </c>
    </row>
    <row r="359" spans="2:63" s="12" customFormat="1" ht="22.9" customHeight="1">
      <c r="B359" s="179"/>
      <c r="C359" s="180"/>
      <c r="D359" s="181" t="s">
        <v>79</v>
      </c>
      <c r="E359" s="193" t="s">
        <v>836</v>
      </c>
      <c r="F359" s="193" t="s">
        <v>837</v>
      </c>
      <c r="G359" s="180"/>
      <c r="H359" s="180"/>
      <c r="I359" s="183"/>
      <c r="J359" s="194">
        <f>BK359</f>
        <v>0</v>
      </c>
      <c r="K359" s="180"/>
      <c r="L359" s="185"/>
      <c r="M359" s="186"/>
      <c r="N359" s="187"/>
      <c r="O359" s="187"/>
      <c r="P359" s="188">
        <f>SUM(P360:P363)</f>
        <v>0</v>
      </c>
      <c r="Q359" s="187"/>
      <c r="R359" s="188">
        <f>SUM(R360:R363)</f>
        <v>0</v>
      </c>
      <c r="S359" s="187"/>
      <c r="T359" s="189">
        <f>SUM(T360:T363)</f>
        <v>0.02125</v>
      </c>
      <c r="AR359" s="190" t="s">
        <v>87</v>
      </c>
      <c r="AT359" s="191" t="s">
        <v>79</v>
      </c>
      <c r="AU359" s="191" t="s">
        <v>40</v>
      </c>
      <c r="AY359" s="190" t="s">
        <v>135</v>
      </c>
      <c r="BK359" s="192">
        <f>SUM(BK360:BK363)</f>
        <v>0</v>
      </c>
    </row>
    <row r="360" spans="1:65" s="2" customFormat="1" ht="16.5" customHeight="1">
      <c r="A360" s="37"/>
      <c r="B360" s="38"/>
      <c r="C360" s="195" t="s">
        <v>587</v>
      </c>
      <c r="D360" s="195" t="s">
        <v>138</v>
      </c>
      <c r="E360" s="196" t="s">
        <v>838</v>
      </c>
      <c r="F360" s="197" t="s">
        <v>839</v>
      </c>
      <c r="G360" s="198" t="s">
        <v>141</v>
      </c>
      <c r="H360" s="199">
        <v>1.25</v>
      </c>
      <c r="I360" s="200"/>
      <c r="J360" s="201">
        <f>ROUND(I360*H360,2)</f>
        <v>0</v>
      </c>
      <c r="K360" s="197" t="s">
        <v>142</v>
      </c>
      <c r="L360" s="42"/>
      <c r="M360" s="202" t="s">
        <v>32</v>
      </c>
      <c r="N360" s="203" t="s">
        <v>51</v>
      </c>
      <c r="O360" s="67"/>
      <c r="P360" s="204">
        <f>O360*H360</f>
        <v>0</v>
      </c>
      <c r="Q360" s="204">
        <v>0</v>
      </c>
      <c r="R360" s="204">
        <f>Q360*H360</f>
        <v>0</v>
      </c>
      <c r="S360" s="204">
        <v>0.017</v>
      </c>
      <c r="T360" s="205">
        <f>S360*H360</f>
        <v>0.02125</v>
      </c>
      <c r="U360" s="37"/>
      <c r="V360" s="37"/>
      <c r="W360" s="37"/>
      <c r="X360" s="37"/>
      <c r="Y360" s="37"/>
      <c r="Z360" s="37"/>
      <c r="AA360" s="37"/>
      <c r="AB360" s="37"/>
      <c r="AC360" s="37"/>
      <c r="AD360" s="37"/>
      <c r="AE360" s="37"/>
      <c r="AR360" s="206" t="s">
        <v>291</v>
      </c>
      <c r="AT360" s="206" t="s">
        <v>138</v>
      </c>
      <c r="AU360" s="206" t="s">
        <v>87</v>
      </c>
      <c r="AY360" s="19" t="s">
        <v>135</v>
      </c>
      <c r="BE360" s="207">
        <f>IF(N360="základní",J360,0)</f>
        <v>0</v>
      </c>
      <c r="BF360" s="207">
        <f>IF(N360="snížená",J360,0)</f>
        <v>0</v>
      </c>
      <c r="BG360" s="207">
        <f>IF(N360="zákl. přenesená",J360,0)</f>
        <v>0</v>
      </c>
      <c r="BH360" s="207">
        <f>IF(N360="sníž. přenesená",J360,0)</f>
        <v>0</v>
      </c>
      <c r="BI360" s="207">
        <f>IF(N360="nulová",J360,0)</f>
        <v>0</v>
      </c>
      <c r="BJ360" s="19" t="s">
        <v>40</v>
      </c>
      <c r="BK360" s="207">
        <f>ROUND(I360*H360,2)</f>
        <v>0</v>
      </c>
      <c r="BL360" s="19" t="s">
        <v>291</v>
      </c>
      <c r="BM360" s="206" t="s">
        <v>840</v>
      </c>
    </row>
    <row r="361" spans="2:51" s="13" customFormat="1" ht="11.25">
      <c r="B361" s="212"/>
      <c r="C361" s="213"/>
      <c r="D361" s="208" t="s">
        <v>147</v>
      </c>
      <c r="E361" s="214" t="s">
        <v>32</v>
      </c>
      <c r="F361" s="215" t="s">
        <v>607</v>
      </c>
      <c r="G361" s="213"/>
      <c r="H361" s="214" t="s">
        <v>32</v>
      </c>
      <c r="I361" s="216"/>
      <c r="J361" s="213"/>
      <c r="K361" s="213"/>
      <c r="L361" s="217"/>
      <c r="M361" s="218"/>
      <c r="N361" s="219"/>
      <c r="O361" s="219"/>
      <c r="P361" s="219"/>
      <c r="Q361" s="219"/>
      <c r="R361" s="219"/>
      <c r="S361" s="219"/>
      <c r="T361" s="220"/>
      <c r="AT361" s="221" t="s">
        <v>147</v>
      </c>
      <c r="AU361" s="221" t="s">
        <v>87</v>
      </c>
      <c r="AV361" s="13" t="s">
        <v>40</v>
      </c>
      <c r="AW361" s="13" t="s">
        <v>38</v>
      </c>
      <c r="AX361" s="13" t="s">
        <v>80</v>
      </c>
      <c r="AY361" s="221" t="s">
        <v>135</v>
      </c>
    </row>
    <row r="362" spans="2:51" s="14" customFormat="1" ht="11.25">
      <c r="B362" s="222"/>
      <c r="C362" s="223"/>
      <c r="D362" s="208" t="s">
        <v>147</v>
      </c>
      <c r="E362" s="224" t="s">
        <v>32</v>
      </c>
      <c r="F362" s="225" t="s">
        <v>698</v>
      </c>
      <c r="G362" s="223"/>
      <c r="H362" s="226">
        <v>1.25</v>
      </c>
      <c r="I362" s="227"/>
      <c r="J362" s="223"/>
      <c r="K362" s="223"/>
      <c r="L362" s="228"/>
      <c r="M362" s="229"/>
      <c r="N362" s="230"/>
      <c r="O362" s="230"/>
      <c r="P362" s="230"/>
      <c r="Q362" s="230"/>
      <c r="R362" s="230"/>
      <c r="S362" s="230"/>
      <c r="T362" s="231"/>
      <c r="AT362" s="232" t="s">
        <v>147</v>
      </c>
      <c r="AU362" s="232" t="s">
        <v>87</v>
      </c>
      <c r="AV362" s="14" t="s">
        <v>87</v>
      </c>
      <c r="AW362" s="14" t="s">
        <v>38</v>
      </c>
      <c r="AX362" s="14" t="s">
        <v>80</v>
      </c>
      <c r="AY362" s="232" t="s">
        <v>135</v>
      </c>
    </row>
    <row r="363" spans="2:51" s="15" customFormat="1" ht="11.25">
      <c r="B363" s="233"/>
      <c r="C363" s="234"/>
      <c r="D363" s="208" t="s">
        <v>147</v>
      </c>
      <c r="E363" s="235" t="s">
        <v>32</v>
      </c>
      <c r="F363" s="236" t="s">
        <v>164</v>
      </c>
      <c r="G363" s="234"/>
      <c r="H363" s="237">
        <v>1.25</v>
      </c>
      <c r="I363" s="238"/>
      <c r="J363" s="234"/>
      <c r="K363" s="234"/>
      <c r="L363" s="239"/>
      <c r="M363" s="240"/>
      <c r="N363" s="241"/>
      <c r="O363" s="241"/>
      <c r="P363" s="241"/>
      <c r="Q363" s="241"/>
      <c r="R363" s="241"/>
      <c r="S363" s="241"/>
      <c r="T363" s="242"/>
      <c r="AT363" s="243" t="s">
        <v>147</v>
      </c>
      <c r="AU363" s="243" t="s">
        <v>87</v>
      </c>
      <c r="AV363" s="15" t="s">
        <v>143</v>
      </c>
      <c r="AW363" s="15" t="s">
        <v>38</v>
      </c>
      <c r="AX363" s="15" t="s">
        <v>40</v>
      </c>
      <c r="AY363" s="243" t="s">
        <v>135</v>
      </c>
    </row>
    <row r="364" spans="2:63" s="12" customFormat="1" ht="22.9" customHeight="1">
      <c r="B364" s="179"/>
      <c r="C364" s="180"/>
      <c r="D364" s="181" t="s">
        <v>79</v>
      </c>
      <c r="E364" s="193" t="s">
        <v>560</v>
      </c>
      <c r="F364" s="193" t="s">
        <v>561</v>
      </c>
      <c r="G364" s="180"/>
      <c r="H364" s="180"/>
      <c r="I364" s="183"/>
      <c r="J364" s="194">
        <f>BK364</f>
        <v>0</v>
      </c>
      <c r="K364" s="180"/>
      <c r="L364" s="185"/>
      <c r="M364" s="186"/>
      <c r="N364" s="187"/>
      <c r="O364" s="187"/>
      <c r="P364" s="188">
        <f>SUM(P365:P388)</f>
        <v>0</v>
      </c>
      <c r="Q364" s="187"/>
      <c r="R364" s="188">
        <f>SUM(R365:R388)</f>
        <v>0.01773384</v>
      </c>
      <c r="S364" s="187"/>
      <c r="T364" s="189">
        <f>SUM(T365:T388)</f>
        <v>0</v>
      </c>
      <c r="AR364" s="190" t="s">
        <v>87</v>
      </c>
      <c r="AT364" s="191" t="s">
        <v>79</v>
      </c>
      <c r="AU364" s="191" t="s">
        <v>40</v>
      </c>
      <c r="AY364" s="190" t="s">
        <v>135</v>
      </c>
      <c r="BK364" s="192">
        <f>SUM(BK365:BK388)</f>
        <v>0</v>
      </c>
    </row>
    <row r="365" spans="1:65" s="2" customFormat="1" ht="16.5" customHeight="1">
      <c r="A365" s="37"/>
      <c r="B365" s="38"/>
      <c r="C365" s="195" t="s">
        <v>592</v>
      </c>
      <c r="D365" s="195" t="s">
        <v>138</v>
      </c>
      <c r="E365" s="196" t="s">
        <v>841</v>
      </c>
      <c r="F365" s="197" t="s">
        <v>842</v>
      </c>
      <c r="G365" s="198" t="s">
        <v>141</v>
      </c>
      <c r="H365" s="199">
        <v>46.668</v>
      </c>
      <c r="I365" s="200"/>
      <c r="J365" s="201">
        <f>ROUND(I365*H365,2)</f>
        <v>0</v>
      </c>
      <c r="K365" s="197" t="s">
        <v>142</v>
      </c>
      <c r="L365" s="42"/>
      <c r="M365" s="202" t="s">
        <v>32</v>
      </c>
      <c r="N365" s="203" t="s">
        <v>51</v>
      </c>
      <c r="O365" s="67"/>
      <c r="P365" s="204">
        <f>O365*H365</f>
        <v>0</v>
      </c>
      <c r="Q365" s="204">
        <v>7E-05</v>
      </c>
      <c r="R365" s="204">
        <f>Q365*H365</f>
        <v>0.0032667599999999996</v>
      </c>
      <c r="S365" s="204">
        <v>0</v>
      </c>
      <c r="T365" s="205">
        <f>S365*H365</f>
        <v>0</v>
      </c>
      <c r="U365" s="37"/>
      <c r="V365" s="37"/>
      <c r="W365" s="37"/>
      <c r="X365" s="37"/>
      <c r="Y365" s="37"/>
      <c r="Z365" s="37"/>
      <c r="AA365" s="37"/>
      <c r="AB365" s="37"/>
      <c r="AC365" s="37"/>
      <c r="AD365" s="37"/>
      <c r="AE365" s="37"/>
      <c r="AR365" s="206" t="s">
        <v>291</v>
      </c>
      <c r="AT365" s="206" t="s">
        <v>138</v>
      </c>
      <c r="AU365" s="206" t="s">
        <v>87</v>
      </c>
      <c r="AY365" s="19" t="s">
        <v>135</v>
      </c>
      <c r="BE365" s="207">
        <f>IF(N365="základní",J365,0)</f>
        <v>0</v>
      </c>
      <c r="BF365" s="207">
        <f>IF(N365="snížená",J365,0)</f>
        <v>0</v>
      </c>
      <c r="BG365" s="207">
        <f>IF(N365="zákl. přenesená",J365,0)</f>
        <v>0</v>
      </c>
      <c r="BH365" s="207">
        <f>IF(N365="sníž. přenesená",J365,0)</f>
        <v>0</v>
      </c>
      <c r="BI365" s="207">
        <f>IF(N365="nulová",J365,0)</f>
        <v>0</v>
      </c>
      <c r="BJ365" s="19" t="s">
        <v>40</v>
      </c>
      <c r="BK365" s="207">
        <f>ROUND(I365*H365,2)</f>
        <v>0</v>
      </c>
      <c r="BL365" s="19" t="s">
        <v>291</v>
      </c>
      <c r="BM365" s="206" t="s">
        <v>843</v>
      </c>
    </row>
    <row r="366" spans="1:47" s="2" customFormat="1" ht="29.25">
      <c r="A366" s="37"/>
      <c r="B366" s="38"/>
      <c r="C366" s="39"/>
      <c r="D366" s="208" t="s">
        <v>145</v>
      </c>
      <c r="E366" s="39"/>
      <c r="F366" s="209" t="s">
        <v>844</v>
      </c>
      <c r="G366" s="39"/>
      <c r="H366" s="39"/>
      <c r="I366" s="118"/>
      <c r="J366" s="39"/>
      <c r="K366" s="39"/>
      <c r="L366" s="42"/>
      <c r="M366" s="210"/>
      <c r="N366" s="211"/>
      <c r="O366" s="67"/>
      <c r="P366" s="67"/>
      <c r="Q366" s="67"/>
      <c r="R366" s="67"/>
      <c r="S366" s="67"/>
      <c r="T366" s="68"/>
      <c r="U366" s="37"/>
      <c r="V366" s="37"/>
      <c r="W366" s="37"/>
      <c r="X366" s="37"/>
      <c r="Y366" s="37"/>
      <c r="Z366" s="37"/>
      <c r="AA366" s="37"/>
      <c r="AB366" s="37"/>
      <c r="AC366" s="37"/>
      <c r="AD366" s="37"/>
      <c r="AE366" s="37"/>
      <c r="AT366" s="19" t="s">
        <v>145</v>
      </c>
      <c r="AU366" s="19" t="s">
        <v>87</v>
      </c>
    </row>
    <row r="367" spans="2:51" s="13" customFormat="1" ht="11.25">
      <c r="B367" s="212"/>
      <c r="C367" s="213"/>
      <c r="D367" s="208" t="s">
        <v>147</v>
      </c>
      <c r="E367" s="214" t="s">
        <v>32</v>
      </c>
      <c r="F367" s="215" t="s">
        <v>607</v>
      </c>
      <c r="G367" s="213"/>
      <c r="H367" s="214" t="s">
        <v>32</v>
      </c>
      <c r="I367" s="216"/>
      <c r="J367" s="213"/>
      <c r="K367" s="213"/>
      <c r="L367" s="217"/>
      <c r="M367" s="218"/>
      <c r="N367" s="219"/>
      <c r="O367" s="219"/>
      <c r="P367" s="219"/>
      <c r="Q367" s="219"/>
      <c r="R367" s="219"/>
      <c r="S367" s="219"/>
      <c r="T367" s="220"/>
      <c r="AT367" s="221" t="s">
        <v>147</v>
      </c>
      <c r="AU367" s="221" t="s">
        <v>87</v>
      </c>
      <c r="AV367" s="13" t="s">
        <v>40</v>
      </c>
      <c r="AW367" s="13" t="s">
        <v>38</v>
      </c>
      <c r="AX367" s="13" t="s">
        <v>80</v>
      </c>
      <c r="AY367" s="221" t="s">
        <v>135</v>
      </c>
    </row>
    <row r="368" spans="2:51" s="14" customFormat="1" ht="11.25">
      <c r="B368" s="222"/>
      <c r="C368" s="223"/>
      <c r="D368" s="208" t="s">
        <v>147</v>
      </c>
      <c r="E368" s="224" t="s">
        <v>32</v>
      </c>
      <c r="F368" s="225" t="s">
        <v>845</v>
      </c>
      <c r="G368" s="223"/>
      <c r="H368" s="226">
        <v>46.668</v>
      </c>
      <c r="I368" s="227"/>
      <c r="J368" s="223"/>
      <c r="K368" s="223"/>
      <c r="L368" s="228"/>
      <c r="M368" s="229"/>
      <c r="N368" s="230"/>
      <c r="O368" s="230"/>
      <c r="P368" s="230"/>
      <c r="Q368" s="230"/>
      <c r="R368" s="230"/>
      <c r="S368" s="230"/>
      <c r="T368" s="231"/>
      <c r="AT368" s="232" t="s">
        <v>147</v>
      </c>
      <c r="AU368" s="232" t="s">
        <v>87</v>
      </c>
      <c r="AV368" s="14" t="s">
        <v>87</v>
      </c>
      <c r="AW368" s="14" t="s">
        <v>38</v>
      </c>
      <c r="AX368" s="14" t="s">
        <v>80</v>
      </c>
      <c r="AY368" s="232" t="s">
        <v>135</v>
      </c>
    </row>
    <row r="369" spans="2:51" s="15" customFormat="1" ht="11.25">
      <c r="B369" s="233"/>
      <c r="C369" s="234"/>
      <c r="D369" s="208" t="s">
        <v>147</v>
      </c>
      <c r="E369" s="235" t="s">
        <v>32</v>
      </c>
      <c r="F369" s="236" t="s">
        <v>164</v>
      </c>
      <c r="G369" s="234"/>
      <c r="H369" s="237">
        <v>46.668</v>
      </c>
      <c r="I369" s="238"/>
      <c r="J369" s="234"/>
      <c r="K369" s="234"/>
      <c r="L369" s="239"/>
      <c r="M369" s="240"/>
      <c r="N369" s="241"/>
      <c r="O369" s="241"/>
      <c r="P369" s="241"/>
      <c r="Q369" s="241"/>
      <c r="R369" s="241"/>
      <c r="S369" s="241"/>
      <c r="T369" s="242"/>
      <c r="AT369" s="243" t="s">
        <v>147</v>
      </c>
      <c r="AU369" s="243" t="s">
        <v>87</v>
      </c>
      <c r="AV369" s="15" t="s">
        <v>143</v>
      </c>
      <c r="AW369" s="15" t="s">
        <v>38</v>
      </c>
      <c r="AX369" s="15" t="s">
        <v>40</v>
      </c>
      <c r="AY369" s="243" t="s">
        <v>135</v>
      </c>
    </row>
    <row r="370" spans="1:65" s="2" customFormat="1" ht="16.5" customHeight="1">
      <c r="A370" s="37"/>
      <c r="B370" s="38"/>
      <c r="C370" s="195" t="s">
        <v>846</v>
      </c>
      <c r="D370" s="195" t="s">
        <v>138</v>
      </c>
      <c r="E370" s="196" t="s">
        <v>847</v>
      </c>
      <c r="F370" s="197" t="s">
        <v>848</v>
      </c>
      <c r="G370" s="198" t="s">
        <v>141</v>
      </c>
      <c r="H370" s="199">
        <v>46.668</v>
      </c>
      <c r="I370" s="200"/>
      <c r="J370" s="201">
        <f>ROUND(I370*H370,2)</f>
        <v>0</v>
      </c>
      <c r="K370" s="197" t="s">
        <v>142</v>
      </c>
      <c r="L370" s="42"/>
      <c r="M370" s="202" t="s">
        <v>32</v>
      </c>
      <c r="N370" s="203" t="s">
        <v>51</v>
      </c>
      <c r="O370" s="67"/>
      <c r="P370" s="204">
        <f>O370*H370</f>
        <v>0</v>
      </c>
      <c r="Q370" s="204">
        <v>7E-05</v>
      </c>
      <c r="R370" s="204">
        <f>Q370*H370</f>
        <v>0.0032667599999999996</v>
      </c>
      <c r="S370" s="204">
        <v>0</v>
      </c>
      <c r="T370" s="205">
        <f>S370*H370</f>
        <v>0</v>
      </c>
      <c r="U370" s="37"/>
      <c r="V370" s="37"/>
      <c r="W370" s="37"/>
      <c r="X370" s="37"/>
      <c r="Y370" s="37"/>
      <c r="Z370" s="37"/>
      <c r="AA370" s="37"/>
      <c r="AB370" s="37"/>
      <c r="AC370" s="37"/>
      <c r="AD370" s="37"/>
      <c r="AE370" s="37"/>
      <c r="AR370" s="206" t="s">
        <v>291</v>
      </c>
      <c r="AT370" s="206" t="s">
        <v>138</v>
      </c>
      <c r="AU370" s="206" t="s">
        <v>87</v>
      </c>
      <c r="AY370" s="19" t="s">
        <v>135</v>
      </c>
      <c r="BE370" s="207">
        <f>IF(N370="základní",J370,0)</f>
        <v>0</v>
      </c>
      <c r="BF370" s="207">
        <f>IF(N370="snížená",J370,0)</f>
        <v>0</v>
      </c>
      <c r="BG370" s="207">
        <f>IF(N370="zákl. přenesená",J370,0)</f>
        <v>0</v>
      </c>
      <c r="BH370" s="207">
        <f>IF(N370="sníž. přenesená",J370,0)</f>
        <v>0</v>
      </c>
      <c r="BI370" s="207">
        <f>IF(N370="nulová",J370,0)</f>
        <v>0</v>
      </c>
      <c r="BJ370" s="19" t="s">
        <v>40</v>
      </c>
      <c r="BK370" s="207">
        <f>ROUND(I370*H370,2)</f>
        <v>0</v>
      </c>
      <c r="BL370" s="19" t="s">
        <v>291</v>
      </c>
      <c r="BM370" s="206" t="s">
        <v>849</v>
      </c>
    </row>
    <row r="371" spans="1:65" s="2" customFormat="1" ht="16.5" customHeight="1">
      <c r="A371" s="37"/>
      <c r="B371" s="38"/>
      <c r="C371" s="195" t="s">
        <v>850</v>
      </c>
      <c r="D371" s="195" t="s">
        <v>138</v>
      </c>
      <c r="E371" s="196" t="s">
        <v>851</v>
      </c>
      <c r="F371" s="197" t="s">
        <v>852</v>
      </c>
      <c r="G371" s="198" t="s">
        <v>141</v>
      </c>
      <c r="H371" s="199">
        <v>46.668</v>
      </c>
      <c r="I371" s="200"/>
      <c r="J371" s="201">
        <f>ROUND(I371*H371,2)</f>
        <v>0</v>
      </c>
      <c r="K371" s="197" t="s">
        <v>142</v>
      </c>
      <c r="L371" s="42"/>
      <c r="M371" s="202" t="s">
        <v>32</v>
      </c>
      <c r="N371" s="203" t="s">
        <v>51</v>
      </c>
      <c r="O371" s="67"/>
      <c r="P371" s="204">
        <f>O371*H371</f>
        <v>0</v>
      </c>
      <c r="Q371" s="204">
        <v>0</v>
      </c>
      <c r="R371" s="204">
        <f>Q371*H371</f>
        <v>0</v>
      </c>
      <c r="S371" s="204">
        <v>0</v>
      </c>
      <c r="T371" s="205">
        <f>S371*H371</f>
        <v>0</v>
      </c>
      <c r="U371" s="37"/>
      <c r="V371" s="37"/>
      <c r="W371" s="37"/>
      <c r="X371" s="37"/>
      <c r="Y371" s="37"/>
      <c r="Z371" s="37"/>
      <c r="AA371" s="37"/>
      <c r="AB371" s="37"/>
      <c r="AC371" s="37"/>
      <c r="AD371" s="37"/>
      <c r="AE371" s="37"/>
      <c r="AR371" s="206" t="s">
        <v>291</v>
      </c>
      <c r="AT371" s="206" t="s">
        <v>138</v>
      </c>
      <c r="AU371" s="206" t="s">
        <v>87</v>
      </c>
      <c r="AY371" s="19" t="s">
        <v>135</v>
      </c>
      <c r="BE371" s="207">
        <f>IF(N371="základní",J371,0)</f>
        <v>0</v>
      </c>
      <c r="BF371" s="207">
        <f>IF(N371="snížená",J371,0)</f>
        <v>0</v>
      </c>
      <c r="BG371" s="207">
        <f>IF(N371="zákl. přenesená",J371,0)</f>
        <v>0</v>
      </c>
      <c r="BH371" s="207">
        <f>IF(N371="sníž. přenesená",J371,0)</f>
        <v>0</v>
      </c>
      <c r="BI371" s="207">
        <f>IF(N371="nulová",J371,0)</f>
        <v>0</v>
      </c>
      <c r="BJ371" s="19" t="s">
        <v>40</v>
      </c>
      <c r="BK371" s="207">
        <f>ROUND(I371*H371,2)</f>
        <v>0</v>
      </c>
      <c r="BL371" s="19" t="s">
        <v>291</v>
      </c>
      <c r="BM371" s="206" t="s">
        <v>853</v>
      </c>
    </row>
    <row r="372" spans="2:51" s="13" customFormat="1" ht="11.25">
      <c r="B372" s="212"/>
      <c r="C372" s="213"/>
      <c r="D372" s="208" t="s">
        <v>147</v>
      </c>
      <c r="E372" s="214" t="s">
        <v>32</v>
      </c>
      <c r="F372" s="215" t="s">
        <v>607</v>
      </c>
      <c r="G372" s="213"/>
      <c r="H372" s="214" t="s">
        <v>32</v>
      </c>
      <c r="I372" s="216"/>
      <c r="J372" s="213"/>
      <c r="K372" s="213"/>
      <c r="L372" s="217"/>
      <c r="M372" s="218"/>
      <c r="N372" s="219"/>
      <c r="O372" s="219"/>
      <c r="P372" s="219"/>
      <c r="Q372" s="219"/>
      <c r="R372" s="219"/>
      <c r="S372" s="219"/>
      <c r="T372" s="220"/>
      <c r="AT372" s="221" t="s">
        <v>147</v>
      </c>
      <c r="AU372" s="221" t="s">
        <v>87</v>
      </c>
      <c r="AV372" s="13" t="s">
        <v>40</v>
      </c>
      <c r="AW372" s="13" t="s">
        <v>38</v>
      </c>
      <c r="AX372" s="13" t="s">
        <v>80</v>
      </c>
      <c r="AY372" s="221" t="s">
        <v>135</v>
      </c>
    </row>
    <row r="373" spans="2:51" s="14" customFormat="1" ht="11.25">
      <c r="B373" s="222"/>
      <c r="C373" s="223"/>
      <c r="D373" s="208" t="s">
        <v>147</v>
      </c>
      <c r="E373" s="224" t="s">
        <v>32</v>
      </c>
      <c r="F373" s="225" t="s">
        <v>845</v>
      </c>
      <c r="G373" s="223"/>
      <c r="H373" s="226">
        <v>46.668</v>
      </c>
      <c r="I373" s="227"/>
      <c r="J373" s="223"/>
      <c r="K373" s="223"/>
      <c r="L373" s="228"/>
      <c r="M373" s="229"/>
      <c r="N373" s="230"/>
      <c r="O373" s="230"/>
      <c r="P373" s="230"/>
      <c r="Q373" s="230"/>
      <c r="R373" s="230"/>
      <c r="S373" s="230"/>
      <c r="T373" s="231"/>
      <c r="AT373" s="232" t="s">
        <v>147</v>
      </c>
      <c r="AU373" s="232" t="s">
        <v>87</v>
      </c>
      <c r="AV373" s="14" t="s">
        <v>87</v>
      </c>
      <c r="AW373" s="14" t="s">
        <v>38</v>
      </c>
      <c r="AX373" s="14" t="s">
        <v>80</v>
      </c>
      <c r="AY373" s="232" t="s">
        <v>135</v>
      </c>
    </row>
    <row r="374" spans="2:51" s="15" customFormat="1" ht="11.25">
      <c r="B374" s="233"/>
      <c r="C374" s="234"/>
      <c r="D374" s="208" t="s">
        <v>147</v>
      </c>
      <c r="E374" s="235" t="s">
        <v>32</v>
      </c>
      <c r="F374" s="236" t="s">
        <v>164</v>
      </c>
      <c r="G374" s="234"/>
      <c r="H374" s="237">
        <v>46.668</v>
      </c>
      <c r="I374" s="238"/>
      <c r="J374" s="234"/>
      <c r="K374" s="234"/>
      <c r="L374" s="239"/>
      <c r="M374" s="240"/>
      <c r="N374" s="241"/>
      <c r="O374" s="241"/>
      <c r="P374" s="241"/>
      <c r="Q374" s="241"/>
      <c r="R374" s="241"/>
      <c r="S374" s="241"/>
      <c r="T374" s="242"/>
      <c r="AT374" s="243" t="s">
        <v>147</v>
      </c>
      <c r="AU374" s="243" t="s">
        <v>87</v>
      </c>
      <c r="AV374" s="15" t="s">
        <v>143</v>
      </c>
      <c r="AW374" s="15" t="s">
        <v>38</v>
      </c>
      <c r="AX374" s="15" t="s">
        <v>40</v>
      </c>
      <c r="AY374" s="243" t="s">
        <v>135</v>
      </c>
    </row>
    <row r="375" spans="1:65" s="2" customFormat="1" ht="16.5" customHeight="1">
      <c r="A375" s="37"/>
      <c r="B375" s="38"/>
      <c r="C375" s="195" t="s">
        <v>854</v>
      </c>
      <c r="D375" s="195" t="s">
        <v>138</v>
      </c>
      <c r="E375" s="196" t="s">
        <v>855</v>
      </c>
      <c r="F375" s="197" t="s">
        <v>856</v>
      </c>
      <c r="G375" s="198" t="s">
        <v>141</v>
      </c>
      <c r="H375" s="199">
        <v>46.668</v>
      </c>
      <c r="I375" s="200"/>
      <c r="J375" s="201">
        <f>ROUND(I375*H375,2)</f>
        <v>0</v>
      </c>
      <c r="K375" s="197" t="s">
        <v>142</v>
      </c>
      <c r="L375" s="42"/>
      <c r="M375" s="202" t="s">
        <v>32</v>
      </c>
      <c r="N375" s="203" t="s">
        <v>51</v>
      </c>
      <c r="O375" s="67"/>
      <c r="P375" s="204">
        <f>O375*H375</f>
        <v>0</v>
      </c>
      <c r="Q375" s="204">
        <v>0</v>
      </c>
      <c r="R375" s="204">
        <f>Q375*H375</f>
        <v>0</v>
      </c>
      <c r="S375" s="204">
        <v>0</v>
      </c>
      <c r="T375" s="205">
        <f>S375*H375</f>
        <v>0</v>
      </c>
      <c r="U375" s="37"/>
      <c r="V375" s="37"/>
      <c r="W375" s="37"/>
      <c r="X375" s="37"/>
      <c r="Y375" s="37"/>
      <c r="Z375" s="37"/>
      <c r="AA375" s="37"/>
      <c r="AB375" s="37"/>
      <c r="AC375" s="37"/>
      <c r="AD375" s="37"/>
      <c r="AE375" s="37"/>
      <c r="AR375" s="206" t="s">
        <v>291</v>
      </c>
      <c r="AT375" s="206" t="s">
        <v>138</v>
      </c>
      <c r="AU375" s="206" t="s">
        <v>87</v>
      </c>
      <c r="AY375" s="19" t="s">
        <v>135</v>
      </c>
      <c r="BE375" s="207">
        <f>IF(N375="základní",J375,0)</f>
        <v>0</v>
      </c>
      <c r="BF375" s="207">
        <f>IF(N375="snížená",J375,0)</f>
        <v>0</v>
      </c>
      <c r="BG375" s="207">
        <f>IF(N375="zákl. přenesená",J375,0)</f>
        <v>0</v>
      </c>
      <c r="BH375" s="207">
        <f>IF(N375="sníž. přenesená",J375,0)</f>
        <v>0</v>
      </c>
      <c r="BI375" s="207">
        <f>IF(N375="nulová",J375,0)</f>
        <v>0</v>
      </c>
      <c r="BJ375" s="19" t="s">
        <v>40</v>
      </c>
      <c r="BK375" s="207">
        <f>ROUND(I375*H375,2)</f>
        <v>0</v>
      </c>
      <c r="BL375" s="19" t="s">
        <v>291</v>
      </c>
      <c r="BM375" s="206" t="s">
        <v>857</v>
      </c>
    </row>
    <row r="376" spans="2:51" s="13" customFormat="1" ht="11.25">
      <c r="B376" s="212"/>
      <c r="C376" s="213"/>
      <c r="D376" s="208" t="s">
        <v>147</v>
      </c>
      <c r="E376" s="214" t="s">
        <v>32</v>
      </c>
      <c r="F376" s="215" t="s">
        <v>607</v>
      </c>
      <c r="G376" s="213"/>
      <c r="H376" s="214" t="s">
        <v>32</v>
      </c>
      <c r="I376" s="216"/>
      <c r="J376" s="213"/>
      <c r="K376" s="213"/>
      <c r="L376" s="217"/>
      <c r="M376" s="218"/>
      <c r="N376" s="219"/>
      <c r="O376" s="219"/>
      <c r="P376" s="219"/>
      <c r="Q376" s="219"/>
      <c r="R376" s="219"/>
      <c r="S376" s="219"/>
      <c r="T376" s="220"/>
      <c r="AT376" s="221" t="s">
        <v>147</v>
      </c>
      <c r="AU376" s="221" t="s">
        <v>87</v>
      </c>
      <c r="AV376" s="13" t="s">
        <v>40</v>
      </c>
      <c r="AW376" s="13" t="s">
        <v>38</v>
      </c>
      <c r="AX376" s="13" t="s">
        <v>80</v>
      </c>
      <c r="AY376" s="221" t="s">
        <v>135</v>
      </c>
    </row>
    <row r="377" spans="2:51" s="14" customFormat="1" ht="11.25">
      <c r="B377" s="222"/>
      <c r="C377" s="223"/>
      <c r="D377" s="208" t="s">
        <v>147</v>
      </c>
      <c r="E377" s="224" t="s">
        <v>32</v>
      </c>
      <c r="F377" s="225" t="s">
        <v>845</v>
      </c>
      <c r="G377" s="223"/>
      <c r="H377" s="226">
        <v>46.668</v>
      </c>
      <c r="I377" s="227"/>
      <c r="J377" s="223"/>
      <c r="K377" s="223"/>
      <c r="L377" s="228"/>
      <c r="M377" s="229"/>
      <c r="N377" s="230"/>
      <c r="O377" s="230"/>
      <c r="P377" s="230"/>
      <c r="Q377" s="230"/>
      <c r="R377" s="230"/>
      <c r="S377" s="230"/>
      <c r="T377" s="231"/>
      <c r="AT377" s="232" t="s">
        <v>147</v>
      </c>
      <c r="AU377" s="232" t="s">
        <v>87</v>
      </c>
      <c r="AV377" s="14" t="s">
        <v>87</v>
      </c>
      <c r="AW377" s="14" t="s">
        <v>38</v>
      </c>
      <c r="AX377" s="14" t="s">
        <v>80</v>
      </c>
      <c r="AY377" s="232" t="s">
        <v>135</v>
      </c>
    </row>
    <row r="378" spans="2:51" s="15" customFormat="1" ht="11.25">
      <c r="B378" s="233"/>
      <c r="C378" s="234"/>
      <c r="D378" s="208" t="s">
        <v>147</v>
      </c>
      <c r="E378" s="235" t="s">
        <v>32</v>
      </c>
      <c r="F378" s="236" t="s">
        <v>164</v>
      </c>
      <c r="G378" s="234"/>
      <c r="H378" s="237">
        <v>46.668</v>
      </c>
      <c r="I378" s="238"/>
      <c r="J378" s="234"/>
      <c r="K378" s="234"/>
      <c r="L378" s="239"/>
      <c r="M378" s="240"/>
      <c r="N378" s="241"/>
      <c r="O378" s="241"/>
      <c r="P378" s="241"/>
      <c r="Q378" s="241"/>
      <c r="R378" s="241"/>
      <c r="S378" s="241"/>
      <c r="T378" s="242"/>
      <c r="AT378" s="243" t="s">
        <v>147</v>
      </c>
      <c r="AU378" s="243" t="s">
        <v>87</v>
      </c>
      <c r="AV378" s="15" t="s">
        <v>143</v>
      </c>
      <c r="AW378" s="15" t="s">
        <v>38</v>
      </c>
      <c r="AX378" s="15" t="s">
        <v>40</v>
      </c>
      <c r="AY378" s="243" t="s">
        <v>135</v>
      </c>
    </row>
    <row r="379" spans="1:65" s="2" customFormat="1" ht="16.5" customHeight="1">
      <c r="A379" s="37"/>
      <c r="B379" s="38"/>
      <c r="C379" s="195" t="s">
        <v>858</v>
      </c>
      <c r="D379" s="195" t="s">
        <v>138</v>
      </c>
      <c r="E379" s="196" t="s">
        <v>859</v>
      </c>
      <c r="F379" s="197" t="s">
        <v>860</v>
      </c>
      <c r="G379" s="198" t="s">
        <v>141</v>
      </c>
      <c r="H379" s="199">
        <v>46.668</v>
      </c>
      <c r="I379" s="200"/>
      <c r="J379" s="201">
        <f>ROUND(I379*H379,2)</f>
        <v>0</v>
      </c>
      <c r="K379" s="197" t="s">
        <v>142</v>
      </c>
      <c r="L379" s="42"/>
      <c r="M379" s="202" t="s">
        <v>32</v>
      </c>
      <c r="N379" s="203" t="s">
        <v>51</v>
      </c>
      <c r="O379" s="67"/>
      <c r="P379" s="204">
        <f>O379*H379</f>
        <v>0</v>
      </c>
      <c r="Q379" s="204">
        <v>0.00012</v>
      </c>
      <c r="R379" s="204">
        <f>Q379*H379</f>
        <v>0.00560016</v>
      </c>
      <c r="S379" s="204">
        <v>0</v>
      </c>
      <c r="T379" s="205">
        <f>S379*H379</f>
        <v>0</v>
      </c>
      <c r="U379" s="37"/>
      <c r="V379" s="37"/>
      <c r="W379" s="37"/>
      <c r="X379" s="37"/>
      <c r="Y379" s="37"/>
      <c r="Z379" s="37"/>
      <c r="AA379" s="37"/>
      <c r="AB379" s="37"/>
      <c r="AC379" s="37"/>
      <c r="AD379" s="37"/>
      <c r="AE379" s="37"/>
      <c r="AR379" s="206" t="s">
        <v>291</v>
      </c>
      <c r="AT379" s="206" t="s">
        <v>138</v>
      </c>
      <c r="AU379" s="206" t="s">
        <v>87</v>
      </c>
      <c r="AY379" s="19" t="s">
        <v>135</v>
      </c>
      <c r="BE379" s="207">
        <f>IF(N379="základní",J379,0)</f>
        <v>0</v>
      </c>
      <c r="BF379" s="207">
        <f>IF(N379="snížená",J379,0)</f>
        <v>0</v>
      </c>
      <c r="BG379" s="207">
        <f>IF(N379="zákl. přenesená",J379,0)</f>
        <v>0</v>
      </c>
      <c r="BH379" s="207">
        <f>IF(N379="sníž. přenesená",J379,0)</f>
        <v>0</v>
      </c>
      <c r="BI379" s="207">
        <f>IF(N379="nulová",J379,0)</f>
        <v>0</v>
      </c>
      <c r="BJ379" s="19" t="s">
        <v>40</v>
      </c>
      <c r="BK379" s="207">
        <f>ROUND(I379*H379,2)</f>
        <v>0</v>
      </c>
      <c r="BL379" s="19" t="s">
        <v>291</v>
      </c>
      <c r="BM379" s="206" t="s">
        <v>861</v>
      </c>
    </row>
    <row r="380" spans="1:47" s="2" customFormat="1" ht="29.25">
      <c r="A380" s="37"/>
      <c r="B380" s="38"/>
      <c r="C380" s="39"/>
      <c r="D380" s="208" t="s">
        <v>145</v>
      </c>
      <c r="E380" s="39"/>
      <c r="F380" s="209" t="s">
        <v>844</v>
      </c>
      <c r="G380" s="39"/>
      <c r="H380" s="39"/>
      <c r="I380" s="118"/>
      <c r="J380" s="39"/>
      <c r="K380" s="39"/>
      <c r="L380" s="42"/>
      <c r="M380" s="210"/>
      <c r="N380" s="211"/>
      <c r="O380" s="67"/>
      <c r="P380" s="67"/>
      <c r="Q380" s="67"/>
      <c r="R380" s="67"/>
      <c r="S380" s="67"/>
      <c r="T380" s="68"/>
      <c r="U380" s="37"/>
      <c r="V380" s="37"/>
      <c r="W380" s="37"/>
      <c r="X380" s="37"/>
      <c r="Y380" s="37"/>
      <c r="Z380" s="37"/>
      <c r="AA380" s="37"/>
      <c r="AB380" s="37"/>
      <c r="AC380" s="37"/>
      <c r="AD380" s="37"/>
      <c r="AE380" s="37"/>
      <c r="AT380" s="19" t="s">
        <v>145</v>
      </c>
      <c r="AU380" s="19" t="s">
        <v>87</v>
      </c>
    </row>
    <row r="381" spans="2:51" s="13" customFormat="1" ht="11.25">
      <c r="B381" s="212"/>
      <c r="C381" s="213"/>
      <c r="D381" s="208" t="s">
        <v>147</v>
      </c>
      <c r="E381" s="214" t="s">
        <v>32</v>
      </c>
      <c r="F381" s="215" t="s">
        <v>607</v>
      </c>
      <c r="G381" s="213"/>
      <c r="H381" s="214" t="s">
        <v>32</v>
      </c>
      <c r="I381" s="216"/>
      <c r="J381" s="213"/>
      <c r="K381" s="213"/>
      <c r="L381" s="217"/>
      <c r="M381" s="218"/>
      <c r="N381" s="219"/>
      <c r="O381" s="219"/>
      <c r="P381" s="219"/>
      <c r="Q381" s="219"/>
      <c r="R381" s="219"/>
      <c r="S381" s="219"/>
      <c r="T381" s="220"/>
      <c r="AT381" s="221" t="s">
        <v>147</v>
      </c>
      <c r="AU381" s="221" t="s">
        <v>87</v>
      </c>
      <c r="AV381" s="13" t="s">
        <v>40</v>
      </c>
      <c r="AW381" s="13" t="s">
        <v>38</v>
      </c>
      <c r="AX381" s="13" t="s">
        <v>80</v>
      </c>
      <c r="AY381" s="221" t="s">
        <v>135</v>
      </c>
    </row>
    <row r="382" spans="2:51" s="14" customFormat="1" ht="11.25">
      <c r="B382" s="222"/>
      <c r="C382" s="223"/>
      <c r="D382" s="208" t="s">
        <v>147</v>
      </c>
      <c r="E382" s="224" t="s">
        <v>32</v>
      </c>
      <c r="F382" s="225" t="s">
        <v>845</v>
      </c>
      <c r="G382" s="223"/>
      <c r="H382" s="226">
        <v>46.668</v>
      </c>
      <c r="I382" s="227"/>
      <c r="J382" s="223"/>
      <c r="K382" s="223"/>
      <c r="L382" s="228"/>
      <c r="M382" s="229"/>
      <c r="N382" s="230"/>
      <c r="O382" s="230"/>
      <c r="P382" s="230"/>
      <c r="Q382" s="230"/>
      <c r="R382" s="230"/>
      <c r="S382" s="230"/>
      <c r="T382" s="231"/>
      <c r="AT382" s="232" t="s">
        <v>147</v>
      </c>
      <c r="AU382" s="232" t="s">
        <v>87</v>
      </c>
      <c r="AV382" s="14" t="s">
        <v>87</v>
      </c>
      <c r="AW382" s="14" t="s">
        <v>38</v>
      </c>
      <c r="AX382" s="14" t="s">
        <v>80</v>
      </c>
      <c r="AY382" s="232" t="s">
        <v>135</v>
      </c>
    </row>
    <row r="383" spans="2:51" s="15" customFormat="1" ht="11.25">
      <c r="B383" s="233"/>
      <c r="C383" s="234"/>
      <c r="D383" s="208" t="s">
        <v>147</v>
      </c>
      <c r="E383" s="235" t="s">
        <v>32</v>
      </c>
      <c r="F383" s="236" t="s">
        <v>164</v>
      </c>
      <c r="G383" s="234"/>
      <c r="H383" s="237">
        <v>46.668</v>
      </c>
      <c r="I383" s="238"/>
      <c r="J383" s="234"/>
      <c r="K383" s="234"/>
      <c r="L383" s="239"/>
      <c r="M383" s="240"/>
      <c r="N383" s="241"/>
      <c r="O383" s="241"/>
      <c r="P383" s="241"/>
      <c r="Q383" s="241"/>
      <c r="R383" s="241"/>
      <c r="S383" s="241"/>
      <c r="T383" s="242"/>
      <c r="AT383" s="243" t="s">
        <v>147</v>
      </c>
      <c r="AU383" s="243" t="s">
        <v>87</v>
      </c>
      <c r="AV383" s="15" t="s">
        <v>143</v>
      </c>
      <c r="AW383" s="15" t="s">
        <v>38</v>
      </c>
      <c r="AX383" s="15" t="s">
        <v>40</v>
      </c>
      <c r="AY383" s="243" t="s">
        <v>135</v>
      </c>
    </row>
    <row r="384" spans="1:65" s="2" customFormat="1" ht="16.5" customHeight="1">
      <c r="A384" s="37"/>
      <c r="B384" s="38"/>
      <c r="C384" s="195" t="s">
        <v>862</v>
      </c>
      <c r="D384" s="195" t="s">
        <v>138</v>
      </c>
      <c r="E384" s="196" t="s">
        <v>863</v>
      </c>
      <c r="F384" s="197" t="s">
        <v>864</v>
      </c>
      <c r="G384" s="198" t="s">
        <v>141</v>
      </c>
      <c r="H384" s="199">
        <v>46.668</v>
      </c>
      <c r="I384" s="200"/>
      <c r="J384" s="201">
        <f>ROUND(I384*H384,2)</f>
        <v>0</v>
      </c>
      <c r="K384" s="197" t="s">
        <v>142</v>
      </c>
      <c r="L384" s="42"/>
      <c r="M384" s="202" t="s">
        <v>32</v>
      </c>
      <c r="N384" s="203" t="s">
        <v>51</v>
      </c>
      <c r="O384" s="67"/>
      <c r="P384" s="204">
        <f>O384*H384</f>
        <v>0</v>
      </c>
      <c r="Q384" s="204">
        <v>0.00012</v>
      </c>
      <c r="R384" s="204">
        <f>Q384*H384</f>
        <v>0.00560016</v>
      </c>
      <c r="S384" s="204">
        <v>0</v>
      </c>
      <c r="T384" s="205">
        <f>S384*H384</f>
        <v>0</v>
      </c>
      <c r="U384" s="37"/>
      <c r="V384" s="37"/>
      <c r="W384" s="37"/>
      <c r="X384" s="37"/>
      <c r="Y384" s="37"/>
      <c r="Z384" s="37"/>
      <c r="AA384" s="37"/>
      <c r="AB384" s="37"/>
      <c r="AC384" s="37"/>
      <c r="AD384" s="37"/>
      <c r="AE384" s="37"/>
      <c r="AR384" s="206" t="s">
        <v>291</v>
      </c>
      <c r="AT384" s="206" t="s">
        <v>138</v>
      </c>
      <c r="AU384" s="206" t="s">
        <v>87</v>
      </c>
      <c r="AY384" s="19" t="s">
        <v>135</v>
      </c>
      <c r="BE384" s="207">
        <f>IF(N384="základní",J384,0)</f>
        <v>0</v>
      </c>
      <c r="BF384" s="207">
        <f>IF(N384="snížená",J384,0)</f>
        <v>0</v>
      </c>
      <c r="BG384" s="207">
        <f>IF(N384="zákl. přenesená",J384,0)</f>
        <v>0</v>
      </c>
      <c r="BH384" s="207">
        <f>IF(N384="sníž. přenesená",J384,0)</f>
        <v>0</v>
      </c>
      <c r="BI384" s="207">
        <f>IF(N384="nulová",J384,0)</f>
        <v>0</v>
      </c>
      <c r="BJ384" s="19" t="s">
        <v>40</v>
      </c>
      <c r="BK384" s="207">
        <f>ROUND(I384*H384,2)</f>
        <v>0</v>
      </c>
      <c r="BL384" s="19" t="s">
        <v>291</v>
      </c>
      <c r="BM384" s="206" t="s">
        <v>865</v>
      </c>
    </row>
    <row r="385" spans="1:47" s="2" customFormat="1" ht="29.25">
      <c r="A385" s="37"/>
      <c r="B385" s="38"/>
      <c r="C385" s="39"/>
      <c r="D385" s="208" t="s">
        <v>145</v>
      </c>
      <c r="E385" s="39"/>
      <c r="F385" s="209" t="s">
        <v>844</v>
      </c>
      <c r="G385" s="39"/>
      <c r="H385" s="39"/>
      <c r="I385" s="118"/>
      <c r="J385" s="39"/>
      <c r="K385" s="39"/>
      <c r="L385" s="42"/>
      <c r="M385" s="210"/>
      <c r="N385" s="211"/>
      <c r="O385" s="67"/>
      <c r="P385" s="67"/>
      <c r="Q385" s="67"/>
      <c r="R385" s="67"/>
      <c r="S385" s="67"/>
      <c r="T385" s="68"/>
      <c r="U385" s="37"/>
      <c r="V385" s="37"/>
      <c r="W385" s="37"/>
      <c r="X385" s="37"/>
      <c r="Y385" s="37"/>
      <c r="Z385" s="37"/>
      <c r="AA385" s="37"/>
      <c r="AB385" s="37"/>
      <c r="AC385" s="37"/>
      <c r="AD385" s="37"/>
      <c r="AE385" s="37"/>
      <c r="AT385" s="19" t="s">
        <v>145</v>
      </c>
      <c r="AU385" s="19" t="s">
        <v>87</v>
      </c>
    </row>
    <row r="386" spans="2:51" s="13" customFormat="1" ht="11.25">
      <c r="B386" s="212"/>
      <c r="C386" s="213"/>
      <c r="D386" s="208" t="s">
        <v>147</v>
      </c>
      <c r="E386" s="214" t="s">
        <v>32</v>
      </c>
      <c r="F386" s="215" t="s">
        <v>607</v>
      </c>
      <c r="G386" s="213"/>
      <c r="H386" s="214" t="s">
        <v>32</v>
      </c>
      <c r="I386" s="216"/>
      <c r="J386" s="213"/>
      <c r="K386" s="213"/>
      <c r="L386" s="217"/>
      <c r="M386" s="218"/>
      <c r="N386" s="219"/>
      <c r="O386" s="219"/>
      <c r="P386" s="219"/>
      <c r="Q386" s="219"/>
      <c r="R386" s="219"/>
      <c r="S386" s="219"/>
      <c r="T386" s="220"/>
      <c r="AT386" s="221" t="s">
        <v>147</v>
      </c>
      <c r="AU386" s="221" t="s">
        <v>87</v>
      </c>
      <c r="AV386" s="13" t="s">
        <v>40</v>
      </c>
      <c r="AW386" s="13" t="s">
        <v>38</v>
      </c>
      <c r="AX386" s="13" t="s">
        <v>80</v>
      </c>
      <c r="AY386" s="221" t="s">
        <v>135</v>
      </c>
    </row>
    <row r="387" spans="2:51" s="14" customFormat="1" ht="11.25">
      <c r="B387" s="222"/>
      <c r="C387" s="223"/>
      <c r="D387" s="208" t="s">
        <v>147</v>
      </c>
      <c r="E387" s="224" t="s">
        <v>32</v>
      </c>
      <c r="F387" s="225" t="s">
        <v>845</v>
      </c>
      <c r="G387" s="223"/>
      <c r="H387" s="226">
        <v>46.668</v>
      </c>
      <c r="I387" s="227"/>
      <c r="J387" s="223"/>
      <c r="K387" s="223"/>
      <c r="L387" s="228"/>
      <c r="M387" s="229"/>
      <c r="N387" s="230"/>
      <c r="O387" s="230"/>
      <c r="P387" s="230"/>
      <c r="Q387" s="230"/>
      <c r="R387" s="230"/>
      <c r="S387" s="230"/>
      <c r="T387" s="231"/>
      <c r="AT387" s="232" t="s">
        <v>147</v>
      </c>
      <c r="AU387" s="232" t="s">
        <v>87</v>
      </c>
      <c r="AV387" s="14" t="s">
        <v>87</v>
      </c>
      <c r="AW387" s="14" t="s">
        <v>38</v>
      </c>
      <c r="AX387" s="14" t="s">
        <v>80</v>
      </c>
      <c r="AY387" s="232" t="s">
        <v>135</v>
      </c>
    </row>
    <row r="388" spans="2:51" s="15" customFormat="1" ht="11.25">
      <c r="B388" s="233"/>
      <c r="C388" s="234"/>
      <c r="D388" s="208" t="s">
        <v>147</v>
      </c>
      <c r="E388" s="235" t="s">
        <v>32</v>
      </c>
      <c r="F388" s="236" t="s">
        <v>164</v>
      </c>
      <c r="G388" s="234"/>
      <c r="H388" s="237">
        <v>46.668</v>
      </c>
      <c r="I388" s="238"/>
      <c r="J388" s="234"/>
      <c r="K388" s="234"/>
      <c r="L388" s="239"/>
      <c r="M388" s="269"/>
      <c r="N388" s="270"/>
      <c r="O388" s="270"/>
      <c r="P388" s="270"/>
      <c r="Q388" s="270"/>
      <c r="R388" s="270"/>
      <c r="S388" s="270"/>
      <c r="T388" s="271"/>
      <c r="AT388" s="243" t="s">
        <v>147</v>
      </c>
      <c r="AU388" s="243" t="s">
        <v>87</v>
      </c>
      <c r="AV388" s="15" t="s">
        <v>143</v>
      </c>
      <c r="AW388" s="15" t="s">
        <v>38</v>
      </c>
      <c r="AX388" s="15" t="s">
        <v>40</v>
      </c>
      <c r="AY388" s="243" t="s">
        <v>135</v>
      </c>
    </row>
    <row r="389" spans="1:31" s="2" customFormat="1" ht="6.95" customHeight="1">
      <c r="A389" s="37"/>
      <c r="B389" s="50"/>
      <c r="C389" s="51"/>
      <c r="D389" s="51"/>
      <c r="E389" s="51"/>
      <c r="F389" s="51"/>
      <c r="G389" s="51"/>
      <c r="H389" s="51"/>
      <c r="I389" s="145"/>
      <c r="J389" s="51"/>
      <c r="K389" s="51"/>
      <c r="L389" s="42"/>
      <c r="M389" s="37"/>
      <c r="O389" s="37"/>
      <c r="P389" s="37"/>
      <c r="Q389" s="37"/>
      <c r="R389" s="37"/>
      <c r="S389" s="37"/>
      <c r="T389" s="37"/>
      <c r="U389" s="37"/>
      <c r="V389" s="37"/>
      <c r="W389" s="37"/>
      <c r="X389" s="37"/>
      <c r="Y389" s="37"/>
      <c r="Z389" s="37"/>
      <c r="AA389" s="37"/>
      <c r="AB389" s="37"/>
      <c r="AC389" s="37"/>
      <c r="AD389" s="37"/>
      <c r="AE389" s="37"/>
    </row>
  </sheetData>
  <sheetProtection algorithmName="SHA-512" hashValue="9dI1LtwGXa1XnX89KS4+oIyfFi9Do18pGq72q/9/Ml6zRzgWX1Jm4bR+G0eMHwlx5zMo8Euqn4n5yEAqkpqRPw==" saltValue="p8OB1+fQcYfpfgdkn/3HPapefEKfH54u+Fl1V0pGTJRTdd6Udhx5gBr21FJiWXVCq6ghYV+5vZjflOrt9c+0PA==" spinCount="100000" sheet="1" objects="1" scenarios="1" formatColumns="0" formatRows="0" autoFilter="0"/>
  <autoFilter ref="C96:K388"/>
  <mergeCells count="12">
    <mergeCell ref="E89:H89"/>
    <mergeCell ref="L2:V2"/>
    <mergeCell ref="E50:H50"/>
    <mergeCell ref="E52:H52"/>
    <mergeCell ref="E54:H54"/>
    <mergeCell ref="E85:H85"/>
    <mergeCell ref="E87:H8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1"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1"/>
      <c r="L2" s="397"/>
      <c r="M2" s="397"/>
      <c r="N2" s="397"/>
      <c r="O2" s="397"/>
      <c r="P2" s="397"/>
      <c r="Q2" s="397"/>
      <c r="R2" s="397"/>
      <c r="S2" s="397"/>
      <c r="T2" s="397"/>
      <c r="U2" s="397"/>
      <c r="V2" s="397"/>
      <c r="AT2" s="19" t="s">
        <v>98</v>
      </c>
    </row>
    <row r="3" spans="2:46" s="1" customFormat="1" ht="6.95" customHeight="1">
      <c r="B3" s="112"/>
      <c r="C3" s="113"/>
      <c r="D3" s="113"/>
      <c r="E3" s="113"/>
      <c r="F3" s="113"/>
      <c r="G3" s="113"/>
      <c r="H3" s="113"/>
      <c r="I3" s="114"/>
      <c r="J3" s="113"/>
      <c r="K3" s="113"/>
      <c r="L3" s="22"/>
      <c r="AT3" s="19" t="s">
        <v>87</v>
      </c>
    </row>
    <row r="4" spans="2:46" s="1" customFormat="1" ht="24.95" customHeight="1">
      <c r="B4" s="22"/>
      <c r="D4" s="115" t="s">
        <v>99</v>
      </c>
      <c r="I4" s="111"/>
      <c r="L4" s="22"/>
      <c r="M4" s="116" t="s">
        <v>10</v>
      </c>
      <c r="AT4" s="19" t="s">
        <v>4</v>
      </c>
    </row>
    <row r="5" spans="2:12" s="1" customFormat="1" ht="6.95" customHeight="1">
      <c r="B5" s="22"/>
      <c r="I5" s="111"/>
      <c r="L5" s="22"/>
    </row>
    <row r="6" spans="2:12" s="1" customFormat="1" ht="12" customHeight="1">
      <c r="B6" s="22"/>
      <c r="D6" s="117" t="s">
        <v>16</v>
      </c>
      <c r="I6" s="111"/>
      <c r="L6" s="22"/>
    </row>
    <row r="7" spans="2:12" s="1" customFormat="1" ht="16.5" customHeight="1">
      <c r="B7" s="22"/>
      <c r="E7" s="398" t="str">
        <f>'Rekapitulace stavby'!K6</f>
        <v>Stavební úpravy dvorní fasády a komínových těles v objektu Vltavská 585/14, Praha 5_revize_R02</v>
      </c>
      <c r="F7" s="399"/>
      <c r="G7" s="399"/>
      <c r="H7" s="399"/>
      <c r="I7" s="111"/>
      <c r="L7" s="22"/>
    </row>
    <row r="8" spans="1:31" s="2" customFormat="1" ht="12" customHeight="1">
      <c r="A8" s="37"/>
      <c r="B8" s="42"/>
      <c r="C8" s="37"/>
      <c r="D8" s="117" t="s">
        <v>100</v>
      </c>
      <c r="E8" s="37"/>
      <c r="F8" s="37"/>
      <c r="G8" s="37"/>
      <c r="H8" s="37"/>
      <c r="I8" s="118"/>
      <c r="J8" s="37"/>
      <c r="K8" s="37"/>
      <c r="L8" s="119"/>
      <c r="S8" s="37"/>
      <c r="T8" s="37"/>
      <c r="U8" s="37"/>
      <c r="V8" s="37"/>
      <c r="W8" s="37"/>
      <c r="X8" s="37"/>
      <c r="Y8" s="37"/>
      <c r="Z8" s="37"/>
      <c r="AA8" s="37"/>
      <c r="AB8" s="37"/>
      <c r="AC8" s="37"/>
      <c r="AD8" s="37"/>
      <c r="AE8" s="37"/>
    </row>
    <row r="9" spans="1:31" s="2" customFormat="1" ht="16.5" customHeight="1">
      <c r="A9" s="37"/>
      <c r="B9" s="42"/>
      <c r="C9" s="37"/>
      <c r="D9" s="37"/>
      <c r="E9" s="401" t="s">
        <v>866</v>
      </c>
      <c r="F9" s="400"/>
      <c r="G9" s="400"/>
      <c r="H9" s="400"/>
      <c r="I9" s="118"/>
      <c r="J9" s="37"/>
      <c r="K9" s="37"/>
      <c r="L9" s="119"/>
      <c r="S9" s="37"/>
      <c r="T9" s="37"/>
      <c r="U9" s="37"/>
      <c r="V9" s="37"/>
      <c r="W9" s="37"/>
      <c r="X9" s="37"/>
      <c r="Y9" s="37"/>
      <c r="Z9" s="37"/>
      <c r="AA9" s="37"/>
      <c r="AB9" s="37"/>
      <c r="AC9" s="37"/>
      <c r="AD9" s="37"/>
      <c r="AE9" s="37"/>
    </row>
    <row r="10" spans="1:31" s="2" customFormat="1" ht="11.25">
      <c r="A10" s="37"/>
      <c r="B10" s="42"/>
      <c r="C10" s="37"/>
      <c r="D10" s="37"/>
      <c r="E10" s="37"/>
      <c r="F10" s="37"/>
      <c r="G10" s="37"/>
      <c r="H10" s="37"/>
      <c r="I10" s="118"/>
      <c r="J10" s="37"/>
      <c r="K10" s="37"/>
      <c r="L10" s="119"/>
      <c r="S10" s="37"/>
      <c r="T10" s="37"/>
      <c r="U10" s="37"/>
      <c r="V10" s="37"/>
      <c r="W10" s="37"/>
      <c r="X10" s="37"/>
      <c r="Y10" s="37"/>
      <c r="Z10" s="37"/>
      <c r="AA10" s="37"/>
      <c r="AB10" s="37"/>
      <c r="AC10" s="37"/>
      <c r="AD10" s="37"/>
      <c r="AE10" s="37"/>
    </row>
    <row r="11" spans="1:31" s="2" customFormat="1" ht="12" customHeight="1">
      <c r="A11" s="37"/>
      <c r="B11" s="42"/>
      <c r="C11" s="37"/>
      <c r="D11" s="117" t="s">
        <v>18</v>
      </c>
      <c r="E11" s="37"/>
      <c r="F11" s="106" t="s">
        <v>19</v>
      </c>
      <c r="G11" s="37"/>
      <c r="H11" s="37"/>
      <c r="I11" s="120" t="s">
        <v>20</v>
      </c>
      <c r="J11" s="106" t="s">
        <v>32</v>
      </c>
      <c r="K11" s="37"/>
      <c r="L11" s="119"/>
      <c r="S11" s="37"/>
      <c r="T11" s="37"/>
      <c r="U11" s="37"/>
      <c r="V11" s="37"/>
      <c r="W11" s="37"/>
      <c r="X11" s="37"/>
      <c r="Y11" s="37"/>
      <c r="Z11" s="37"/>
      <c r="AA11" s="37"/>
      <c r="AB11" s="37"/>
      <c r="AC11" s="37"/>
      <c r="AD11" s="37"/>
      <c r="AE11" s="37"/>
    </row>
    <row r="12" spans="1:31" s="2" customFormat="1" ht="12" customHeight="1">
      <c r="A12" s="37"/>
      <c r="B12" s="42"/>
      <c r="C12" s="37"/>
      <c r="D12" s="117" t="s">
        <v>22</v>
      </c>
      <c r="E12" s="37"/>
      <c r="F12" s="106" t="s">
        <v>23</v>
      </c>
      <c r="G12" s="37"/>
      <c r="H12" s="37"/>
      <c r="I12" s="120" t="s">
        <v>24</v>
      </c>
      <c r="J12" s="121" t="str">
        <f>'Rekapitulace stavby'!AN8</f>
        <v>1. 4. 2020</v>
      </c>
      <c r="K12" s="37"/>
      <c r="L12" s="119"/>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118"/>
      <c r="J13" s="37"/>
      <c r="K13" s="37"/>
      <c r="L13" s="119"/>
      <c r="S13" s="37"/>
      <c r="T13" s="37"/>
      <c r="U13" s="37"/>
      <c r="V13" s="37"/>
      <c r="W13" s="37"/>
      <c r="X13" s="37"/>
      <c r="Y13" s="37"/>
      <c r="Z13" s="37"/>
      <c r="AA13" s="37"/>
      <c r="AB13" s="37"/>
      <c r="AC13" s="37"/>
      <c r="AD13" s="37"/>
      <c r="AE13" s="37"/>
    </row>
    <row r="14" spans="1:31" s="2" customFormat="1" ht="12" customHeight="1">
      <c r="A14" s="37"/>
      <c r="B14" s="42"/>
      <c r="C14" s="37"/>
      <c r="D14" s="117" t="s">
        <v>30</v>
      </c>
      <c r="E14" s="37"/>
      <c r="F14" s="37"/>
      <c r="G14" s="37"/>
      <c r="H14" s="37"/>
      <c r="I14" s="120" t="s">
        <v>31</v>
      </c>
      <c r="J14" s="106" t="s">
        <v>32</v>
      </c>
      <c r="K14" s="37"/>
      <c r="L14" s="119"/>
      <c r="S14" s="37"/>
      <c r="T14" s="37"/>
      <c r="U14" s="37"/>
      <c r="V14" s="37"/>
      <c r="W14" s="37"/>
      <c r="X14" s="37"/>
      <c r="Y14" s="37"/>
      <c r="Z14" s="37"/>
      <c r="AA14" s="37"/>
      <c r="AB14" s="37"/>
      <c r="AC14" s="37"/>
      <c r="AD14" s="37"/>
      <c r="AE14" s="37"/>
    </row>
    <row r="15" spans="1:31" s="2" customFormat="1" ht="18" customHeight="1">
      <c r="A15" s="37"/>
      <c r="B15" s="42"/>
      <c r="C15" s="37"/>
      <c r="D15" s="37"/>
      <c r="E15" s="106" t="s">
        <v>33</v>
      </c>
      <c r="F15" s="37"/>
      <c r="G15" s="37"/>
      <c r="H15" s="37"/>
      <c r="I15" s="120" t="s">
        <v>34</v>
      </c>
      <c r="J15" s="106" t="s">
        <v>32</v>
      </c>
      <c r="K15" s="37"/>
      <c r="L15" s="119"/>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118"/>
      <c r="J16" s="37"/>
      <c r="K16" s="37"/>
      <c r="L16" s="119"/>
      <c r="S16" s="37"/>
      <c r="T16" s="37"/>
      <c r="U16" s="37"/>
      <c r="V16" s="37"/>
      <c r="W16" s="37"/>
      <c r="X16" s="37"/>
      <c r="Y16" s="37"/>
      <c r="Z16" s="37"/>
      <c r="AA16" s="37"/>
      <c r="AB16" s="37"/>
      <c r="AC16" s="37"/>
      <c r="AD16" s="37"/>
      <c r="AE16" s="37"/>
    </row>
    <row r="17" spans="1:31" s="2" customFormat="1" ht="12" customHeight="1">
      <c r="A17" s="37"/>
      <c r="B17" s="42"/>
      <c r="C17" s="37"/>
      <c r="D17" s="117" t="s">
        <v>35</v>
      </c>
      <c r="E17" s="37"/>
      <c r="F17" s="37"/>
      <c r="G17" s="37"/>
      <c r="H17" s="37"/>
      <c r="I17" s="120" t="s">
        <v>31</v>
      </c>
      <c r="J17" s="32" t="str">
        <f>'Rekapitulace stavby'!AN13</f>
        <v>Vyplň údaj</v>
      </c>
      <c r="K17" s="37"/>
      <c r="L17" s="119"/>
      <c r="S17" s="37"/>
      <c r="T17" s="37"/>
      <c r="U17" s="37"/>
      <c r="V17" s="37"/>
      <c r="W17" s="37"/>
      <c r="X17" s="37"/>
      <c r="Y17" s="37"/>
      <c r="Z17" s="37"/>
      <c r="AA17" s="37"/>
      <c r="AB17" s="37"/>
      <c r="AC17" s="37"/>
      <c r="AD17" s="37"/>
      <c r="AE17" s="37"/>
    </row>
    <row r="18" spans="1:31" s="2" customFormat="1" ht="18" customHeight="1">
      <c r="A18" s="37"/>
      <c r="B18" s="42"/>
      <c r="C18" s="37"/>
      <c r="D18" s="37"/>
      <c r="E18" s="402" t="str">
        <f>'Rekapitulace stavby'!E14</f>
        <v>Vyplň údaj</v>
      </c>
      <c r="F18" s="403"/>
      <c r="G18" s="403"/>
      <c r="H18" s="403"/>
      <c r="I18" s="120" t="s">
        <v>34</v>
      </c>
      <c r="J18" s="32" t="str">
        <f>'Rekapitulace stavby'!AN14</f>
        <v>Vyplň údaj</v>
      </c>
      <c r="K18" s="37"/>
      <c r="L18" s="119"/>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118"/>
      <c r="J19" s="37"/>
      <c r="K19" s="37"/>
      <c r="L19" s="119"/>
      <c r="S19" s="37"/>
      <c r="T19" s="37"/>
      <c r="U19" s="37"/>
      <c r="V19" s="37"/>
      <c r="W19" s="37"/>
      <c r="X19" s="37"/>
      <c r="Y19" s="37"/>
      <c r="Z19" s="37"/>
      <c r="AA19" s="37"/>
      <c r="AB19" s="37"/>
      <c r="AC19" s="37"/>
      <c r="AD19" s="37"/>
      <c r="AE19" s="37"/>
    </row>
    <row r="20" spans="1:31" s="2" customFormat="1" ht="12" customHeight="1">
      <c r="A20" s="37"/>
      <c r="B20" s="42"/>
      <c r="C20" s="37"/>
      <c r="D20" s="117" t="s">
        <v>37</v>
      </c>
      <c r="E20" s="37"/>
      <c r="F20" s="37"/>
      <c r="G20" s="37"/>
      <c r="H20" s="37"/>
      <c r="I20" s="120" t="s">
        <v>31</v>
      </c>
      <c r="J20" s="106" t="s">
        <v>32</v>
      </c>
      <c r="K20" s="37"/>
      <c r="L20" s="119"/>
      <c r="S20" s="37"/>
      <c r="T20" s="37"/>
      <c r="U20" s="37"/>
      <c r="V20" s="37"/>
      <c r="W20" s="37"/>
      <c r="X20" s="37"/>
      <c r="Y20" s="37"/>
      <c r="Z20" s="37"/>
      <c r="AA20" s="37"/>
      <c r="AB20" s="37"/>
      <c r="AC20" s="37"/>
      <c r="AD20" s="37"/>
      <c r="AE20" s="37"/>
    </row>
    <row r="21" spans="1:31" s="2" customFormat="1" ht="18" customHeight="1">
      <c r="A21" s="37"/>
      <c r="B21" s="42"/>
      <c r="C21" s="37"/>
      <c r="D21" s="37"/>
      <c r="E21" s="106" t="s">
        <v>39</v>
      </c>
      <c r="F21" s="37"/>
      <c r="G21" s="37"/>
      <c r="H21" s="37"/>
      <c r="I21" s="120" t="s">
        <v>34</v>
      </c>
      <c r="J21" s="106" t="s">
        <v>32</v>
      </c>
      <c r="K21" s="37"/>
      <c r="L21" s="119"/>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118"/>
      <c r="J22" s="37"/>
      <c r="K22" s="37"/>
      <c r="L22" s="119"/>
      <c r="S22" s="37"/>
      <c r="T22" s="37"/>
      <c r="U22" s="37"/>
      <c r="V22" s="37"/>
      <c r="W22" s="37"/>
      <c r="X22" s="37"/>
      <c r="Y22" s="37"/>
      <c r="Z22" s="37"/>
      <c r="AA22" s="37"/>
      <c r="AB22" s="37"/>
      <c r="AC22" s="37"/>
      <c r="AD22" s="37"/>
      <c r="AE22" s="37"/>
    </row>
    <row r="23" spans="1:31" s="2" customFormat="1" ht="12" customHeight="1">
      <c r="A23" s="37"/>
      <c r="B23" s="42"/>
      <c r="C23" s="37"/>
      <c r="D23" s="117" t="s">
        <v>41</v>
      </c>
      <c r="E23" s="37"/>
      <c r="F23" s="37"/>
      <c r="G23" s="37"/>
      <c r="H23" s="37"/>
      <c r="I23" s="120" t="s">
        <v>31</v>
      </c>
      <c r="J23" s="106" t="s">
        <v>32</v>
      </c>
      <c r="K23" s="37"/>
      <c r="L23" s="119"/>
      <c r="S23" s="37"/>
      <c r="T23" s="37"/>
      <c r="U23" s="37"/>
      <c r="V23" s="37"/>
      <c r="W23" s="37"/>
      <c r="X23" s="37"/>
      <c r="Y23" s="37"/>
      <c r="Z23" s="37"/>
      <c r="AA23" s="37"/>
      <c r="AB23" s="37"/>
      <c r="AC23" s="37"/>
      <c r="AD23" s="37"/>
      <c r="AE23" s="37"/>
    </row>
    <row r="24" spans="1:31" s="2" customFormat="1" ht="18" customHeight="1">
      <c r="A24" s="37"/>
      <c r="B24" s="42"/>
      <c r="C24" s="37"/>
      <c r="D24" s="37"/>
      <c r="E24" s="106" t="s">
        <v>43</v>
      </c>
      <c r="F24" s="37"/>
      <c r="G24" s="37"/>
      <c r="H24" s="37"/>
      <c r="I24" s="120" t="s">
        <v>34</v>
      </c>
      <c r="J24" s="106" t="s">
        <v>32</v>
      </c>
      <c r="K24" s="37"/>
      <c r="L24" s="119"/>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118"/>
      <c r="J25" s="37"/>
      <c r="K25" s="37"/>
      <c r="L25" s="119"/>
      <c r="S25" s="37"/>
      <c r="T25" s="37"/>
      <c r="U25" s="37"/>
      <c r="V25" s="37"/>
      <c r="W25" s="37"/>
      <c r="X25" s="37"/>
      <c r="Y25" s="37"/>
      <c r="Z25" s="37"/>
      <c r="AA25" s="37"/>
      <c r="AB25" s="37"/>
      <c r="AC25" s="37"/>
      <c r="AD25" s="37"/>
      <c r="AE25" s="37"/>
    </row>
    <row r="26" spans="1:31" s="2" customFormat="1" ht="12" customHeight="1">
      <c r="A26" s="37"/>
      <c r="B26" s="42"/>
      <c r="C26" s="37"/>
      <c r="D26" s="117" t="s">
        <v>44</v>
      </c>
      <c r="E26" s="37"/>
      <c r="F26" s="37"/>
      <c r="G26" s="37"/>
      <c r="H26" s="37"/>
      <c r="I26" s="118"/>
      <c r="J26" s="37"/>
      <c r="K26" s="37"/>
      <c r="L26" s="119"/>
      <c r="S26" s="37"/>
      <c r="T26" s="37"/>
      <c r="U26" s="37"/>
      <c r="V26" s="37"/>
      <c r="W26" s="37"/>
      <c r="X26" s="37"/>
      <c r="Y26" s="37"/>
      <c r="Z26" s="37"/>
      <c r="AA26" s="37"/>
      <c r="AB26" s="37"/>
      <c r="AC26" s="37"/>
      <c r="AD26" s="37"/>
      <c r="AE26" s="37"/>
    </row>
    <row r="27" spans="1:31" s="8" customFormat="1" ht="47.25" customHeight="1">
      <c r="A27" s="122"/>
      <c r="B27" s="123"/>
      <c r="C27" s="122"/>
      <c r="D27" s="122"/>
      <c r="E27" s="404" t="s">
        <v>45</v>
      </c>
      <c r="F27" s="404"/>
      <c r="G27" s="404"/>
      <c r="H27" s="404"/>
      <c r="I27" s="124"/>
      <c r="J27" s="122"/>
      <c r="K27" s="122"/>
      <c r="L27" s="125"/>
      <c r="S27" s="122"/>
      <c r="T27" s="122"/>
      <c r="U27" s="122"/>
      <c r="V27" s="122"/>
      <c r="W27" s="122"/>
      <c r="X27" s="122"/>
      <c r="Y27" s="122"/>
      <c r="Z27" s="122"/>
      <c r="AA27" s="122"/>
      <c r="AB27" s="122"/>
      <c r="AC27" s="122"/>
      <c r="AD27" s="122"/>
      <c r="AE27" s="122"/>
    </row>
    <row r="28" spans="1:31" s="2" customFormat="1" ht="6.95" customHeight="1">
      <c r="A28" s="37"/>
      <c r="B28" s="42"/>
      <c r="C28" s="37"/>
      <c r="D28" s="37"/>
      <c r="E28" s="37"/>
      <c r="F28" s="37"/>
      <c r="G28" s="37"/>
      <c r="H28" s="37"/>
      <c r="I28" s="118"/>
      <c r="J28" s="37"/>
      <c r="K28" s="37"/>
      <c r="L28" s="119"/>
      <c r="S28" s="37"/>
      <c r="T28" s="37"/>
      <c r="U28" s="37"/>
      <c r="V28" s="37"/>
      <c r="W28" s="37"/>
      <c r="X28" s="37"/>
      <c r="Y28" s="37"/>
      <c r="Z28" s="37"/>
      <c r="AA28" s="37"/>
      <c r="AB28" s="37"/>
      <c r="AC28" s="37"/>
      <c r="AD28" s="37"/>
      <c r="AE28" s="37"/>
    </row>
    <row r="29" spans="1:31" s="2" customFormat="1" ht="6.95" customHeight="1">
      <c r="A29" s="37"/>
      <c r="B29" s="42"/>
      <c r="C29" s="37"/>
      <c r="D29" s="126"/>
      <c r="E29" s="126"/>
      <c r="F29" s="126"/>
      <c r="G29" s="126"/>
      <c r="H29" s="126"/>
      <c r="I29" s="127"/>
      <c r="J29" s="126"/>
      <c r="K29" s="126"/>
      <c r="L29" s="119"/>
      <c r="S29" s="37"/>
      <c r="T29" s="37"/>
      <c r="U29" s="37"/>
      <c r="V29" s="37"/>
      <c r="W29" s="37"/>
      <c r="X29" s="37"/>
      <c r="Y29" s="37"/>
      <c r="Z29" s="37"/>
      <c r="AA29" s="37"/>
      <c r="AB29" s="37"/>
      <c r="AC29" s="37"/>
      <c r="AD29" s="37"/>
      <c r="AE29" s="37"/>
    </row>
    <row r="30" spans="1:31" s="2" customFormat="1" ht="25.35" customHeight="1">
      <c r="A30" s="37"/>
      <c r="B30" s="42"/>
      <c r="C30" s="37"/>
      <c r="D30" s="128" t="s">
        <v>46</v>
      </c>
      <c r="E30" s="37"/>
      <c r="F30" s="37"/>
      <c r="G30" s="37"/>
      <c r="H30" s="37"/>
      <c r="I30" s="118"/>
      <c r="J30" s="129">
        <f>ROUND(J83,0)</f>
        <v>0</v>
      </c>
      <c r="K30" s="37"/>
      <c r="L30" s="119"/>
      <c r="S30" s="37"/>
      <c r="T30" s="37"/>
      <c r="U30" s="37"/>
      <c r="V30" s="37"/>
      <c r="W30" s="37"/>
      <c r="X30" s="37"/>
      <c r="Y30" s="37"/>
      <c r="Z30" s="37"/>
      <c r="AA30" s="37"/>
      <c r="AB30" s="37"/>
      <c r="AC30" s="37"/>
      <c r="AD30" s="37"/>
      <c r="AE30" s="37"/>
    </row>
    <row r="31" spans="1:31" s="2" customFormat="1" ht="6.95" customHeight="1">
      <c r="A31" s="37"/>
      <c r="B31" s="42"/>
      <c r="C31" s="37"/>
      <c r="D31" s="126"/>
      <c r="E31" s="126"/>
      <c r="F31" s="126"/>
      <c r="G31" s="126"/>
      <c r="H31" s="126"/>
      <c r="I31" s="127"/>
      <c r="J31" s="126"/>
      <c r="K31" s="126"/>
      <c r="L31" s="119"/>
      <c r="S31" s="37"/>
      <c r="T31" s="37"/>
      <c r="U31" s="37"/>
      <c r="V31" s="37"/>
      <c r="W31" s="37"/>
      <c r="X31" s="37"/>
      <c r="Y31" s="37"/>
      <c r="Z31" s="37"/>
      <c r="AA31" s="37"/>
      <c r="AB31" s="37"/>
      <c r="AC31" s="37"/>
      <c r="AD31" s="37"/>
      <c r="AE31" s="37"/>
    </row>
    <row r="32" spans="1:31" s="2" customFormat="1" ht="14.45" customHeight="1">
      <c r="A32" s="37"/>
      <c r="B32" s="42"/>
      <c r="C32" s="37"/>
      <c r="D32" s="37"/>
      <c r="E32" s="37"/>
      <c r="F32" s="130" t="s">
        <v>48</v>
      </c>
      <c r="G32" s="37"/>
      <c r="H32" s="37"/>
      <c r="I32" s="131" t="s">
        <v>47</v>
      </c>
      <c r="J32" s="130" t="s">
        <v>49</v>
      </c>
      <c r="K32" s="37"/>
      <c r="L32" s="119"/>
      <c r="S32" s="37"/>
      <c r="T32" s="37"/>
      <c r="U32" s="37"/>
      <c r="V32" s="37"/>
      <c r="W32" s="37"/>
      <c r="X32" s="37"/>
      <c r="Y32" s="37"/>
      <c r="Z32" s="37"/>
      <c r="AA32" s="37"/>
      <c r="AB32" s="37"/>
      <c r="AC32" s="37"/>
      <c r="AD32" s="37"/>
      <c r="AE32" s="37"/>
    </row>
    <row r="33" spans="1:31" s="2" customFormat="1" ht="14.45" customHeight="1">
      <c r="A33" s="37"/>
      <c r="B33" s="42"/>
      <c r="C33" s="37"/>
      <c r="D33" s="132" t="s">
        <v>50</v>
      </c>
      <c r="E33" s="117" t="s">
        <v>51</v>
      </c>
      <c r="F33" s="133">
        <f>ROUND((SUM(BE83:BE95)),0)</f>
        <v>0</v>
      </c>
      <c r="G33" s="37"/>
      <c r="H33" s="37"/>
      <c r="I33" s="134">
        <v>0.21</v>
      </c>
      <c r="J33" s="133">
        <f>ROUND(((SUM(BE83:BE95))*I33),0)</f>
        <v>0</v>
      </c>
      <c r="K33" s="37"/>
      <c r="L33" s="119"/>
      <c r="S33" s="37"/>
      <c r="T33" s="37"/>
      <c r="U33" s="37"/>
      <c r="V33" s="37"/>
      <c r="W33" s="37"/>
      <c r="X33" s="37"/>
      <c r="Y33" s="37"/>
      <c r="Z33" s="37"/>
      <c r="AA33" s="37"/>
      <c r="AB33" s="37"/>
      <c r="AC33" s="37"/>
      <c r="AD33" s="37"/>
      <c r="AE33" s="37"/>
    </row>
    <row r="34" spans="1:31" s="2" customFormat="1" ht="14.45" customHeight="1">
      <c r="A34" s="37"/>
      <c r="B34" s="42"/>
      <c r="C34" s="37"/>
      <c r="D34" s="37"/>
      <c r="E34" s="117" t="s">
        <v>52</v>
      </c>
      <c r="F34" s="133">
        <f>ROUND((SUM(BF83:BF95)),0)</f>
        <v>0</v>
      </c>
      <c r="G34" s="37"/>
      <c r="H34" s="37"/>
      <c r="I34" s="134">
        <v>0.15</v>
      </c>
      <c r="J34" s="133">
        <f>ROUND(((SUM(BF83:BF95))*I34),0)</f>
        <v>0</v>
      </c>
      <c r="K34" s="37"/>
      <c r="L34" s="119"/>
      <c r="S34" s="37"/>
      <c r="T34" s="37"/>
      <c r="U34" s="37"/>
      <c r="V34" s="37"/>
      <c r="W34" s="37"/>
      <c r="X34" s="37"/>
      <c r="Y34" s="37"/>
      <c r="Z34" s="37"/>
      <c r="AA34" s="37"/>
      <c r="AB34" s="37"/>
      <c r="AC34" s="37"/>
      <c r="AD34" s="37"/>
      <c r="AE34" s="37"/>
    </row>
    <row r="35" spans="1:31" s="2" customFormat="1" ht="14.45" customHeight="1" hidden="1">
      <c r="A35" s="37"/>
      <c r="B35" s="42"/>
      <c r="C35" s="37"/>
      <c r="D35" s="37"/>
      <c r="E35" s="117" t="s">
        <v>53</v>
      </c>
      <c r="F35" s="133">
        <f>ROUND((SUM(BG83:BG95)),0)</f>
        <v>0</v>
      </c>
      <c r="G35" s="37"/>
      <c r="H35" s="37"/>
      <c r="I35" s="134">
        <v>0.21</v>
      </c>
      <c r="J35" s="133">
        <f>0</f>
        <v>0</v>
      </c>
      <c r="K35" s="37"/>
      <c r="L35" s="119"/>
      <c r="S35" s="37"/>
      <c r="T35" s="37"/>
      <c r="U35" s="37"/>
      <c r="V35" s="37"/>
      <c r="W35" s="37"/>
      <c r="X35" s="37"/>
      <c r="Y35" s="37"/>
      <c r="Z35" s="37"/>
      <c r="AA35" s="37"/>
      <c r="AB35" s="37"/>
      <c r="AC35" s="37"/>
      <c r="AD35" s="37"/>
      <c r="AE35" s="37"/>
    </row>
    <row r="36" spans="1:31" s="2" customFormat="1" ht="14.45" customHeight="1" hidden="1">
      <c r="A36" s="37"/>
      <c r="B36" s="42"/>
      <c r="C36" s="37"/>
      <c r="D36" s="37"/>
      <c r="E36" s="117" t="s">
        <v>54</v>
      </c>
      <c r="F36" s="133">
        <f>ROUND((SUM(BH83:BH95)),0)</f>
        <v>0</v>
      </c>
      <c r="G36" s="37"/>
      <c r="H36" s="37"/>
      <c r="I36" s="134">
        <v>0.15</v>
      </c>
      <c r="J36" s="133">
        <f>0</f>
        <v>0</v>
      </c>
      <c r="K36" s="37"/>
      <c r="L36" s="119"/>
      <c r="S36" s="37"/>
      <c r="T36" s="37"/>
      <c r="U36" s="37"/>
      <c r="V36" s="37"/>
      <c r="W36" s="37"/>
      <c r="X36" s="37"/>
      <c r="Y36" s="37"/>
      <c r="Z36" s="37"/>
      <c r="AA36" s="37"/>
      <c r="AB36" s="37"/>
      <c r="AC36" s="37"/>
      <c r="AD36" s="37"/>
      <c r="AE36" s="37"/>
    </row>
    <row r="37" spans="1:31" s="2" customFormat="1" ht="14.45" customHeight="1" hidden="1">
      <c r="A37" s="37"/>
      <c r="B37" s="42"/>
      <c r="C37" s="37"/>
      <c r="D37" s="37"/>
      <c r="E37" s="117" t="s">
        <v>55</v>
      </c>
      <c r="F37" s="133">
        <f>ROUND((SUM(BI83:BI95)),0)</f>
        <v>0</v>
      </c>
      <c r="G37" s="37"/>
      <c r="H37" s="37"/>
      <c r="I37" s="134">
        <v>0</v>
      </c>
      <c r="J37" s="133">
        <f>0</f>
        <v>0</v>
      </c>
      <c r="K37" s="37"/>
      <c r="L37" s="119"/>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118"/>
      <c r="J38" s="37"/>
      <c r="K38" s="37"/>
      <c r="L38" s="119"/>
      <c r="S38" s="37"/>
      <c r="T38" s="37"/>
      <c r="U38" s="37"/>
      <c r="V38" s="37"/>
      <c r="W38" s="37"/>
      <c r="X38" s="37"/>
      <c r="Y38" s="37"/>
      <c r="Z38" s="37"/>
      <c r="AA38" s="37"/>
      <c r="AB38" s="37"/>
      <c r="AC38" s="37"/>
      <c r="AD38" s="37"/>
      <c r="AE38" s="37"/>
    </row>
    <row r="39" spans="1:31" s="2" customFormat="1" ht="25.35" customHeight="1">
      <c r="A39" s="37"/>
      <c r="B39" s="42"/>
      <c r="C39" s="135"/>
      <c r="D39" s="136" t="s">
        <v>56</v>
      </c>
      <c r="E39" s="137"/>
      <c r="F39" s="137"/>
      <c r="G39" s="138" t="s">
        <v>57</v>
      </c>
      <c r="H39" s="139" t="s">
        <v>58</v>
      </c>
      <c r="I39" s="140"/>
      <c r="J39" s="141">
        <f>SUM(J30:J37)</f>
        <v>0</v>
      </c>
      <c r="K39" s="142"/>
      <c r="L39" s="119"/>
      <c r="S39" s="37"/>
      <c r="T39" s="37"/>
      <c r="U39" s="37"/>
      <c r="V39" s="37"/>
      <c r="W39" s="37"/>
      <c r="X39" s="37"/>
      <c r="Y39" s="37"/>
      <c r="Z39" s="37"/>
      <c r="AA39" s="37"/>
      <c r="AB39" s="37"/>
      <c r="AC39" s="37"/>
      <c r="AD39" s="37"/>
      <c r="AE39" s="37"/>
    </row>
    <row r="40" spans="1:31" s="2" customFormat="1" ht="14.45" customHeight="1">
      <c r="A40" s="37"/>
      <c r="B40" s="143"/>
      <c r="C40" s="144"/>
      <c r="D40" s="144"/>
      <c r="E40" s="144"/>
      <c r="F40" s="144"/>
      <c r="G40" s="144"/>
      <c r="H40" s="144"/>
      <c r="I40" s="145"/>
      <c r="J40" s="144"/>
      <c r="K40" s="144"/>
      <c r="L40" s="119"/>
      <c r="S40" s="37"/>
      <c r="T40" s="37"/>
      <c r="U40" s="37"/>
      <c r="V40" s="37"/>
      <c r="W40" s="37"/>
      <c r="X40" s="37"/>
      <c r="Y40" s="37"/>
      <c r="Z40" s="37"/>
      <c r="AA40" s="37"/>
      <c r="AB40" s="37"/>
      <c r="AC40" s="37"/>
      <c r="AD40" s="37"/>
      <c r="AE40" s="37"/>
    </row>
    <row r="44" spans="1:31" s="2" customFormat="1" ht="6.95" customHeight="1">
      <c r="A44" s="37"/>
      <c r="B44" s="146"/>
      <c r="C44" s="147"/>
      <c r="D44" s="147"/>
      <c r="E44" s="147"/>
      <c r="F44" s="147"/>
      <c r="G44" s="147"/>
      <c r="H44" s="147"/>
      <c r="I44" s="148"/>
      <c r="J44" s="147"/>
      <c r="K44" s="147"/>
      <c r="L44" s="119"/>
      <c r="S44" s="37"/>
      <c r="T44" s="37"/>
      <c r="U44" s="37"/>
      <c r="V44" s="37"/>
      <c r="W44" s="37"/>
      <c r="X44" s="37"/>
      <c r="Y44" s="37"/>
      <c r="Z44" s="37"/>
      <c r="AA44" s="37"/>
      <c r="AB44" s="37"/>
      <c r="AC44" s="37"/>
      <c r="AD44" s="37"/>
      <c r="AE44" s="37"/>
    </row>
    <row r="45" spans="1:31" s="2" customFormat="1" ht="24.95" customHeight="1">
      <c r="A45" s="37"/>
      <c r="B45" s="38"/>
      <c r="C45" s="25" t="s">
        <v>104</v>
      </c>
      <c r="D45" s="39"/>
      <c r="E45" s="39"/>
      <c r="F45" s="39"/>
      <c r="G45" s="39"/>
      <c r="H45" s="39"/>
      <c r="I45" s="118"/>
      <c r="J45" s="39"/>
      <c r="K45" s="39"/>
      <c r="L45" s="119"/>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18"/>
      <c r="J46" s="39"/>
      <c r="K46" s="39"/>
      <c r="L46" s="119"/>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18"/>
      <c r="J47" s="39"/>
      <c r="K47" s="39"/>
      <c r="L47" s="119"/>
      <c r="S47" s="37"/>
      <c r="T47" s="37"/>
      <c r="U47" s="37"/>
      <c r="V47" s="37"/>
      <c r="W47" s="37"/>
      <c r="X47" s="37"/>
      <c r="Y47" s="37"/>
      <c r="Z47" s="37"/>
      <c r="AA47" s="37"/>
      <c r="AB47" s="37"/>
      <c r="AC47" s="37"/>
      <c r="AD47" s="37"/>
      <c r="AE47" s="37"/>
    </row>
    <row r="48" spans="1:31" s="2" customFormat="1" ht="16.5" customHeight="1">
      <c r="A48" s="37"/>
      <c r="B48" s="38"/>
      <c r="C48" s="39"/>
      <c r="D48" s="39"/>
      <c r="E48" s="405" t="str">
        <f>E7</f>
        <v>Stavební úpravy dvorní fasády a komínových těles v objektu Vltavská 585/14, Praha 5_revize_R02</v>
      </c>
      <c r="F48" s="406"/>
      <c r="G48" s="406"/>
      <c r="H48" s="406"/>
      <c r="I48" s="118"/>
      <c r="J48" s="39"/>
      <c r="K48" s="39"/>
      <c r="L48" s="119"/>
      <c r="S48" s="37"/>
      <c r="T48" s="37"/>
      <c r="U48" s="37"/>
      <c r="V48" s="37"/>
      <c r="W48" s="37"/>
      <c r="X48" s="37"/>
      <c r="Y48" s="37"/>
      <c r="Z48" s="37"/>
      <c r="AA48" s="37"/>
      <c r="AB48" s="37"/>
      <c r="AC48" s="37"/>
      <c r="AD48" s="37"/>
      <c r="AE48" s="37"/>
    </row>
    <row r="49" spans="1:31" s="2" customFormat="1" ht="12" customHeight="1">
      <c r="A49" s="37"/>
      <c r="B49" s="38"/>
      <c r="C49" s="31" t="s">
        <v>100</v>
      </c>
      <c r="D49" s="39"/>
      <c r="E49" s="39"/>
      <c r="F49" s="39"/>
      <c r="G49" s="39"/>
      <c r="H49" s="39"/>
      <c r="I49" s="118"/>
      <c r="J49" s="39"/>
      <c r="K49" s="39"/>
      <c r="L49" s="119"/>
      <c r="S49" s="37"/>
      <c r="T49" s="37"/>
      <c r="U49" s="37"/>
      <c r="V49" s="37"/>
      <c r="W49" s="37"/>
      <c r="X49" s="37"/>
      <c r="Y49" s="37"/>
      <c r="Z49" s="37"/>
      <c r="AA49" s="37"/>
      <c r="AB49" s="37"/>
      <c r="AC49" s="37"/>
      <c r="AD49" s="37"/>
      <c r="AE49" s="37"/>
    </row>
    <row r="50" spans="1:31" s="2" customFormat="1" ht="16.5" customHeight="1">
      <c r="A50" s="37"/>
      <c r="B50" s="38"/>
      <c r="C50" s="39"/>
      <c r="D50" s="39"/>
      <c r="E50" s="354" t="str">
        <f>E9</f>
        <v>VON - Vedlejší a ostatní náklady</v>
      </c>
      <c r="F50" s="407"/>
      <c r="G50" s="407"/>
      <c r="H50" s="407"/>
      <c r="I50" s="118"/>
      <c r="J50" s="39"/>
      <c r="K50" s="39"/>
      <c r="L50" s="119"/>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18"/>
      <c r="J51" s="39"/>
      <c r="K51" s="39"/>
      <c r="L51" s="119"/>
      <c r="S51" s="37"/>
      <c r="T51" s="37"/>
      <c r="U51" s="37"/>
      <c r="V51" s="37"/>
      <c r="W51" s="37"/>
      <c r="X51" s="37"/>
      <c r="Y51" s="37"/>
      <c r="Z51" s="37"/>
      <c r="AA51" s="37"/>
      <c r="AB51" s="37"/>
      <c r="AC51" s="37"/>
      <c r="AD51" s="37"/>
      <c r="AE51" s="37"/>
    </row>
    <row r="52" spans="1:31" s="2" customFormat="1" ht="12" customHeight="1">
      <c r="A52" s="37"/>
      <c r="B52" s="38"/>
      <c r="C52" s="31" t="s">
        <v>22</v>
      </c>
      <c r="D52" s="39"/>
      <c r="E52" s="39"/>
      <c r="F52" s="29" t="str">
        <f>F12</f>
        <v>Praha 5, Vltavská 585/14</v>
      </c>
      <c r="G52" s="39"/>
      <c r="H52" s="39"/>
      <c r="I52" s="120" t="s">
        <v>24</v>
      </c>
      <c r="J52" s="62" t="str">
        <f>IF(J12="","",J12)</f>
        <v>1. 4. 2020</v>
      </c>
      <c r="K52" s="39"/>
      <c r="L52" s="119"/>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18"/>
      <c r="J53" s="39"/>
      <c r="K53" s="39"/>
      <c r="L53" s="119"/>
      <c r="S53" s="37"/>
      <c r="T53" s="37"/>
      <c r="U53" s="37"/>
      <c r="V53" s="37"/>
      <c r="W53" s="37"/>
      <c r="X53" s="37"/>
      <c r="Y53" s="37"/>
      <c r="Z53" s="37"/>
      <c r="AA53" s="37"/>
      <c r="AB53" s="37"/>
      <c r="AC53" s="37"/>
      <c r="AD53" s="37"/>
      <c r="AE53" s="37"/>
    </row>
    <row r="54" spans="1:31" s="2" customFormat="1" ht="40.15" customHeight="1">
      <c r="A54" s="37"/>
      <c r="B54" s="38"/>
      <c r="C54" s="31" t="s">
        <v>30</v>
      </c>
      <c r="D54" s="39"/>
      <c r="E54" s="39"/>
      <c r="F54" s="29" t="str">
        <f>E15</f>
        <v>Městská část Praha 5, nám.14 října 1381/4, Praha 5</v>
      </c>
      <c r="G54" s="39"/>
      <c r="H54" s="39"/>
      <c r="I54" s="120" t="s">
        <v>37</v>
      </c>
      <c r="J54" s="35" t="str">
        <f>E21</f>
        <v>SpecialConstructionWork Prague s.r.o.</v>
      </c>
      <c r="K54" s="39"/>
      <c r="L54" s="119"/>
      <c r="S54" s="37"/>
      <c r="T54" s="37"/>
      <c r="U54" s="37"/>
      <c r="V54" s="37"/>
      <c r="W54" s="37"/>
      <c r="X54" s="37"/>
      <c r="Y54" s="37"/>
      <c r="Z54" s="37"/>
      <c r="AA54" s="37"/>
      <c r="AB54" s="37"/>
      <c r="AC54" s="37"/>
      <c r="AD54" s="37"/>
      <c r="AE54" s="37"/>
    </row>
    <row r="55" spans="1:31" s="2" customFormat="1" ht="15.2" customHeight="1">
      <c r="A55" s="37"/>
      <c r="B55" s="38"/>
      <c r="C55" s="31" t="s">
        <v>35</v>
      </c>
      <c r="D55" s="39"/>
      <c r="E55" s="39"/>
      <c r="F55" s="29" t="str">
        <f>IF(E18="","",E18)</f>
        <v>Vyplň údaj</v>
      </c>
      <c r="G55" s="39"/>
      <c r="H55" s="39"/>
      <c r="I55" s="120" t="s">
        <v>41</v>
      </c>
      <c r="J55" s="35" t="str">
        <f>E24</f>
        <v>STAPO UL s.r.o.</v>
      </c>
      <c r="K55" s="39"/>
      <c r="L55" s="11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118"/>
      <c r="J56" s="39"/>
      <c r="K56" s="39"/>
      <c r="L56" s="119"/>
      <c r="S56" s="37"/>
      <c r="T56" s="37"/>
      <c r="U56" s="37"/>
      <c r="V56" s="37"/>
      <c r="W56" s="37"/>
      <c r="X56" s="37"/>
      <c r="Y56" s="37"/>
      <c r="Z56" s="37"/>
      <c r="AA56" s="37"/>
      <c r="AB56" s="37"/>
      <c r="AC56" s="37"/>
      <c r="AD56" s="37"/>
      <c r="AE56" s="37"/>
    </row>
    <row r="57" spans="1:31" s="2" customFormat="1" ht="29.25" customHeight="1">
      <c r="A57" s="37"/>
      <c r="B57" s="38"/>
      <c r="C57" s="149" t="s">
        <v>105</v>
      </c>
      <c r="D57" s="150"/>
      <c r="E57" s="150"/>
      <c r="F57" s="150"/>
      <c r="G57" s="150"/>
      <c r="H57" s="150"/>
      <c r="I57" s="151"/>
      <c r="J57" s="152" t="s">
        <v>106</v>
      </c>
      <c r="K57" s="150"/>
      <c r="L57" s="11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118"/>
      <c r="J58" s="39"/>
      <c r="K58" s="39"/>
      <c r="L58" s="119"/>
      <c r="S58" s="37"/>
      <c r="T58" s="37"/>
      <c r="U58" s="37"/>
      <c r="V58" s="37"/>
      <c r="W58" s="37"/>
      <c r="X58" s="37"/>
      <c r="Y58" s="37"/>
      <c r="Z58" s="37"/>
      <c r="AA58" s="37"/>
      <c r="AB58" s="37"/>
      <c r="AC58" s="37"/>
      <c r="AD58" s="37"/>
      <c r="AE58" s="37"/>
    </row>
    <row r="59" spans="1:47" s="2" customFormat="1" ht="22.9" customHeight="1">
      <c r="A59" s="37"/>
      <c r="B59" s="38"/>
      <c r="C59" s="153" t="s">
        <v>78</v>
      </c>
      <c r="D59" s="39"/>
      <c r="E59" s="39"/>
      <c r="F59" s="39"/>
      <c r="G59" s="39"/>
      <c r="H59" s="39"/>
      <c r="I59" s="118"/>
      <c r="J59" s="80">
        <f>J83</f>
        <v>0</v>
      </c>
      <c r="K59" s="39"/>
      <c r="L59" s="119"/>
      <c r="S59" s="37"/>
      <c r="T59" s="37"/>
      <c r="U59" s="37"/>
      <c r="V59" s="37"/>
      <c r="W59" s="37"/>
      <c r="X59" s="37"/>
      <c r="Y59" s="37"/>
      <c r="Z59" s="37"/>
      <c r="AA59" s="37"/>
      <c r="AB59" s="37"/>
      <c r="AC59" s="37"/>
      <c r="AD59" s="37"/>
      <c r="AE59" s="37"/>
      <c r="AU59" s="19" t="s">
        <v>107</v>
      </c>
    </row>
    <row r="60" spans="2:12" s="9" customFormat="1" ht="24.95" customHeight="1">
      <c r="B60" s="154"/>
      <c r="C60" s="155"/>
      <c r="D60" s="156" t="s">
        <v>867</v>
      </c>
      <c r="E60" s="157"/>
      <c r="F60" s="157"/>
      <c r="G60" s="157"/>
      <c r="H60" s="157"/>
      <c r="I60" s="158"/>
      <c r="J60" s="159">
        <f>J84</f>
        <v>0</v>
      </c>
      <c r="K60" s="155"/>
      <c r="L60" s="160"/>
    </row>
    <row r="61" spans="2:12" s="10" customFormat="1" ht="19.9" customHeight="1">
      <c r="B61" s="161"/>
      <c r="C61" s="100"/>
      <c r="D61" s="162" t="s">
        <v>868</v>
      </c>
      <c r="E61" s="163"/>
      <c r="F61" s="163"/>
      <c r="G61" s="163"/>
      <c r="H61" s="163"/>
      <c r="I61" s="164"/>
      <c r="J61" s="165">
        <f>J85</f>
        <v>0</v>
      </c>
      <c r="K61" s="100"/>
      <c r="L61" s="166"/>
    </row>
    <row r="62" spans="2:12" s="10" customFormat="1" ht="19.9" customHeight="1">
      <c r="B62" s="161"/>
      <c r="C62" s="100"/>
      <c r="D62" s="162" t="s">
        <v>869</v>
      </c>
      <c r="E62" s="163"/>
      <c r="F62" s="163"/>
      <c r="G62" s="163"/>
      <c r="H62" s="163"/>
      <c r="I62" s="164"/>
      <c r="J62" s="165">
        <f>J88</f>
        <v>0</v>
      </c>
      <c r="K62" s="100"/>
      <c r="L62" s="166"/>
    </row>
    <row r="63" spans="2:12" s="10" customFormat="1" ht="19.9" customHeight="1">
      <c r="B63" s="161"/>
      <c r="C63" s="100"/>
      <c r="D63" s="162" t="s">
        <v>870</v>
      </c>
      <c r="E63" s="163"/>
      <c r="F63" s="163"/>
      <c r="G63" s="163"/>
      <c r="H63" s="163"/>
      <c r="I63" s="164"/>
      <c r="J63" s="165">
        <f>J93</f>
        <v>0</v>
      </c>
      <c r="K63" s="100"/>
      <c r="L63" s="166"/>
    </row>
    <row r="64" spans="1:31" s="2" customFormat="1" ht="21.75" customHeight="1">
      <c r="A64" s="37"/>
      <c r="B64" s="38"/>
      <c r="C64" s="39"/>
      <c r="D64" s="39"/>
      <c r="E64" s="39"/>
      <c r="F64" s="39"/>
      <c r="G64" s="39"/>
      <c r="H64" s="39"/>
      <c r="I64" s="118"/>
      <c r="J64" s="39"/>
      <c r="K64" s="39"/>
      <c r="L64" s="119"/>
      <c r="S64" s="37"/>
      <c r="T64" s="37"/>
      <c r="U64" s="37"/>
      <c r="V64" s="37"/>
      <c r="W64" s="37"/>
      <c r="X64" s="37"/>
      <c r="Y64" s="37"/>
      <c r="Z64" s="37"/>
      <c r="AA64" s="37"/>
      <c r="AB64" s="37"/>
      <c r="AC64" s="37"/>
      <c r="AD64" s="37"/>
      <c r="AE64" s="37"/>
    </row>
    <row r="65" spans="1:31" s="2" customFormat="1" ht="6.95" customHeight="1">
      <c r="A65" s="37"/>
      <c r="B65" s="50"/>
      <c r="C65" s="51"/>
      <c r="D65" s="51"/>
      <c r="E65" s="51"/>
      <c r="F65" s="51"/>
      <c r="G65" s="51"/>
      <c r="H65" s="51"/>
      <c r="I65" s="145"/>
      <c r="J65" s="51"/>
      <c r="K65" s="51"/>
      <c r="L65" s="119"/>
      <c r="S65" s="37"/>
      <c r="T65" s="37"/>
      <c r="U65" s="37"/>
      <c r="V65" s="37"/>
      <c r="W65" s="37"/>
      <c r="X65" s="37"/>
      <c r="Y65" s="37"/>
      <c r="Z65" s="37"/>
      <c r="AA65" s="37"/>
      <c r="AB65" s="37"/>
      <c r="AC65" s="37"/>
      <c r="AD65" s="37"/>
      <c r="AE65" s="37"/>
    </row>
    <row r="69" spans="1:31" s="2" customFormat="1" ht="6.95" customHeight="1">
      <c r="A69" s="37"/>
      <c r="B69" s="52"/>
      <c r="C69" s="53"/>
      <c r="D69" s="53"/>
      <c r="E69" s="53"/>
      <c r="F69" s="53"/>
      <c r="G69" s="53"/>
      <c r="H69" s="53"/>
      <c r="I69" s="148"/>
      <c r="J69" s="53"/>
      <c r="K69" s="53"/>
      <c r="L69" s="119"/>
      <c r="S69" s="37"/>
      <c r="T69" s="37"/>
      <c r="U69" s="37"/>
      <c r="V69" s="37"/>
      <c r="W69" s="37"/>
      <c r="X69" s="37"/>
      <c r="Y69" s="37"/>
      <c r="Z69" s="37"/>
      <c r="AA69" s="37"/>
      <c r="AB69" s="37"/>
      <c r="AC69" s="37"/>
      <c r="AD69" s="37"/>
      <c r="AE69" s="37"/>
    </row>
    <row r="70" spans="1:31" s="2" customFormat="1" ht="24.95" customHeight="1">
      <c r="A70" s="37"/>
      <c r="B70" s="38"/>
      <c r="C70" s="25" t="s">
        <v>120</v>
      </c>
      <c r="D70" s="39"/>
      <c r="E70" s="39"/>
      <c r="F70" s="39"/>
      <c r="G70" s="39"/>
      <c r="H70" s="39"/>
      <c r="I70" s="118"/>
      <c r="J70" s="39"/>
      <c r="K70" s="39"/>
      <c r="L70" s="119"/>
      <c r="S70" s="37"/>
      <c r="T70" s="37"/>
      <c r="U70" s="37"/>
      <c r="V70" s="37"/>
      <c r="W70" s="37"/>
      <c r="X70" s="37"/>
      <c r="Y70" s="37"/>
      <c r="Z70" s="37"/>
      <c r="AA70" s="37"/>
      <c r="AB70" s="37"/>
      <c r="AC70" s="37"/>
      <c r="AD70" s="37"/>
      <c r="AE70" s="37"/>
    </row>
    <row r="71" spans="1:31" s="2" customFormat="1" ht="6.95" customHeight="1">
      <c r="A71" s="37"/>
      <c r="B71" s="38"/>
      <c r="C71" s="39"/>
      <c r="D71" s="39"/>
      <c r="E71" s="39"/>
      <c r="F71" s="39"/>
      <c r="G71" s="39"/>
      <c r="H71" s="39"/>
      <c r="I71" s="118"/>
      <c r="J71" s="39"/>
      <c r="K71" s="39"/>
      <c r="L71" s="119"/>
      <c r="S71" s="37"/>
      <c r="T71" s="37"/>
      <c r="U71" s="37"/>
      <c r="V71" s="37"/>
      <c r="W71" s="37"/>
      <c r="X71" s="37"/>
      <c r="Y71" s="37"/>
      <c r="Z71" s="37"/>
      <c r="AA71" s="37"/>
      <c r="AB71" s="37"/>
      <c r="AC71" s="37"/>
      <c r="AD71" s="37"/>
      <c r="AE71" s="37"/>
    </row>
    <row r="72" spans="1:31" s="2" customFormat="1" ht="12" customHeight="1">
      <c r="A72" s="37"/>
      <c r="B72" s="38"/>
      <c r="C72" s="31" t="s">
        <v>16</v>
      </c>
      <c r="D72" s="39"/>
      <c r="E72" s="39"/>
      <c r="F72" s="39"/>
      <c r="G72" s="39"/>
      <c r="H72" s="39"/>
      <c r="I72" s="118"/>
      <c r="J72" s="39"/>
      <c r="K72" s="39"/>
      <c r="L72" s="119"/>
      <c r="S72" s="37"/>
      <c r="T72" s="37"/>
      <c r="U72" s="37"/>
      <c r="V72" s="37"/>
      <c r="W72" s="37"/>
      <c r="X72" s="37"/>
      <c r="Y72" s="37"/>
      <c r="Z72" s="37"/>
      <c r="AA72" s="37"/>
      <c r="AB72" s="37"/>
      <c r="AC72" s="37"/>
      <c r="AD72" s="37"/>
      <c r="AE72" s="37"/>
    </row>
    <row r="73" spans="1:31" s="2" customFormat="1" ht="16.5" customHeight="1">
      <c r="A73" s="37"/>
      <c r="B73" s="38"/>
      <c r="C73" s="39"/>
      <c r="D73" s="39"/>
      <c r="E73" s="405" t="str">
        <f>E7</f>
        <v>Stavební úpravy dvorní fasády a komínových těles v objektu Vltavská 585/14, Praha 5_revize_R02</v>
      </c>
      <c r="F73" s="406"/>
      <c r="G73" s="406"/>
      <c r="H73" s="406"/>
      <c r="I73" s="118"/>
      <c r="J73" s="39"/>
      <c r="K73" s="39"/>
      <c r="L73" s="119"/>
      <c r="S73" s="37"/>
      <c r="T73" s="37"/>
      <c r="U73" s="37"/>
      <c r="V73" s="37"/>
      <c r="W73" s="37"/>
      <c r="X73" s="37"/>
      <c r="Y73" s="37"/>
      <c r="Z73" s="37"/>
      <c r="AA73" s="37"/>
      <c r="AB73" s="37"/>
      <c r="AC73" s="37"/>
      <c r="AD73" s="37"/>
      <c r="AE73" s="37"/>
    </row>
    <row r="74" spans="1:31" s="2" customFormat="1" ht="12" customHeight="1">
      <c r="A74" s="37"/>
      <c r="B74" s="38"/>
      <c r="C74" s="31" t="s">
        <v>100</v>
      </c>
      <c r="D74" s="39"/>
      <c r="E74" s="39"/>
      <c r="F74" s="39"/>
      <c r="G74" s="39"/>
      <c r="H74" s="39"/>
      <c r="I74" s="118"/>
      <c r="J74" s="39"/>
      <c r="K74" s="39"/>
      <c r="L74" s="119"/>
      <c r="S74" s="37"/>
      <c r="T74" s="37"/>
      <c r="U74" s="37"/>
      <c r="V74" s="37"/>
      <c r="W74" s="37"/>
      <c r="X74" s="37"/>
      <c r="Y74" s="37"/>
      <c r="Z74" s="37"/>
      <c r="AA74" s="37"/>
      <c r="AB74" s="37"/>
      <c r="AC74" s="37"/>
      <c r="AD74" s="37"/>
      <c r="AE74" s="37"/>
    </row>
    <row r="75" spans="1:31" s="2" customFormat="1" ht="16.5" customHeight="1">
      <c r="A75" s="37"/>
      <c r="B75" s="38"/>
      <c r="C75" s="39"/>
      <c r="D75" s="39"/>
      <c r="E75" s="354" t="str">
        <f>E9</f>
        <v>VON - Vedlejší a ostatní náklady</v>
      </c>
      <c r="F75" s="407"/>
      <c r="G75" s="407"/>
      <c r="H75" s="407"/>
      <c r="I75" s="118"/>
      <c r="J75" s="39"/>
      <c r="K75" s="39"/>
      <c r="L75" s="119"/>
      <c r="S75" s="37"/>
      <c r="T75" s="37"/>
      <c r="U75" s="37"/>
      <c r="V75" s="37"/>
      <c r="W75" s="37"/>
      <c r="X75" s="37"/>
      <c r="Y75" s="37"/>
      <c r="Z75" s="37"/>
      <c r="AA75" s="37"/>
      <c r="AB75" s="37"/>
      <c r="AC75" s="37"/>
      <c r="AD75" s="37"/>
      <c r="AE75" s="37"/>
    </row>
    <row r="76" spans="1:31" s="2" customFormat="1" ht="6.95" customHeight="1">
      <c r="A76" s="37"/>
      <c r="B76" s="38"/>
      <c r="C76" s="39"/>
      <c r="D76" s="39"/>
      <c r="E76" s="39"/>
      <c r="F76" s="39"/>
      <c r="G76" s="39"/>
      <c r="H76" s="39"/>
      <c r="I76" s="118"/>
      <c r="J76" s="39"/>
      <c r="K76" s="39"/>
      <c r="L76" s="119"/>
      <c r="S76" s="37"/>
      <c r="T76" s="37"/>
      <c r="U76" s="37"/>
      <c r="V76" s="37"/>
      <c r="W76" s="37"/>
      <c r="X76" s="37"/>
      <c r="Y76" s="37"/>
      <c r="Z76" s="37"/>
      <c r="AA76" s="37"/>
      <c r="AB76" s="37"/>
      <c r="AC76" s="37"/>
      <c r="AD76" s="37"/>
      <c r="AE76" s="37"/>
    </row>
    <row r="77" spans="1:31" s="2" customFormat="1" ht="12" customHeight="1">
      <c r="A77" s="37"/>
      <c r="B77" s="38"/>
      <c r="C77" s="31" t="s">
        <v>22</v>
      </c>
      <c r="D77" s="39"/>
      <c r="E77" s="39"/>
      <c r="F77" s="29" t="str">
        <f>F12</f>
        <v>Praha 5, Vltavská 585/14</v>
      </c>
      <c r="G77" s="39"/>
      <c r="H77" s="39"/>
      <c r="I77" s="120" t="s">
        <v>24</v>
      </c>
      <c r="J77" s="62" t="str">
        <f>IF(J12="","",J12)</f>
        <v>1. 4. 2020</v>
      </c>
      <c r="K77" s="39"/>
      <c r="L77" s="119"/>
      <c r="S77" s="37"/>
      <c r="T77" s="37"/>
      <c r="U77" s="37"/>
      <c r="V77" s="37"/>
      <c r="W77" s="37"/>
      <c r="X77" s="37"/>
      <c r="Y77" s="37"/>
      <c r="Z77" s="37"/>
      <c r="AA77" s="37"/>
      <c r="AB77" s="37"/>
      <c r="AC77" s="37"/>
      <c r="AD77" s="37"/>
      <c r="AE77" s="37"/>
    </row>
    <row r="78" spans="1:31" s="2" customFormat="1" ht="6.95" customHeight="1">
      <c r="A78" s="37"/>
      <c r="B78" s="38"/>
      <c r="C78" s="39"/>
      <c r="D78" s="39"/>
      <c r="E78" s="39"/>
      <c r="F78" s="39"/>
      <c r="G78" s="39"/>
      <c r="H78" s="39"/>
      <c r="I78" s="118"/>
      <c r="J78" s="39"/>
      <c r="K78" s="39"/>
      <c r="L78" s="119"/>
      <c r="S78" s="37"/>
      <c r="T78" s="37"/>
      <c r="U78" s="37"/>
      <c r="V78" s="37"/>
      <c r="W78" s="37"/>
      <c r="X78" s="37"/>
      <c r="Y78" s="37"/>
      <c r="Z78" s="37"/>
      <c r="AA78" s="37"/>
      <c r="AB78" s="37"/>
      <c r="AC78" s="37"/>
      <c r="AD78" s="37"/>
      <c r="AE78" s="37"/>
    </row>
    <row r="79" spans="1:31" s="2" customFormat="1" ht="40.15" customHeight="1">
      <c r="A79" s="37"/>
      <c r="B79" s="38"/>
      <c r="C79" s="31" t="s">
        <v>30</v>
      </c>
      <c r="D79" s="39"/>
      <c r="E79" s="39"/>
      <c r="F79" s="29" t="str">
        <f>E15</f>
        <v>Městská část Praha 5, nám.14 října 1381/4, Praha 5</v>
      </c>
      <c r="G79" s="39"/>
      <c r="H79" s="39"/>
      <c r="I79" s="120" t="s">
        <v>37</v>
      </c>
      <c r="J79" s="35" t="str">
        <f>E21</f>
        <v>SpecialConstructionWork Prague s.r.o.</v>
      </c>
      <c r="K79" s="39"/>
      <c r="L79" s="119"/>
      <c r="S79" s="37"/>
      <c r="T79" s="37"/>
      <c r="U79" s="37"/>
      <c r="V79" s="37"/>
      <c r="W79" s="37"/>
      <c r="X79" s="37"/>
      <c r="Y79" s="37"/>
      <c r="Z79" s="37"/>
      <c r="AA79" s="37"/>
      <c r="AB79" s="37"/>
      <c r="AC79" s="37"/>
      <c r="AD79" s="37"/>
      <c r="AE79" s="37"/>
    </row>
    <row r="80" spans="1:31" s="2" customFormat="1" ht="15.2" customHeight="1">
      <c r="A80" s="37"/>
      <c r="B80" s="38"/>
      <c r="C80" s="31" t="s">
        <v>35</v>
      </c>
      <c r="D80" s="39"/>
      <c r="E80" s="39"/>
      <c r="F80" s="29" t="str">
        <f>IF(E18="","",E18)</f>
        <v>Vyplň údaj</v>
      </c>
      <c r="G80" s="39"/>
      <c r="H80" s="39"/>
      <c r="I80" s="120" t="s">
        <v>41</v>
      </c>
      <c r="J80" s="35" t="str">
        <f>E24</f>
        <v>STAPO UL s.r.o.</v>
      </c>
      <c r="K80" s="39"/>
      <c r="L80" s="119"/>
      <c r="S80" s="37"/>
      <c r="T80" s="37"/>
      <c r="U80" s="37"/>
      <c r="V80" s="37"/>
      <c r="W80" s="37"/>
      <c r="X80" s="37"/>
      <c r="Y80" s="37"/>
      <c r="Z80" s="37"/>
      <c r="AA80" s="37"/>
      <c r="AB80" s="37"/>
      <c r="AC80" s="37"/>
      <c r="AD80" s="37"/>
      <c r="AE80" s="37"/>
    </row>
    <row r="81" spans="1:31" s="2" customFormat="1" ht="10.35" customHeight="1">
      <c r="A81" s="37"/>
      <c r="B81" s="38"/>
      <c r="C81" s="39"/>
      <c r="D81" s="39"/>
      <c r="E81" s="39"/>
      <c r="F81" s="39"/>
      <c r="G81" s="39"/>
      <c r="H81" s="39"/>
      <c r="I81" s="118"/>
      <c r="J81" s="39"/>
      <c r="K81" s="39"/>
      <c r="L81" s="119"/>
      <c r="S81" s="37"/>
      <c r="T81" s="37"/>
      <c r="U81" s="37"/>
      <c r="V81" s="37"/>
      <c r="W81" s="37"/>
      <c r="X81" s="37"/>
      <c r="Y81" s="37"/>
      <c r="Z81" s="37"/>
      <c r="AA81" s="37"/>
      <c r="AB81" s="37"/>
      <c r="AC81" s="37"/>
      <c r="AD81" s="37"/>
      <c r="AE81" s="37"/>
    </row>
    <row r="82" spans="1:31" s="11" customFormat="1" ht="29.25" customHeight="1">
      <c r="A82" s="167"/>
      <c r="B82" s="168"/>
      <c r="C82" s="169" t="s">
        <v>121</v>
      </c>
      <c r="D82" s="170" t="s">
        <v>65</v>
      </c>
      <c r="E82" s="170" t="s">
        <v>61</v>
      </c>
      <c r="F82" s="170" t="s">
        <v>62</v>
      </c>
      <c r="G82" s="170" t="s">
        <v>122</v>
      </c>
      <c r="H82" s="170" t="s">
        <v>123</v>
      </c>
      <c r="I82" s="171" t="s">
        <v>124</v>
      </c>
      <c r="J82" s="170" t="s">
        <v>106</v>
      </c>
      <c r="K82" s="172" t="s">
        <v>125</v>
      </c>
      <c r="L82" s="173"/>
      <c r="M82" s="71" t="s">
        <v>32</v>
      </c>
      <c r="N82" s="72" t="s">
        <v>50</v>
      </c>
      <c r="O82" s="72" t="s">
        <v>126</v>
      </c>
      <c r="P82" s="72" t="s">
        <v>127</v>
      </c>
      <c r="Q82" s="72" t="s">
        <v>128</v>
      </c>
      <c r="R82" s="72" t="s">
        <v>129</v>
      </c>
      <c r="S82" s="72" t="s">
        <v>130</v>
      </c>
      <c r="T82" s="73" t="s">
        <v>131</v>
      </c>
      <c r="U82" s="167"/>
      <c r="V82" s="167"/>
      <c r="W82" s="167"/>
      <c r="X82" s="167"/>
      <c r="Y82" s="167"/>
      <c r="Z82" s="167"/>
      <c r="AA82" s="167"/>
      <c r="AB82" s="167"/>
      <c r="AC82" s="167"/>
      <c r="AD82" s="167"/>
      <c r="AE82" s="167"/>
    </row>
    <row r="83" spans="1:63" s="2" customFormat="1" ht="22.9" customHeight="1">
      <c r="A83" s="37"/>
      <c r="B83" s="38"/>
      <c r="C83" s="78" t="s">
        <v>132</v>
      </c>
      <c r="D83" s="39"/>
      <c r="E83" s="39"/>
      <c r="F83" s="39"/>
      <c r="G83" s="39"/>
      <c r="H83" s="39"/>
      <c r="I83" s="118"/>
      <c r="J83" s="174">
        <f>BK83</f>
        <v>0</v>
      </c>
      <c r="K83" s="39"/>
      <c r="L83" s="42"/>
      <c r="M83" s="74"/>
      <c r="N83" s="175"/>
      <c r="O83" s="75"/>
      <c r="P83" s="176">
        <f>P84</f>
        <v>0</v>
      </c>
      <c r="Q83" s="75"/>
      <c r="R83" s="176">
        <f>R84</f>
        <v>0</v>
      </c>
      <c r="S83" s="75"/>
      <c r="T83" s="177">
        <f>T84</f>
        <v>0</v>
      </c>
      <c r="U83" s="37"/>
      <c r="V83" s="37"/>
      <c r="W83" s="37"/>
      <c r="X83" s="37"/>
      <c r="Y83" s="37"/>
      <c r="Z83" s="37"/>
      <c r="AA83" s="37"/>
      <c r="AB83" s="37"/>
      <c r="AC83" s="37"/>
      <c r="AD83" s="37"/>
      <c r="AE83" s="37"/>
      <c r="AT83" s="19" t="s">
        <v>79</v>
      </c>
      <c r="AU83" s="19" t="s">
        <v>107</v>
      </c>
      <c r="BK83" s="178">
        <f>BK84</f>
        <v>0</v>
      </c>
    </row>
    <row r="84" spans="2:63" s="12" customFormat="1" ht="25.9" customHeight="1">
      <c r="B84" s="179"/>
      <c r="C84" s="180"/>
      <c r="D84" s="181" t="s">
        <v>79</v>
      </c>
      <c r="E84" s="182" t="s">
        <v>871</v>
      </c>
      <c r="F84" s="182" t="s">
        <v>872</v>
      </c>
      <c r="G84" s="180"/>
      <c r="H84" s="180"/>
      <c r="I84" s="183"/>
      <c r="J84" s="184">
        <f>BK84</f>
        <v>0</v>
      </c>
      <c r="K84" s="180"/>
      <c r="L84" s="185"/>
      <c r="M84" s="186"/>
      <c r="N84" s="187"/>
      <c r="O84" s="187"/>
      <c r="P84" s="188">
        <f>P85+P88+P93</f>
        <v>0</v>
      </c>
      <c r="Q84" s="187"/>
      <c r="R84" s="188">
        <f>R85+R88+R93</f>
        <v>0</v>
      </c>
      <c r="S84" s="187"/>
      <c r="T84" s="189">
        <f>T85+T88+T93</f>
        <v>0</v>
      </c>
      <c r="AR84" s="190" t="s">
        <v>210</v>
      </c>
      <c r="AT84" s="191" t="s">
        <v>79</v>
      </c>
      <c r="AU84" s="191" t="s">
        <v>80</v>
      </c>
      <c r="AY84" s="190" t="s">
        <v>135</v>
      </c>
      <c r="BK84" s="192">
        <f>BK85+BK88+BK93</f>
        <v>0</v>
      </c>
    </row>
    <row r="85" spans="2:63" s="12" customFormat="1" ht="22.9" customHeight="1">
      <c r="B85" s="179"/>
      <c r="C85" s="180"/>
      <c r="D85" s="181" t="s">
        <v>79</v>
      </c>
      <c r="E85" s="193" t="s">
        <v>873</v>
      </c>
      <c r="F85" s="193" t="s">
        <v>874</v>
      </c>
      <c r="G85" s="180"/>
      <c r="H85" s="180"/>
      <c r="I85" s="183"/>
      <c r="J85" s="194">
        <f>BK85</f>
        <v>0</v>
      </c>
      <c r="K85" s="180"/>
      <c r="L85" s="185"/>
      <c r="M85" s="186"/>
      <c r="N85" s="187"/>
      <c r="O85" s="187"/>
      <c r="P85" s="188">
        <f>SUM(P86:P87)</f>
        <v>0</v>
      </c>
      <c r="Q85" s="187"/>
      <c r="R85" s="188">
        <f>SUM(R86:R87)</f>
        <v>0</v>
      </c>
      <c r="S85" s="187"/>
      <c r="T85" s="189">
        <f>SUM(T86:T87)</f>
        <v>0</v>
      </c>
      <c r="AR85" s="190" t="s">
        <v>210</v>
      </c>
      <c r="AT85" s="191" t="s">
        <v>79</v>
      </c>
      <c r="AU85" s="191" t="s">
        <v>40</v>
      </c>
      <c r="AY85" s="190" t="s">
        <v>135</v>
      </c>
      <c r="BK85" s="192">
        <f>SUM(BK86:BK87)</f>
        <v>0</v>
      </c>
    </row>
    <row r="86" spans="1:65" s="2" customFormat="1" ht="16.5" customHeight="1">
      <c r="A86" s="37"/>
      <c r="B86" s="38"/>
      <c r="C86" s="195" t="s">
        <v>40</v>
      </c>
      <c r="D86" s="195" t="s">
        <v>138</v>
      </c>
      <c r="E86" s="196" t="s">
        <v>875</v>
      </c>
      <c r="F86" s="197" t="s">
        <v>876</v>
      </c>
      <c r="G86" s="198" t="s">
        <v>877</v>
      </c>
      <c r="H86" s="199">
        <v>1</v>
      </c>
      <c r="I86" s="200"/>
      <c r="J86" s="201">
        <f>ROUND(I86*H86,2)</f>
        <v>0</v>
      </c>
      <c r="K86" s="197" t="s">
        <v>142</v>
      </c>
      <c r="L86" s="42"/>
      <c r="M86" s="202" t="s">
        <v>32</v>
      </c>
      <c r="N86" s="203" t="s">
        <v>51</v>
      </c>
      <c r="O86" s="67"/>
      <c r="P86" s="204">
        <f>O86*H86</f>
        <v>0</v>
      </c>
      <c r="Q86" s="204">
        <v>0</v>
      </c>
      <c r="R86" s="204">
        <f>Q86*H86</f>
        <v>0</v>
      </c>
      <c r="S86" s="204">
        <v>0</v>
      </c>
      <c r="T86" s="205">
        <f>S86*H86</f>
        <v>0</v>
      </c>
      <c r="U86" s="37"/>
      <c r="V86" s="37"/>
      <c r="W86" s="37"/>
      <c r="X86" s="37"/>
      <c r="Y86" s="37"/>
      <c r="Z86" s="37"/>
      <c r="AA86" s="37"/>
      <c r="AB86" s="37"/>
      <c r="AC86" s="37"/>
      <c r="AD86" s="37"/>
      <c r="AE86" s="37"/>
      <c r="AR86" s="206" t="s">
        <v>878</v>
      </c>
      <c r="AT86" s="206" t="s">
        <v>138</v>
      </c>
      <c r="AU86" s="206" t="s">
        <v>87</v>
      </c>
      <c r="AY86" s="19" t="s">
        <v>135</v>
      </c>
      <c r="BE86" s="207">
        <f>IF(N86="základní",J86,0)</f>
        <v>0</v>
      </c>
      <c r="BF86" s="207">
        <f>IF(N86="snížená",J86,0)</f>
        <v>0</v>
      </c>
      <c r="BG86" s="207">
        <f>IF(N86="zákl. přenesená",J86,0)</f>
        <v>0</v>
      </c>
      <c r="BH86" s="207">
        <f>IF(N86="sníž. přenesená",J86,0)</f>
        <v>0</v>
      </c>
      <c r="BI86" s="207">
        <f>IF(N86="nulová",J86,0)</f>
        <v>0</v>
      </c>
      <c r="BJ86" s="19" t="s">
        <v>40</v>
      </c>
      <c r="BK86" s="207">
        <f>ROUND(I86*H86,2)</f>
        <v>0</v>
      </c>
      <c r="BL86" s="19" t="s">
        <v>878</v>
      </c>
      <c r="BM86" s="206" t="s">
        <v>879</v>
      </c>
    </row>
    <row r="87" spans="1:47" s="2" customFormat="1" ht="39">
      <c r="A87" s="37"/>
      <c r="B87" s="38"/>
      <c r="C87" s="39"/>
      <c r="D87" s="208" t="s">
        <v>145</v>
      </c>
      <c r="E87" s="39"/>
      <c r="F87" s="209" t="s">
        <v>880</v>
      </c>
      <c r="G87" s="39"/>
      <c r="H87" s="39"/>
      <c r="I87" s="118"/>
      <c r="J87" s="39"/>
      <c r="K87" s="39"/>
      <c r="L87" s="42"/>
      <c r="M87" s="210"/>
      <c r="N87" s="211"/>
      <c r="O87" s="67"/>
      <c r="P87" s="67"/>
      <c r="Q87" s="67"/>
      <c r="R87" s="67"/>
      <c r="S87" s="67"/>
      <c r="T87" s="68"/>
      <c r="U87" s="37"/>
      <c r="V87" s="37"/>
      <c r="W87" s="37"/>
      <c r="X87" s="37"/>
      <c r="Y87" s="37"/>
      <c r="Z87" s="37"/>
      <c r="AA87" s="37"/>
      <c r="AB87" s="37"/>
      <c r="AC87" s="37"/>
      <c r="AD87" s="37"/>
      <c r="AE87" s="37"/>
      <c r="AT87" s="19" t="s">
        <v>145</v>
      </c>
      <c r="AU87" s="19" t="s">
        <v>87</v>
      </c>
    </row>
    <row r="88" spans="2:63" s="12" customFormat="1" ht="22.9" customHeight="1">
      <c r="B88" s="179"/>
      <c r="C88" s="180"/>
      <c r="D88" s="181" t="s">
        <v>79</v>
      </c>
      <c r="E88" s="193" t="s">
        <v>881</v>
      </c>
      <c r="F88" s="193" t="s">
        <v>882</v>
      </c>
      <c r="G88" s="180"/>
      <c r="H88" s="180"/>
      <c r="I88" s="183"/>
      <c r="J88" s="194">
        <f>BK88</f>
        <v>0</v>
      </c>
      <c r="K88" s="180"/>
      <c r="L88" s="185"/>
      <c r="M88" s="186"/>
      <c r="N88" s="187"/>
      <c r="O88" s="187"/>
      <c r="P88" s="188">
        <f>SUM(P89:P92)</f>
        <v>0</v>
      </c>
      <c r="Q88" s="187"/>
      <c r="R88" s="188">
        <f>SUM(R89:R92)</f>
        <v>0</v>
      </c>
      <c r="S88" s="187"/>
      <c r="T88" s="189">
        <f>SUM(T89:T92)</f>
        <v>0</v>
      </c>
      <c r="AR88" s="190" t="s">
        <v>210</v>
      </c>
      <c r="AT88" s="191" t="s">
        <v>79</v>
      </c>
      <c r="AU88" s="191" t="s">
        <v>40</v>
      </c>
      <c r="AY88" s="190" t="s">
        <v>135</v>
      </c>
      <c r="BK88" s="192">
        <f>SUM(BK89:BK92)</f>
        <v>0</v>
      </c>
    </row>
    <row r="89" spans="1:65" s="2" customFormat="1" ht="16.5" customHeight="1">
      <c r="A89" s="37"/>
      <c r="B89" s="38"/>
      <c r="C89" s="195" t="s">
        <v>87</v>
      </c>
      <c r="D89" s="195" t="s">
        <v>138</v>
      </c>
      <c r="E89" s="196" t="s">
        <v>883</v>
      </c>
      <c r="F89" s="197" t="s">
        <v>884</v>
      </c>
      <c r="G89" s="198" t="s">
        <v>877</v>
      </c>
      <c r="H89" s="199">
        <v>1</v>
      </c>
      <c r="I89" s="200"/>
      <c r="J89" s="201">
        <f>ROUND(I89*H89,2)</f>
        <v>0</v>
      </c>
      <c r="K89" s="197" t="s">
        <v>142</v>
      </c>
      <c r="L89" s="42"/>
      <c r="M89" s="202" t="s">
        <v>32</v>
      </c>
      <c r="N89" s="203" t="s">
        <v>51</v>
      </c>
      <c r="O89" s="67"/>
      <c r="P89" s="204">
        <f>O89*H89</f>
        <v>0</v>
      </c>
      <c r="Q89" s="204">
        <v>0</v>
      </c>
      <c r="R89" s="204">
        <f>Q89*H89</f>
        <v>0</v>
      </c>
      <c r="S89" s="204">
        <v>0</v>
      </c>
      <c r="T89" s="205">
        <f>S89*H89</f>
        <v>0</v>
      </c>
      <c r="U89" s="37"/>
      <c r="V89" s="37"/>
      <c r="W89" s="37"/>
      <c r="X89" s="37"/>
      <c r="Y89" s="37"/>
      <c r="Z89" s="37"/>
      <c r="AA89" s="37"/>
      <c r="AB89" s="37"/>
      <c r="AC89" s="37"/>
      <c r="AD89" s="37"/>
      <c r="AE89" s="37"/>
      <c r="AR89" s="206" t="s">
        <v>878</v>
      </c>
      <c r="AT89" s="206" t="s">
        <v>138</v>
      </c>
      <c r="AU89" s="206" t="s">
        <v>87</v>
      </c>
      <c r="AY89" s="19" t="s">
        <v>135</v>
      </c>
      <c r="BE89" s="207">
        <f>IF(N89="základní",J89,0)</f>
        <v>0</v>
      </c>
      <c r="BF89" s="207">
        <f>IF(N89="snížená",J89,0)</f>
        <v>0</v>
      </c>
      <c r="BG89" s="207">
        <f>IF(N89="zákl. přenesená",J89,0)</f>
        <v>0</v>
      </c>
      <c r="BH89" s="207">
        <f>IF(N89="sníž. přenesená",J89,0)</f>
        <v>0</v>
      </c>
      <c r="BI89" s="207">
        <f>IF(N89="nulová",J89,0)</f>
        <v>0</v>
      </c>
      <c r="BJ89" s="19" t="s">
        <v>40</v>
      </c>
      <c r="BK89" s="207">
        <f>ROUND(I89*H89,2)</f>
        <v>0</v>
      </c>
      <c r="BL89" s="19" t="s">
        <v>878</v>
      </c>
      <c r="BM89" s="206" t="s">
        <v>885</v>
      </c>
    </row>
    <row r="90" spans="1:47" s="2" customFormat="1" ht="39">
      <c r="A90" s="37"/>
      <c r="B90" s="38"/>
      <c r="C90" s="39"/>
      <c r="D90" s="208" t="s">
        <v>145</v>
      </c>
      <c r="E90" s="39"/>
      <c r="F90" s="209" t="s">
        <v>886</v>
      </c>
      <c r="G90" s="39"/>
      <c r="H90" s="39"/>
      <c r="I90" s="118"/>
      <c r="J90" s="39"/>
      <c r="K90" s="39"/>
      <c r="L90" s="42"/>
      <c r="M90" s="210"/>
      <c r="N90" s="211"/>
      <c r="O90" s="67"/>
      <c r="P90" s="67"/>
      <c r="Q90" s="67"/>
      <c r="R90" s="67"/>
      <c r="S90" s="67"/>
      <c r="T90" s="68"/>
      <c r="U90" s="37"/>
      <c r="V90" s="37"/>
      <c r="W90" s="37"/>
      <c r="X90" s="37"/>
      <c r="Y90" s="37"/>
      <c r="Z90" s="37"/>
      <c r="AA90" s="37"/>
      <c r="AB90" s="37"/>
      <c r="AC90" s="37"/>
      <c r="AD90" s="37"/>
      <c r="AE90" s="37"/>
      <c r="AT90" s="19" t="s">
        <v>145</v>
      </c>
      <c r="AU90" s="19" t="s">
        <v>87</v>
      </c>
    </row>
    <row r="91" spans="1:65" s="2" customFormat="1" ht="16.5" customHeight="1">
      <c r="A91" s="37"/>
      <c r="B91" s="38"/>
      <c r="C91" s="195" t="s">
        <v>136</v>
      </c>
      <c r="D91" s="195" t="s">
        <v>138</v>
      </c>
      <c r="E91" s="196" t="s">
        <v>887</v>
      </c>
      <c r="F91" s="197" t="s">
        <v>888</v>
      </c>
      <c r="G91" s="198" t="s">
        <v>877</v>
      </c>
      <c r="H91" s="199">
        <v>1</v>
      </c>
      <c r="I91" s="200"/>
      <c r="J91" s="201">
        <f>ROUND(I91*H91,2)</f>
        <v>0</v>
      </c>
      <c r="K91" s="197" t="s">
        <v>142</v>
      </c>
      <c r="L91" s="42"/>
      <c r="M91" s="202" t="s">
        <v>32</v>
      </c>
      <c r="N91" s="203" t="s">
        <v>51</v>
      </c>
      <c r="O91" s="67"/>
      <c r="P91" s="204">
        <f>O91*H91</f>
        <v>0</v>
      </c>
      <c r="Q91" s="204">
        <v>0</v>
      </c>
      <c r="R91" s="204">
        <f>Q91*H91</f>
        <v>0</v>
      </c>
      <c r="S91" s="204">
        <v>0</v>
      </c>
      <c r="T91" s="205">
        <f>S91*H91</f>
        <v>0</v>
      </c>
      <c r="U91" s="37"/>
      <c r="V91" s="37"/>
      <c r="W91" s="37"/>
      <c r="X91" s="37"/>
      <c r="Y91" s="37"/>
      <c r="Z91" s="37"/>
      <c r="AA91" s="37"/>
      <c r="AB91" s="37"/>
      <c r="AC91" s="37"/>
      <c r="AD91" s="37"/>
      <c r="AE91" s="37"/>
      <c r="AR91" s="206" t="s">
        <v>878</v>
      </c>
      <c r="AT91" s="206" t="s">
        <v>138</v>
      </c>
      <c r="AU91" s="206" t="s">
        <v>87</v>
      </c>
      <c r="AY91" s="19" t="s">
        <v>135</v>
      </c>
      <c r="BE91" s="207">
        <f>IF(N91="základní",J91,0)</f>
        <v>0</v>
      </c>
      <c r="BF91" s="207">
        <f>IF(N91="snížená",J91,0)</f>
        <v>0</v>
      </c>
      <c r="BG91" s="207">
        <f>IF(N91="zákl. přenesená",J91,0)</f>
        <v>0</v>
      </c>
      <c r="BH91" s="207">
        <f>IF(N91="sníž. přenesená",J91,0)</f>
        <v>0</v>
      </c>
      <c r="BI91" s="207">
        <f>IF(N91="nulová",J91,0)</f>
        <v>0</v>
      </c>
      <c r="BJ91" s="19" t="s">
        <v>40</v>
      </c>
      <c r="BK91" s="207">
        <f>ROUND(I91*H91,2)</f>
        <v>0</v>
      </c>
      <c r="BL91" s="19" t="s">
        <v>878</v>
      </c>
      <c r="BM91" s="206" t="s">
        <v>889</v>
      </c>
    </row>
    <row r="92" spans="1:47" s="2" customFormat="1" ht="19.5">
      <c r="A92" s="37"/>
      <c r="B92" s="38"/>
      <c r="C92" s="39"/>
      <c r="D92" s="208" t="s">
        <v>145</v>
      </c>
      <c r="E92" s="39"/>
      <c r="F92" s="209" t="s">
        <v>890</v>
      </c>
      <c r="G92" s="39"/>
      <c r="H92" s="39"/>
      <c r="I92" s="118"/>
      <c r="J92" s="39"/>
      <c r="K92" s="39"/>
      <c r="L92" s="42"/>
      <c r="M92" s="210"/>
      <c r="N92" s="211"/>
      <c r="O92" s="67"/>
      <c r="P92" s="67"/>
      <c r="Q92" s="67"/>
      <c r="R92" s="67"/>
      <c r="S92" s="67"/>
      <c r="T92" s="68"/>
      <c r="U92" s="37"/>
      <c r="V92" s="37"/>
      <c r="W92" s="37"/>
      <c r="X92" s="37"/>
      <c r="Y92" s="37"/>
      <c r="Z92" s="37"/>
      <c r="AA92" s="37"/>
      <c r="AB92" s="37"/>
      <c r="AC92" s="37"/>
      <c r="AD92" s="37"/>
      <c r="AE92" s="37"/>
      <c r="AT92" s="19" t="s">
        <v>145</v>
      </c>
      <c r="AU92" s="19" t="s">
        <v>87</v>
      </c>
    </row>
    <row r="93" spans="2:63" s="12" customFormat="1" ht="22.9" customHeight="1">
      <c r="B93" s="179"/>
      <c r="C93" s="180"/>
      <c r="D93" s="181" t="s">
        <v>79</v>
      </c>
      <c r="E93" s="193" t="s">
        <v>891</v>
      </c>
      <c r="F93" s="193" t="s">
        <v>892</v>
      </c>
      <c r="G93" s="180"/>
      <c r="H93" s="180"/>
      <c r="I93" s="183"/>
      <c r="J93" s="194">
        <f>BK93</f>
        <v>0</v>
      </c>
      <c r="K93" s="180"/>
      <c r="L93" s="185"/>
      <c r="M93" s="186"/>
      <c r="N93" s="187"/>
      <c r="O93" s="187"/>
      <c r="P93" s="188">
        <f>SUM(P94:P95)</f>
        <v>0</v>
      </c>
      <c r="Q93" s="187"/>
      <c r="R93" s="188">
        <f>SUM(R94:R95)</f>
        <v>0</v>
      </c>
      <c r="S93" s="187"/>
      <c r="T93" s="189">
        <f>SUM(T94:T95)</f>
        <v>0</v>
      </c>
      <c r="AR93" s="190" t="s">
        <v>210</v>
      </c>
      <c r="AT93" s="191" t="s">
        <v>79</v>
      </c>
      <c r="AU93" s="191" t="s">
        <v>40</v>
      </c>
      <c r="AY93" s="190" t="s">
        <v>135</v>
      </c>
      <c r="BK93" s="192">
        <f>SUM(BK94:BK95)</f>
        <v>0</v>
      </c>
    </row>
    <row r="94" spans="1:65" s="2" customFormat="1" ht="16.5" customHeight="1">
      <c r="A94" s="37"/>
      <c r="B94" s="38"/>
      <c r="C94" s="195" t="s">
        <v>143</v>
      </c>
      <c r="D94" s="195" t="s">
        <v>138</v>
      </c>
      <c r="E94" s="196" t="s">
        <v>893</v>
      </c>
      <c r="F94" s="197" t="s">
        <v>894</v>
      </c>
      <c r="G94" s="198" t="s">
        <v>877</v>
      </c>
      <c r="H94" s="199">
        <v>1</v>
      </c>
      <c r="I94" s="200"/>
      <c r="J94" s="201">
        <f>ROUND(I94*H94,2)</f>
        <v>0</v>
      </c>
      <c r="K94" s="197" t="s">
        <v>142</v>
      </c>
      <c r="L94" s="42"/>
      <c r="M94" s="202" t="s">
        <v>32</v>
      </c>
      <c r="N94" s="203" t="s">
        <v>51</v>
      </c>
      <c r="O94" s="67"/>
      <c r="P94" s="204">
        <f>O94*H94</f>
        <v>0</v>
      </c>
      <c r="Q94" s="204">
        <v>0</v>
      </c>
      <c r="R94" s="204">
        <f>Q94*H94</f>
        <v>0</v>
      </c>
      <c r="S94" s="204">
        <v>0</v>
      </c>
      <c r="T94" s="205">
        <f>S94*H94</f>
        <v>0</v>
      </c>
      <c r="U94" s="37"/>
      <c r="V94" s="37"/>
      <c r="W94" s="37"/>
      <c r="X94" s="37"/>
      <c r="Y94" s="37"/>
      <c r="Z94" s="37"/>
      <c r="AA94" s="37"/>
      <c r="AB94" s="37"/>
      <c r="AC94" s="37"/>
      <c r="AD94" s="37"/>
      <c r="AE94" s="37"/>
      <c r="AR94" s="206" t="s">
        <v>878</v>
      </c>
      <c r="AT94" s="206" t="s">
        <v>138</v>
      </c>
      <c r="AU94" s="206" t="s">
        <v>87</v>
      </c>
      <c r="AY94" s="19" t="s">
        <v>135</v>
      </c>
      <c r="BE94" s="207">
        <f>IF(N94="základní",J94,0)</f>
        <v>0</v>
      </c>
      <c r="BF94" s="207">
        <f>IF(N94="snížená",J94,0)</f>
        <v>0</v>
      </c>
      <c r="BG94" s="207">
        <f>IF(N94="zákl. přenesená",J94,0)</f>
        <v>0</v>
      </c>
      <c r="BH94" s="207">
        <f>IF(N94="sníž. přenesená",J94,0)</f>
        <v>0</v>
      </c>
      <c r="BI94" s="207">
        <f>IF(N94="nulová",J94,0)</f>
        <v>0</v>
      </c>
      <c r="BJ94" s="19" t="s">
        <v>40</v>
      </c>
      <c r="BK94" s="207">
        <f>ROUND(I94*H94,2)</f>
        <v>0</v>
      </c>
      <c r="BL94" s="19" t="s">
        <v>878</v>
      </c>
      <c r="BM94" s="206" t="s">
        <v>895</v>
      </c>
    </row>
    <row r="95" spans="1:47" s="2" customFormat="1" ht="19.5">
      <c r="A95" s="37"/>
      <c r="B95" s="38"/>
      <c r="C95" s="39"/>
      <c r="D95" s="208" t="s">
        <v>145</v>
      </c>
      <c r="E95" s="39"/>
      <c r="F95" s="209" t="s">
        <v>896</v>
      </c>
      <c r="G95" s="39"/>
      <c r="H95" s="39"/>
      <c r="I95" s="118"/>
      <c r="J95" s="39"/>
      <c r="K95" s="39"/>
      <c r="L95" s="42"/>
      <c r="M95" s="272"/>
      <c r="N95" s="273"/>
      <c r="O95" s="274"/>
      <c r="P95" s="274"/>
      <c r="Q95" s="274"/>
      <c r="R95" s="274"/>
      <c r="S95" s="274"/>
      <c r="T95" s="275"/>
      <c r="U95" s="37"/>
      <c r="V95" s="37"/>
      <c r="W95" s="37"/>
      <c r="X95" s="37"/>
      <c r="Y95" s="37"/>
      <c r="Z95" s="37"/>
      <c r="AA95" s="37"/>
      <c r="AB95" s="37"/>
      <c r="AC95" s="37"/>
      <c r="AD95" s="37"/>
      <c r="AE95" s="37"/>
      <c r="AT95" s="19" t="s">
        <v>145</v>
      </c>
      <c r="AU95" s="19" t="s">
        <v>87</v>
      </c>
    </row>
    <row r="96" spans="1:31" s="2" customFormat="1" ht="6.95" customHeight="1">
      <c r="A96" s="37"/>
      <c r="B96" s="50"/>
      <c r="C96" s="51"/>
      <c r="D96" s="51"/>
      <c r="E96" s="51"/>
      <c r="F96" s="51"/>
      <c r="G96" s="51"/>
      <c r="H96" s="51"/>
      <c r="I96" s="145"/>
      <c r="J96" s="51"/>
      <c r="K96" s="51"/>
      <c r="L96" s="42"/>
      <c r="M96" s="37"/>
      <c r="O96" s="37"/>
      <c r="P96" s="37"/>
      <c r="Q96" s="37"/>
      <c r="R96" s="37"/>
      <c r="S96" s="37"/>
      <c r="T96" s="37"/>
      <c r="U96" s="37"/>
      <c r="V96" s="37"/>
      <c r="W96" s="37"/>
      <c r="X96" s="37"/>
      <c r="Y96" s="37"/>
      <c r="Z96" s="37"/>
      <c r="AA96" s="37"/>
      <c r="AB96" s="37"/>
      <c r="AC96" s="37"/>
      <c r="AD96" s="37"/>
      <c r="AE96" s="37"/>
    </row>
  </sheetData>
  <sheetProtection algorithmName="SHA-512" hashValue="syDoDXwcXvmQVXxQ4HUmiF0FMG0lCrdJIDB2Hwr1udmeQFyOmN8TGwxZb+1rK37vJUHXUZSMBlEChnSWLuWJrw==" saltValue="ehGhhziojzXedRScbiwwbOWKiXoUD3NZskuPofuP1Qfb+lMHiGvyIcaM8BLhUnsmqUC4LMZAQkbb8HadRmP1ng==" spinCount="100000" sheet="1" objects="1" scenarios="1" formatColumns="0" formatRows="0" autoFilter="0"/>
  <autoFilter ref="C82:K95"/>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76" customWidth="1"/>
    <col min="2" max="2" width="1.7109375" style="276" customWidth="1"/>
    <col min="3" max="4" width="5.00390625" style="276" customWidth="1"/>
    <col min="5" max="5" width="11.7109375" style="276" customWidth="1"/>
    <col min="6" max="6" width="9.140625" style="276" customWidth="1"/>
    <col min="7" max="7" width="5.00390625" style="276" customWidth="1"/>
    <col min="8" max="8" width="77.8515625" style="276" customWidth="1"/>
    <col min="9" max="10" width="20.00390625" style="276" customWidth="1"/>
    <col min="11" max="11" width="1.7109375" style="276" customWidth="1"/>
  </cols>
  <sheetData>
    <row r="1" s="1" customFormat="1" ht="37.5" customHeight="1"/>
    <row r="2" spans="2:11" s="1" customFormat="1" ht="7.5" customHeight="1">
      <c r="B2" s="277"/>
      <c r="C2" s="278"/>
      <c r="D2" s="278"/>
      <c r="E2" s="278"/>
      <c r="F2" s="278"/>
      <c r="G2" s="278"/>
      <c r="H2" s="278"/>
      <c r="I2" s="278"/>
      <c r="J2" s="278"/>
      <c r="K2" s="279"/>
    </row>
    <row r="3" spans="2:11" s="17" customFormat="1" ht="45" customHeight="1">
      <c r="B3" s="280"/>
      <c r="C3" s="409" t="s">
        <v>897</v>
      </c>
      <c r="D3" s="409"/>
      <c r="E3" s="409"/>
      <c r="F3" s="409"/>
      <c r="G3" s="409"/>
      <c r="H3" s="409"/>
      <c r="I3" s="409"/>
      <c r="J3" s="409"/>
      <c r="K3" s="281"/>
    </row>
    <row r="4" spans="2:11" s="1" customFormat="1" ht="25.5" customHeight="1">
      <c r="B4" s="282"/>
      <c r="C4" s="414" t="s">
        <v>898</v>
      </c>
      <c r="D4" s="414"/>
      <c r="E4" s="414"/>
      <c r="F4" s="414"/>
      <c r="G4" s="414"/>
      <c r="H4" s="414"/>
      <c r="I4" s="414"/>
      <c r="J4" s="414"/>
      <c r="K4" s="283"/>
    </row>
    <row r="5" spans="2:11" s="1" customFormat="1" ht="5.25" customHeight="1">
      <c r="B5" s="282"/>
      <c r="C5" s="284"/>
      <c r="D5" s="284"/>
      <c r="E5" s="284"/>
      <c r="F5" s="284"/>
      <c r="G5" s="284"/>
      <c r="H5" s="284"/>
      <c r="I5" s="284"/>
      <c r="J5" s="284"/>
      <c r="K5" s="283"/>
    </row>
    <row r="6" spans="2:11" s="1" customFormat="1" ht="15" customHeight="1">
      <c r="B6" s="282"/>
      <c r="C6" s="413" t="s">
        <v>899</v>
      </c>
      <c r="D6" s="413"/>
      <c r="E6" s="413"/>
      <c r="F6" s="413"/>
      <c r="G6" s="413"/>
      <c r="H6" s="413"/>
      <c r="I6" s="413"/>
      <c r="J6" s="413"/>
      <c r="K6" s="283"/>
    </row>
    <row r="7" spans="2:11" s="1" customFormat="1" ht="15" customHeight="1">
      <c r="B7" s="286"/>
      <c r="C7" s="413" t="s">
        <v>900</v>
      </c>
      <c r="D7" s="413"/>
      <c r="E7" s="413"/>
      <c r="F7" s="413"/>
      <c r="G7" s="413"/>
      <c r="H7" s="413"/>
      <c r="I7" s="413"/>
      <c r="J7" s="413"/>
      <c r="K7" s="283"/>
    </row>
    <row r="8" spans="2:11" s="1" customFormat="1" ht="12.75" customHeight="1">
      <c r="B8" s="286"/>
      <c r="C8" s="285"/>
      <c r="D8" s="285"/>
      <c r="E8" s="285"/>
      <c r="F8" s="285"/>
      <c r="G8" s="285"/>
      <c r="H8" s="285"/>
      <c r="I8" s="285"/>
      <c r="J8" s="285"/>
      <c r="K8" s="283"/>
    </row>
    <row r="9" spans="2:11" s="1" customFormat="1" ht="15" customHeight="1">
      <c r="B9" s="286"/>
      <c r="C9" s="413" t="s">
        <v>901</v>
      </c>
      <c r="D9" s="413"/>
      <c r="E9" s="413"/>
      <c r="F9" s="413"/>
      <c r="G9" s="413"/>
      <c r="H9" s="413"/>
      <c r="I9" s="413"/>
      <c r="J9" s="413"/>
      <c r="K9" s="283"/>
    </row>
    <row r="10" spans="2:11" s="1" customFormat="1" ht="15" customHeight="1">
      <c r="B10" s="286"/>
      <c r="C10" s="285"/>
      <c r="D10" s="413" t="s">
        <v>902</v>
      </c>
      <c r="E10" s="413"/>
      <c r="F10" s="413"/>
      <c r="G10" s="413"/>
      <c r="H10" s="413"/>
      <c r="I10" s="413"/>
      <c r="J10" s="413"/>
      <c r="K10" s="283"/>
    </row>
    <row r="11" spans="2:11" s="1" customFormat="1" ht="15" customHeight="1">
      <c r="B11" s="286"/>
      <c r="C11" s="287"/>
      <c r="D11" s="413" t="s">
        <v>903</v>
      </c>
      <c r="E11" s="413"/>
      <c r="F11" s="413"/>
      <c r="G11" s="413"/>
      <c r="H11" s="413"/>
      <c r="I11" s="413"/>
      <c r="J11" s="413"/>
      <c r="K11" s="283"/>
    </row>
    <row r="12" spans="2:11" s="1" customFormat="1" ht="15" customHeight="1">
      <c r="B12" s="286"/>
      <c r="C12" s="287"/>
      <c r="D12" s="285"/>
      <c r="E12" s="285"/>
      <c r="F12" s="285"/>
      <c r="G12" s="285"/>
      <c r="H12" s="285"/>
      <c r="I12" s="285"/>
      <c r="J12" s="285"/>
      <c r="K12" s="283"/>
    </row>
    <row r="13" spans="2:11" s="1" customFormat="1" ht="15" customHeight="1">
      <c r="B13" s="286"/>
      <c r="C13" s="287"/>
      <c r="D13" s="288" t="s">
        <v>904</v>
      </c>
      <c r="E13" s="285"/>
      <c r="F13" s="285"/>
      <c r="G13" s="285"/>
      <c r="H13" s="285"/>
      <c r="I13" s="285"/>
      <c r="J13" s="285"/>
      <c r="K13" s="283"/>
    </row>
    <row r="14" spans="2:11" s="1" customFormat="1" ht="12.75" customHeight="1">
      <c r="B14" s="286"/>
      <c r="C14" s="287"/>
      <c r="D14" s="287"/>
      <c r="E14" s="287"/>
      <c r="F14" s="287"/>
      <c r="G14" s="287"/>
      <c r="H14" s="287"/>
      <c r="I14" s="287"/>
      <c r="J14" s="287"/>
      <c r="K14" s="283"/>
    </row>
    <row r="15" spans="2:11" s="1" customFormat="1" ht="15" customHeight="1">
      <c r="B15" s="286"/>
      <c r="C15" s="287"/>
      <c r="D15" s="413" t="s">
        <v>905</v>
      </c>
      <c r="E15" s="413"/>
      <c r="F15" s="413"/>
      <c r="G15" s="413"/>
      <c r="H15" s="413"/>
      <c r="I15" s="413"/>
      <c r="J15" s="413"/>
      <c r="K15" s="283"/>
    </row>
    <row r="16" spans="2:11" s="1" customFormat="1" ht="15" customHeight="1">
      <c r="B16" s="286"/>
      <c r="C16" s="287"/>
      <c r="D16" s="413" t="s">
        <v>906</v>
      </c>
      <c r="E16" s="413"/>
      <c r="F16" s="413"/>
      <c r="G16" s="413"/>
      <c r="H16" s="413"/>
      <c r="I16" s="413"/>
      <c r="J16" s="413"/>
      <c r="K16" s="283"/>
    </row>
    <row r="17" spans="2:11" s="1" customFormat="1" ht="15" customHeight="1">
      <c r="B17" s="286"/>
      <c r="C17" s="287"/>
      <c r="D17" s="413" t="s">
        <v>907</v>
      </c>
      <c r="E17" s="413"/>
      <c r="F17" s="413"/>
      <c r="G17" s="413"/>
      <c r="H17" s="413"/>
      <c r="I17" s="413"/>
      <c r="J17" s="413"/>
      <c r="K17" s="283"/>
    </row>
    <row r="18" spans="2:11" s="1" customFormat="1" ht="15" customHeight="1">
      <c r="B18" s="286"/>
      <c r="C18" s="287"/>
      <c r="D18" s="287"/>
      <c r="E18" s="289" t="s">
        <v>85</v>
      </c>
      <c r="F18" s="413" t="s">
        <v>908</v>
      </c>
      <c r="G18" s="413"/>
      <c r="H18" s="413"/>
      <c r="I18" s="413"/>
      <c r="J18" s="413"/>
      <c r="K18" s="283"/>
    </row>
    <row r="19" spans="2:11" s="1" customFormat="1" ht="15" customHeight="1">
      <c r="B19" s="286"/>
      <c r="C19" s="287"/>
      <c r="D19" s="287"/>
      <c r="E19" s="289" t="s">
        <v>909</v>
      </c>
      <c r="F19" s="413" t="s">
        <v>910</v>
      </c>
      <c r="G19" s="413"/>
      <c r="H19" s="413"/>
      <c r="I19" s="413"/>
      <c r="J19" s="413"/>
      <c r="K19" s="283"/>
    </row>
    <row r="20" spans="2:11" s="1" customFormat="1" ht="15" customHeight="1">
      <c r="B20" s="286"/>
      <c r="C20" s="287"/>
      <c r="D20" s="287"/>
      <c r="E20" s="289" t="s">
        <v>911</v>
      </c>
      <c r="F20" s="413" t="s">
        <v>912</v>
      </c>
      <c r="G20" s="413"/>
      <c r="H20" s="413"/>
      <c r="I20" s="413"/>
      <c r="J20" s="413"/>
      <c r="K20" s="283"/>
    </row>
    <row r="21" spans="2:11" s="1" customFormat="1" ht="15" customHeight="1">
      <c r="B21" s="286"/>
      <c r="C21" s="287"/>
      <c r="D21" s="287"/>
      <c r="E21" s="289" t="s">
        <v>96</v>
      </c>
      <c r="F21" s="413" t="s">
        <v>97</v>
      </c>
      <c r="G21" s="413"/>
      <c r="H21" s="413"/>
      <c r="I21" s="413"/>
      <c r="J21" s="413"/>
      <c r="K21" s="283"/>
    </row>
    <row r="22" spans="2:11" s="1" customFormat="1" ht="15" customHeight="1">
      <c r="B22" s="286"/>
      <c r="C22" s="287"/>
      <c r="D22" s="287"/>
      <c r="E22" s="289" t="s">
        <v>913</v>
      </c>
      <c r="F22" s="413" t="s">
        <v>914</v>
      </c>
      <c r="G22" s="413"/>
      <c r="H22" s="413"/>
      <c r="I22" s="413"/>
      <c r="J22" s="413"/>
      <c r="K22" s="283"/>
    </row>
    <row r="23" spans="2:11" s="1" customFormat="1" ht="15" customHeight="1">
      <c r="B23" s="286"/>
      <c r="C23" s="287"/>
      <c r="D23" s="287"/>
      <c r="E23" s="289" t="s">
        <v>91</v>
      </c>
      <c r="F23" s="413" t="s">
        <v>915</v>
      </c>
      <c r="G23" s="413"/>
      <c r="H23" s="413"/>
      <c r="I23" s="413"/>
      <c r="J23" s="413"/>
      <c r="K23" s="283"/>
    </row>
    <row r="24" spans="2:11" s="1" customFormat="1" ht="12.75" customHeight="1">
      <c r="B24" s="286"/>
      <c r="C24" s="287"/>
      <c r="D24" s="287"/>
      <c r="E24" s="287"/>
      <c r="F24" s="287"/>
      <c r="G24" s="287"/>
      <c r="H24" s="287"/>
      <c r="I24" s="287"/>
      <c r="J24" s="287"/>
      <c r="K24" s="283"/>
    </row>
    <row r="25" spans="2:11" s="1" customFormat="1" ht="15" customHeight="1">
      <c r="B25" s="286"/>
      <c r="C25" s="413" t="s">
        <v>916</v>
      </c>
      <c r="D25" s="413"/>
      <c r="E25" s="413"/>
      <c r="F25" s="413"/>
      <c r="G25" s="413"/>
      <c r="H25" s="413"/>
      <c r="I25" s="413"/>
      <c r="J25" s="413"/>
      <c r="K25" s="283"/>
    </row>
    <row r="26" spans="2:11" s="1" customFormat="1" ht="15" customHeight="1">
      <c r="B26" s="286"/>
      <c r="C26" s="413" t="s">
        <v>917</v>
      </c>
      <c r="D26" s="413"/>
      <c r="E26" s="413"/>
      <c r="F26" s="413"/>
      <c r="G26" s="413"/>
      <c r="H26" s="413"/>
      <c r="I26" s="413"/>
      <c r="J26" s="413"/>
      <c r="K26" s="283"/>
    </row>
    <row r="27" spans="2:11" s="1" customFormat="1" ht="15" customHeight="1">
      <c r="B27" s="286"/>
      <c r="C27" s="285"/>
      <c r="D27" s="413" t="s">
        <v>918</v>
      </c>
      <c r="E27" s="413"/>
      <c r="F27" s="413"/>
      <c r="G27" s="413"/>
      <c r="H27" s="413"/>
      <c r="I27" s="413"/>
      <c r="J27" s="413"/>
      <c r="K27" s="283"/>
    </row>
    <row r="28" spans="2:11" s="1" customFormat="1" ht="15" customHeight="1">
      <c r="B28" s="286"/>
      <c r="C28" s="287"/>
      <c r="D28" s="413" t="s">
        <v>919</v>
      </c>
      <c r="E28" s="413"/>
      <c r="F28" s="413"/>
      <c r="G28" s="413"/>
      <c r="H28" s="413"/>
      <c r="I28" s="413"/>
      <c r="J28" s="413"/>
      <c r="K28" s="283"/>
    </row>
    <row r="29" spans="2:11" s="1" customFormat="1" ht="12.75" customHeight="1">
      <c r="B29" s="286"/>
      <c r="C29" s="287"/>
      <c r="D29" s="287"/>
      <c r="E29" s="287"/>
      <c r="F29" s="287"/>
      <c r="G29" s="287"/>
      <c r="H29" s="287"/>
      <c r="I29" s="287"/>
      <c r="J29" s="287"/>
      <c r="K29" s="283"/>
    </row>
    <row r="30" spans="2:11" s="1" customFormat="1" ht="15" customHeight="1">
      <c r="B30" s="286"/>
      <c r="C30" s="287"/>
      <c r="D30" s="413" t="s">
        <v>920</v>
      </c>
      <c r="E30" s="413"/>
      <c r="F30" s="413"/>
      <c r="G30" s="413"/>
      <c r="H30" s="413"/>
      <c r="I30" s="413"/>
      <c r="J30" s="413"/>
      <c r="K30" s="283"/>
    </row>
    <row r="31" spans="2:11" s="1" customFormat="1" ht="15" customHeight="1">
      <c r="B31" s="286"/>
      <c r="C31" s="287"/>
      <c r="D31" s="413" t="s">
        <v>921</v>
      </c>
      <c r="E31" s="413"/>
      <c r="F31" s="413"/>
      <c r="G31" s="413"/>
      <c r="H31" s="413"/>
      <c r="I31" s="413"/>
      <c r="J31" s="413"/>
      <c r="K31" s="283"/>
    </row>
    <row r="32" spans="2:11" s="1" customFormat="1" ht="12.75" customHeight="1">
      <c r="B32" s="286"/>
      <c r="C32" s="287"/>
      <c r="D32" s="287"/>
      <c r="E32" s="287"/>
      <c r="F32" s="287"/>
      <c r="G32" s="287"/>
      <c r="H32" s="287"/>
      <c r="I32" s="287"/>
      <c r="J32" s="287"/>
      <c r="K32" s="283"/>
    </row>
    <row r="33" spans="2:11" s="1" customFormat="1" ht="15" customHeight="1">
      <c r="B33" s="286"/>
      <c r="C33" s="287"/>
      <c r="D33" s="413" t="s">
        <v>922</v>
      </c>
      <c r="E33" s="413"/>
      <c r="F33" s="413"/>
      <c r="G33" s="413"/>
      <c r="H33" s="413"/>
      <c r="I33" s="413"/>
      <c r="J33" s="413"/>
      <c r="K33" s="283"/>
    </row>
    <row r="34" spans="2:11" s="1" customFormat="1" ht="15" customHeight="1">
      <c r="B34" s="286"/>
      <c r="C34" s="287"/>
      <c r="D34" s="413" t="s">
        <v>923</v>
      </c>
      <c r="E34" s="413"/>
      <c r="F34" s="413"/>
      <c r="G34" s="413"/>
      <c r="H34" s="413"/>
      <c r="I34" s="413"/>
      <c r="J34" s="413"/>
      <c r="K34" s="283"/>
    </row>
    <row r="35" spans="2:11" s="1" customFormat="1" ht="15" customHeight="1">
      <c r="B35" s="286"/>
      <c r="C35" s="287"/>
      <c r="D35" s="413" t="s">
        <v>924</v>
      </c>
      <c r="E35" s="413"/>
      <c r="F35" s="413"/>
      <c r="G35" s="413"/>
      <c r="H35" s="413"/>
      <c r="I35" s="413"/>
      <c r="J35" s="413"/>
      <c r="K35" s="283"/>
    </row>
    <row r="36" spans="2:11" s="1" customFormat="1" ht="15" customHeight="1">
      <c r="B36" s="286"/>
      <c r="C36" s="287"/>
      <c r="D36" s="285"/>
      <c r="E36" s="288" t="s">
        <v>121</v>
      </c>
      <c r="F36" s="285"/>
      <c r="G36" s="413" t="s">
        <v>925</v>
      </c>
      <c r="H36" s="413"/>
      <c r="I36" s="413"/>
      <c r="J36" s="413"/>
      <c r="K36" s="283"/>
    </row>
    <row r="37" spans="2:11" s="1" customFormat="1" ht="30.75" customHeight="1">
      <c r="B37" s="286"/>
      <c r="C37" s="287"/>
      <c r="D37" s="285"/>
      <c r="E37" s="288" t="s">
        <v>926</v>
      </c>
      <c r="F37" s="285"/>
      <c r="G37" s="413" t="s">
        <v>927</v>
      </c>
      <c r="H37" s="413"/>
      <c r="I37" s="413"/>
      <c r="J37" s="413"/>
      <c r="K37" s="283"/>
    </row>
    <row r="38" spans="2:11" s="1" customFormat="1" ht="15" customHeight="1">
      <c r="B38" s="286"/>
      <c r="C38" s="287"/>
      <c r="D38" s="285"/>
      <c r="E38" s="288" t="s">
        <v>61</v>
      </c>
      <c r="F38" s="285"/>
      <c r="G38" s="413" t="s">
        <v>928</v>
      </c>
      <c r="H38" s="413"/>
      <c r="I38" s="413"/>
      <c r="J38" s="413"/>
      <c r="K38" s="283"/>
    </row>
    <row r="39" spans="2:11" s="1" customFormat="1" ht="15" customHeight="1">
      <c r="B39" s="286"/>
      <c r="C39" s="287"/>
      <c r="D39" s="285"/>
      <c r="E39" s="288" t="s">
        <v>62</v>
      </c>
      <c r="F39" s="285"/>
      <c r="G39" s="413" t="s">
        <v>929</v>
      </c>
      <c r="H39" s="413"/>
      <c r="I39" s="413"/>
      <c r="J39" s="413"/>
      <c r="K39" s="283"/>
    </row>
    <row r="40" spans="2:11" s="1" customFormat="1" ht="15" customHeight="1">
      <c r="B40" s="286"/>
      <c r="C40" s="287"/>
      <c r="D40" s="285"/>
      <c r="E40" s="288" t="s">
        <v>122</v>
      </c>
      <c r="F40" s="285"/>
      <c r="G40" s="413" t="s">
        <v>930</v>
      </c>
      <c r="H40" s="413"/>
      <c r="I40" s="413"/>
      <c r="J40" s="413"/>
      <c r="K40" s="283"/>
    </row>
    <row r="41" spans="2:11" s="1" customFormat="1" ht="15" customHeight="1">
      <c r="B41" s="286"/>
      <c r="C41" s="287"/>
      <c r="D41" s="285"/>
      <c r="E41" s="288" t="s">
        <v>123</v>
      </c>
      <c r="F41" s="285"/>
      <c r="G41" s="413" t="s">
        <v>931</v>
      </c>
      <c r="H41" s="413"/>
      <c r="I41" s="413"/>
      <c r="J41" s="413"/>
      <c r="K41" s="283"/>
    </row>
    <row r="42" spans="2:11" s="1" customFormat="1" ht="15" customHeight="1">
      <c r="B42" s="286"/>
      <c r="C42" s="287"/>
      <c r="D42" s="285"/>
      <c r="E42" s="288" t="s">
        <v>932</v>
      </c>
      <c r="F42" s="285"/>
      <c r="G42" s="413" t="s">
        <v>933</v>
      </c>
      <c r="H42" s="413"/>
      <c r="I42" s="413"/>
      <c r="J42" s="413"/>
      <c r="K42" s="283"/>
    </row>
    <row r="43" spans="2:11" s="1" customFormat="1" ht="15" customHeight="1">
      <c r="B43" s="286"/>
      <c r="C43" s="287"/>
      <c r="D43" s="285"/>
      <c r="E43" s="288"/>
      <c r="F43" s="285"/>
      <c r="G43" s="413" t="s">
        <v>934</v>
      </c>
      <c r="H43" s="413"/>
      <c r="I43" s="413"/>
      <c r="J43" s="413"/>
      <c r="K43" s="283"/>
    </row>
    <row r="44" spans="2:11" s="1" customFormat="1" ht="15" customHeight="1">
      <c r="B44" s="286"/>
      <c r="C44" s="287"/>
      <c r="D44" s="285"/>
      <c r="E44" s="288" t="s">
        <v>935</v>
      </c>
      <c r="F44" s="285"/>
      <c r="G44" s="413" t="s">
        <v>936</v>
      </c>
      <c r="H44" s="413"/>
      <c r="I44" s="413"/>
      <c r="J44" s="413"/>
      <c r="K44" s="283"/>
    </row>
    <row r="45" spans="2:11" s="1" customFormat="1" ht="15" customHeight="1">
      <c r="B45" s="286"/>
      <c r="C45" s="287"/>
      <c r="D45" s="285"/>
      <c r="E45" s="288" t="s">
        <v>125</v>
      </c>
      <c r="F45" s="285"/>
      <c r="G45" s="413" t="s">
        <v>937</v>
      </c>
      <c r="H45" s="413"/>
      <c r="I45" s="413"/>
      <c r="J45" s="413"/>
      <c r="K45" s="283"/>
    </row>
    <row r="46" spans="2:11" s="1" customFormat="1" ht="12.75" customHeight="1">
      <c r="B46" s="286"/>
      <c r="C46" s="287"/>
      <c r="D46" s="285"/>
      <c r="E46" s="285"/>
      <c r="F46" s="285"/>
      <c r="G46" s="285"/>
      <c r="H46" s="285"/>
      <c r="I46" s="285"/>
      <c r="J46" s="285"/>
      <c r="K46" s="283"/>
    </row>
    <row r="47" spans="2:11" s="1" customFormat="1" ht="15" customHeight="1">
      <c r="B47" s="286"/>
      <c r="C47" s="287"/>
      <c r="D47" s="413" t="s">
        <v>938</v>
      </c>
      <c r="E47" s="413"/>
      <c r="F47" s="413"/>
      <c r="G47" s="413"/>
      <c r="H47" s="413"/>
      <c r="I47" s="413"/>
      <c r="J47" s="413"/>
      <c r="K47" s="283"/>
    </row>
    <row r="48" spans="2:11" s="1" customFormat="1" ht="15" customHeight="1">
      <c r="B48" s="286"/>
      <c r="C48" s="287"/>
      <c r="D48" s="287"/>
      <c r="E48" s="413" t="s">
        <v>939</v>
      </c>
      <c r="F48" s="413"/>
      <c r="G48" s="413"/>
      <c r="H48" s="413"/>
      <c r="I48" s="413"/>
      <c r="J48" s="413"/>
      <c r="K48" s="283"/>
    </row>
    <row r="49" spans="2:11" s="1" customFormat="1" ht="15" customHeight="1">
      <c r="B49" s="286"/>
      <c r="C49" s="287"/>
      <c r="D49" s="287"/>
      <c r="E49" s="413" t="s">
        <v>940</v>
      </c>
      <c r="F49" s="413"/>
      <c r="G49" s="413"/>
      <c r="H49" s="413"/>
      <c r="I49" s="413"/>
      <c r="J49" s="413"/>
      <c r="K49" s="283"/>
    </row>
    <row r="50" spans="2:11" s="1" customFormat="1" ht="15" customHeight="1">
      <c r="B50" s="286"/>
      <c r="C50" s="287"/>
      <c r="D50" s="287"/>
      <c r="E50" s="413" t="s">
        <v>941</v>
      </c>
      <c r="F50" s="413"/>
      <c r="G50" s="413"/>
      <c r="H50" s="413"/>
      <c r="I50" s="413"/>
      <c r="J50" s="413"/>
      <c r="K50" s="283"/>
    </row>
    <row r="51" spans="2:11" s="1" customFormat="1" ht="15" customHeight="1">
      <c r="B51" s="286"/>
      <c r="C51" s="287"/>
      <c r="D51" s="413" t="s">
        <v>942</v>
      </c>
      <c r="E51" s="413"/>
      <c r="F51" s="413"/>
      <c r="G51" s="413"/>
      <c r="H51" s="413"/>
      <c r="I51" s="413"/>
      <c r="J51" s="413"/>
      <c r="K51" s="283"/>
    </row>
    <row r="52" spans="2:11" s="1" customFormat="1" ht="25.5" customHeight="1">
      <c r="B52" s="282"/>
      <c r="C52" s="414" t="s">
        <v>943</v>
      </c>
      <c r="D52" s="414"/>
      <c r="E52" s="414"/>
      <c r="F52" s="414"/>
      <c r="G52" s="414"/>
      <c r="H52" s="414"/>
      <c r="I52" s="414"/>
      <c r="J52" s="414"/>
      <c r="K52" s="283"/>
    </row>
    <row r="53" spans="2:11" s="1" customFormat="1" ht="5.25" customHeight="1">
      <c r="B53" s="282"/>
      <c r="C53" s="284"/>
      <c r="D53" s="284"/>
      <c r="E53" s="284"/>
      <c r="F53" s="284"/>
      <c r="G53" s="284"/>
      <c r="H53" s="284"/>
      <c r="I53" s="284"/>
      <c r="J53" s="284"/>
      <c r="K53" s="283"/>
    </row>
    <row r="54" spans="2:11" s="1" customFormat="1" ht="15" customHeight="1">
      <c r="B54" s="282"/>
      <c r="C54" s="413" t="s">
        <v>944</v>
      </c>
      <c r="D54" s="413"/>
      <c r="E54" s="413"/>
      <c r="F54" s="413"/>
      <c r="G54" s="413"/>
      <c r="H54" s="413"/>
      <c r="I54" s="413"/>
      <c r="J54" s="413"/>
      <c r="K54" s="283"/>
    </row>
    <row r="55" spans="2:11" s="1" customFormat="1" ht="15" customHeight="1">
      <c r="B55" s="282"/>
      <c r="C55" s="413" t="s">
        <v>945</v>
      </c>
      <c r="D55" s="413"/>
      <c r="E55" s="413"/>
      <c r="F55" s="413"/>
      <c r="G55" s="413"/>
      <c r="H55" s="413"/>
      <c r="I55" s="413"/>
      <c r="J55" s="413"/>
      <c r="K55" s="283"/>
    </row>
    <row r="56" spans="2:11" s="1" customFormat="1" ht="12.75" customHeight="1">
      <c r="B56" s="282"/>
      <c r="C56" s="285"/>
      <c r="D56" s="285"/>
      <c r="E56" s="285"/>
      <c r="F56" s="285"/>
      <c r="G56" s="285"/>
      <c r="H56" s="285"/>
      <c r="I56" s="285"/>
      <c r="J56" s="285"/>
      <c r="K56" s="283"/>
    </row>
    <row r="57" spans="2:11" s="1" customFormat="1" ht="15" customHeight="1">
      <c r="B57" s="282"/>
      <c r="C57" s="413" t="s">
        <v>946</v>
      </c>
      <c r="D57" s="413"/>
      <c r="E57" s="413"/>
      <c r="F57" s="413"/>
      <c r="G57" s="413"/>
      <c r="H57" s="413"/>
      <c r="I57" s="413"/>
      <c r="J57" s="413"/>
      <c r="K57" s="283"/>
    </row>
    <row r="58" spans="2:11" s="1" customFormat="1" ht="15" customHeight="1">
      <c r="B58" s="282"/>
      <c r="C58" s="287"/>
      <c r="D58" s="413" t="s">
        <v>947</v>
      </c>
      <c r="E58" s="413"/>
      <c r="F58" s="413"/>
      <c r="G58" s="413"/>
      <c r="H58" s="413"/>
      <c r="I58" s="413"/>
      <c r="J58" s="413"/>
      <c r="K58" s="283"/>
    </row>
    <row r="59" spans="2:11" s="1" customFormat="1" ht="15" customHeight="1">
      <c r="B59" s="282"/>
      <c r="C59" s="287"/>
      <c r="D59" s="413" t="s">
        <v>948</v>
      </c>
      <c r="E59" s="413"/>
      <c r="F59" s="413"/>
      <c r="G59" s="413"/>
      <c r="H59" s="413"/>
      <c r="I59" s="413"/>
      <c r="J59" s="413"/>
      <c r="K59" s="283"/>
    </row>
    <row r="60" spans="2:11" s="1" customFormat="1" ht="15" customHeight="1">
      <c r="B60" s="282"/>
      <c r="C60" s="287"/>
      <c r="D60" s="413" t="s">
        <v>949</v>
      </c>
      <c r="E60" s="413"/>
      <c r="F60" s="413"/>
      <c r="G60" s="413"/>
      <c r="H60" s="413"/>
      <c r="I60" s="413"/>
      <c r="J60" s="413"/>
      <c r="K60" s="283"/>
    </row>
    <row r="61" spans="2:11" s="1" customFormat="1" ht="15" customHeight="1">
      <c r="B61" s="282"/>
      <c r="C61" s="287"/>
      <c r="D61" s="413" t="s">
        <v>950</v>
      </c>
      <c r="E61" s="413"/>
      <c r="F61" s="413"/>
      <c r="G61" s="413"/>
      <c r="H61" s="413"/>
      <c r="I61" s="413"/>
      <c r="J61" s="413"/>
      <c r="K61" s="283"/>
    </row>
    <row r="62" spans="2:11" s="1" customFormat="1" ht="15" customHeight="1">
      <c r="B62" s="282"/>
      <c r="C62" s="287"/>
      <c r="D62" s="415" t="s">
        <v>951</v>
      </c>
      <c r="E62" s="415"/>
      <c r="F62" s="415"/>
      <c r="G62" s="415"/>
      <c r="H62" s="415"/>
      <c r="I62" s="415"/>
      <c r="J62" s="415"/>
      <c r="K62" s="283"/>
    </row>
    <row r="63" spans="2:11" s="1" customFormat="1" ht="15" customHeight="1">
      <c r="B63" s="282"/>
      <c r="C63" s="287"/>
      <c r="D63" s="413" t="s">
        <v>952</v>
      </c>
      <c r="E63" s="413"/>
      <c r="F63" s="413"/>
      <c r="G63" s="413"/>
      <c r="H63" s="413"/>
      <c r="I63" s="413"/>
      <c r="J63" s="413"/>
      <c r="K63" s="283"/>
    </row>
    <row r="64" spans="2:11" s="1" customFormat="1" ht="12.75" customHeight="1">
      <c r="B64" s="282"/>
      <c r="C64" s="287"/>
      <c r="D64" s="287"/>
      <c r="E64" s="290"/>
      <c r="F64" s="287"/>
      <c r="G64" s="287"/>
      <c r="H64" s="287"/>
      <c r="I64" s="287"/>
      <c r="J64" s="287"/>
      <c r="K64" s="283"/>
    </row>
    <row r="65" spans="2:11" s="1" customFormat="1" ht="15" customHeight="1">
      <c r="B65" s="282"/>
      <c r="C65" s="287"/>
      <c r="D65" s="413" t="s">
        <v>953</v>
      </c>
      <c r="E65" s="413"/>
      <c r="F65" s="413"/>
      <c r="G65" s="413"/>
      <c r="H65" s="413"/>
      <c r="I65" s="413"/>
      <c r="J65" s="413"/>
      <c r="K65" s="283"/>
    </row>
    <row r="66" spans="2:11" s="1" customFormat="1" ht="15" customHeight="1">
      <c r="B66" s="282"/>
      <c r="C66" s="287"/>
      <c r="D66" s="415" t="s">
        <v>954</v>
      </c>
      <c r="E66" s="415"/>
      <c r="F66" s="415"/>
      <c r="G66" s="415"/>
      <c r="H66" s="415"/>
      <c r="I66" s="415"/>
      <c r="J66" s="415"/>
      <c r="K66" s="283"/>
    </row>
    <row r="67" spans="2:11" s="1" customFormat="1" ht="15" customHeight="1">
      <c r="B67" s="282"/>
      <c r="C67" s="287"/>
      <c r="D67" s="413" t="s">
        <v>955</v>
      </c>
      <c r="E67" s="413"/>
      <c r="F67" s="413"/>
      <c r="G67" s="413"/>
      <c r="H67" s="413"/>
      <c r="I67" s="413"/>
      <c r="J67" s="413"/>
      <c r="K67" s="283"/>
    </row>
    <row r="68" spans="2:11" s="1" customFormat="1" ht="15" customHeight="1">
      <c r="B68" s="282"/>
      <c r="C68" s="287"/>
      <c r="D68" s="413" t="s">
        <v>956</v>
      </c>
      <c r="E68" s="413"/>
      <c r="F68" s="413"/>
      <c r="G68" s="413"/>
      <c r="H68" s="413"/>
      <c r="I68" s="413"/>
      <c r="J68" s="413"/>
      <c r="K68" s="283"/>
    </row>
    <row r="69" spans="2:11" s="1" customFormat="1" ht="15" customHeight="1">
      <c r="B69" s="282"/>
      <c r="C69" s="287"/>
      <c r="D69" s="413" t="s">
        <v>957</v>
      </c>
      <c r="E69" s="413"/>
      <c r="F69" s="413"/>
      <c r="G69" s="413"/>
      <c r="H69" s="413"/>
      <c r="I69" s="413"/>
      <c r="J69" s="413"/>
      <c r="K69" s="283"/>
    </row>
    <row r="70" spans="2:11" s="1" customFormat="1" ht="15" customHeight="1">
      <c r="B70" s="282"/>
      <c r="C70" s="287"/>
      <c r="D70" s="413" t="s">
        <v>958</v>
      </c>
      <c r="E70" s="413"/>
      <c r="F70" s="413"/>
      <c r="G70" s="413"/>
      <c r="H70" s="413"/>
      <c r="I70" s="413"/>
      <c r="J70" s="413"/>
      <c r="K70" s="283"/>
    </row>
    <row r="71" spans="2:11" s="1" customFormat="1" ht="12.75" customHeight="1">
      <c r="B71" s="291"/>
      <c r="C71" s="292"/>
      <c r="D71" s="292"/>
      <c r="E71" s="292"/>
      <c r="F71" s="292"/>
      <c r="G71" s="292"/>
      <c r="H71" s="292"/>
      <c r="I71" s="292"/>
      <c r="J71" s="292"/>
      <c r="K71" s="293"/>
    </row>
    <row r="72" spans="2:11" s="1" customFormat="1" ht="18.75" customHeight="1">
      <c r="B72" s="294"/>
      <c r="C72" s="294"/>
      <c r="D72" s="294"/>
      <c r="E72" s="294"/>
      <c r="F72" s="294"/>
      <c r="G72" s="294"/>
      <c r="H72" s="294"/>
      <c r="I72" s="294"/>
      <c r="J72" s="294"/>
      <c r="K72" s="295"/>
    </row>
    <row r="73" spans="2:11" s="1" customFormat="1" ht="18.75" customHeight="1">
      <c r="B73" s="295"/>
      <c r="C73" s="295"/>
      <c r="D73" s="295"/>
      <c r="E73" s="295"/>
      <c r="F73" s="295"/>
      <c r="G73" s="295"/>
      <c r="H73" s="295"/>
      <c r="I73" s="295"/>
      <c r="J73" s="295"/>
      <c r="K73" s="295"/>
    </row>
    <row r="74" spans="2:11" s="1" customFormat="1" ht="7.5" customHeight="1">
      <c r="B74" s="296"/>
      <c r="C74" s="297"/>
      <c r="D74" s="297"/>
      <c r="E74" s="297"/>
      <c r="F74" s="297"/>
      <c r="G74" s="297"/>
      <c r="H74" s="297"/>
      <c r="I74" s="297"/>
      <c r="J74" s="297"/>
      <c r="K74" s="298"/>
    </row>
    <row r="75" spans="2:11" s="1" customFormat="1" ht="45" customHeight="1">
      <c r="B75" s="299"/>
      <c r="C75" s="408" t="s">
        <v>959</v>
      </c>
      <c r="D75" s="408"/>
      <c r="E75" s="408"/>
      <c r="F75" s="408"/>
      <c r="G75" s="408"/>
      <c r="H75" s="408"/>
      <c r="I75" s="408"/>
      <c r="J75" s="408"/>
      <c r="K75" s="300"/>
    </row>
    <row r="76" spans="2:11" s="1" customFormat="1" ht="17.25" customHeight="1">
      <c r="B76" s="299"/>
      <c r="C76" s="301" t="s">
        <v>960</v>
      </c>
      <c r="D76" s="301"/>
      <c r="E76" s="301"/>
      <c r="F76" s="301" t="s">
        <v>961</v>
      </c>
      <c r="G76" s="302"/>
      <c r="H76" s="301" t="s">
        <v>62</v>
      </c>
      <c r="I76" s="301" t="s">
        <v>65</v>
      </c>
      <c r="J76" s="301" t="s">
        <v>962</v>
      </c>
      <c r="K76" s="300"/>
    </row>
    <row r="77" spans="2:11" s="1" customFormat="1" ht="17.25" customHeight="1">
      <c r="B77" s="299"/>
      <c r="C77" s="303" t="s">
        <v>963</v>
      </c>
      <c r="D77" s="303"/>
      <c r="E77" s="303"/>
      <c r="F77" s="304" t="s">
        <v>964</v>
      </c>
      <c r="G77" s="305"/>
      <c r="H77" s="303"/>
      <c r="I77" s="303"/>
      <c r="J77" s="303" t="s">
        <v>965</v>
      </c>
      <c r="K77" s="300"/>
    </row>
    <row r="78" spans="2:11" s="1" customFormat="1" ht="5.25" customHeight="1">
      <c r="B78" s="299"/>
      <c r="C78" s="306"/>
      <c r="D78" s="306"/>
      <c r="E78" s="306"/>
      <c r="F78" s="306"/>
      <c r="G78" s="307"/>
      <c r="H78" s="306"/>
      <c r="I78" s="306"/>
      <c r="J78" s="306"/>
      <c r="K78" s="300"/>
    </row>
    <row r="79" spans="2:11" s="1" customFormat="1" ht="15" customHeight="1">
      <c r="B79" s="299"/>
      <c r="C79" s="288" t="s">
        <v>61</v>
      </c>
      <c r="D79" s="306"/>
      <c r="E79" s="306"/>
      <c r="F79" s="308" t="s">
        <v>966</v>
      </c>
      <c r="G79" s="307"/>
      <c r="H79" s="288" t="s">
        <v>967</v>
      </c>
      <c r="I79" s="288" t="s">
        <v>968</v>
      </c>
      <c r="J79" s="288">
        <v>20</v>
      </c>
      <c r="K79" s="300"/>
    </row>
    <row r="80" spans="2:11" s="1" customFormat="1" ht="15" customHeight="1">
      <c r="B80" s="299"/>
      <c r="C80" s="288" t="s">
        <v>969</v>
      </c>
      <c r="D80" s="288"/>
      <c r="E80" s="288"/>
      <c r="F80" s="308" t="s">
        <v>966</v>
      </c>
      <c r="G80" s="307"/>
      <c r="H80" s="288" t="s">
        <v>970</v>
      </c>
      <c r="I80" s="288" t="s">
        <v>968</v>
      </c>
      <c r="J80" s="288">
        <v>120</v>
      </c>
      <c r="K80" s="300"/>
    </row>
    <row r="81" spans="2:11" s="1" customFormat="1" ht="15" customHeight="1">
      <c r="B81" s="309"/>
      <c r="C81" s="288" t="s">
        <v>971</v>
      </c>
      <c r="D81" s="288"/>
      <c r="E81" s="288"/>
      <c r="F81" s="308" t="s">
        <v>972</v>
      </c>
      <c r="G81" s="307"/>
      <c r="H81" s="288" t="s">
        <v>973</v>
      </c>
      <c r="I81" s="288" t="s">
        <v>968</v>
      </c>
      <c r="J81" s="288">
        <v>50</v>
      </c>
      <c r="K81" s="300"/>
    </row>
    <row r="82" spans="2:11" s="1" customFormat="1" ht="15" customHeight="1">
      <c r="B82" s="309"/>
      <c r="C82" s="288" t="s">
        <v>974</v>
      </c>
      <c r="D82" s="288"/>
      <c r="E82" s="288"/>
      <c r="F82" s="308" t="s">
        <v>966</v>
      </c>
      <c r="G82" s="307"/>
      <c r="H82" s="288" t="s">
        <v>975</v>
      </c>
      <c r="I82" s="288" t="s">
        <v>976</v>
      </c>
      <c r="J82" s="288"/>
      <c r="K82" s="300"/>
    </row>
    <row r="83" spans="2:11" s="1" customFormat="1" ht="15" customHeight="1">
      <c r="B83" s="309"/>
      <c r="C83" s="310" t="s">
        <v>977</v>
      </c>
      <c r="D83" s="310"/>
      <c r="E83" s="310"/>
      <c r="F83" s="311" t="s">
        <v>972</v>
      </c>
      <c r="G83" s="310"/>
      <c r="H83" s="310" t="s">
        <v>978</v>
      </c>
      <c r="I83" s="310" t="s">
        <v>968</v>
      </c>
      <c r="J83" s="310">
        <v>15</v>
      </c>
      <c r="K83" s="300"/>
    </row>
    <row r="84" spans="2:11" s="1" customFormat="1" ht="15" customHeight="1">
      <c r="B84" s="309"/>
      <c r="C84" s="310" t="s">
        <v>979</v>
      </c>
      <c r="D84" s="310"/>
      <c r="E84" s="310"/>
      <c r="F84" s="311" t="s">
        <v>972</v>
      </c>
      <c r="G84" s="310"/>
      <c r="H84" s="310" t="s">
        <v>980</v>
      </c>
      <c r="I84" s="310" t="s">
        <v>968</v>
      </c>
      <c r="J84" s="310">
        <v>15</v>
      </c>
      <c r="K84" s="300"/>
    </row>
    <row r="85" spans="2:11" s="1" customFormat="1" ht="15" customHeight="1">
      <c r="B85" s="309"/>
      <c r="C85" s="310" t="s">
        <v>981</v>
      </c>
      <c r="D85" s="310"/>
      <c r="E85" s="310"/>
      <c r="F85" s="311" t="s">
        <v>972</v>
      </c>
      <c r="G85" s="310"/>
      <c r="H85" s="310" t="s">
        <v>982</v>
      </c>
      <c r="I85" s="310" t="s">
        <v>968</v>
      </c>
      <c r="J85" s="310">
        <v>20</v>
      </c>
      <c r="K85" s="300"/>
    </row>
    <row r="86" spans="2:11" s="1" customFormat="1" ht="15" customHeight="1">
      <c r="B86" s="309"/>
      <c r="C86" s="310" t="s">
        <v>983</v>
      </c>
      <c r="D86" s="310"/>
      <c r="E86" s="310"/>
      <c r="F86" s="311" t="s">
        <v>972</v>
      </c>
      <c r="G86" s="310"/>
      <c r="H86" s="310" t="s">
        <v>984</v>
      </c>
      <c r="I86" s="310" t="s">
        <v>968</v>
      </c>
      <c r="J86" s="310">
        <v>20</v>
      </c>
      <c r="K86" s="300"/>
    </row>
    <row r="87" spans="2:11" s="1" customFormat="1" ht="15" customHeight="1">
      <c r="B87" s="309"/>
      <c r="C87" s="288" t="s">
        <v>985</v>
      </c>
      <c r="D87" s="288"/>
      <c r="E87" s="288"/>
      <c r="F87" s="308" t="s">
        <v>972</v>
      </c>
      <c r="G87" s="307"/>
      <c r="H87" s="288" t="s">
        <v>986</v>
      </c>
      <c r="I87" s="288" t="s">
        <v>968</v>
      </c>
      <c r="J87" s="288">
        <v>50</v>
      </c>
      <c r="K87" s="300"/>
    </row>
    <row r="88" spans="2:11" s="1" customFormat="1" ht="15" customHeight="1">
      <c r="B88" s="309"/>
      <c r="C88" s="288" t="s">
        <v>987</v>
      </c>
      <c r="D88" s="288"/>
      <c r="E88" s="288"/>
      <c r="F88" s="308" t="s">
        <v>972</v>
      </c>
      <c r="G88" s="307"/>
      <c r="H88" s="288" t="s">
        <v>988</v>
      </c>
      <c r="I88" s="288" t="s">
        <v>968</v>
      </c>
      <c r="J88" s="288">
        <v>20</v>
      </c>
      <c r="K88" s="300"/>
    </row>
    <row r="89" spans="2:11" s="1" customFormat="1" ht="15" customHeight="1">
      <c r="B89" s="309"/>
      <c r="C89" s="288" t="s">
        <v>989</v>
      </c>
      <c r="D89" s="288"/>
      <c r="E89" s="288"/>
      <c r="F89" s="308" t="s">
        <v>972</v>
      </c>
      <c r="G89" s="307"/>
      <c r="H89" s="288" t="s">
        <v>990</v>
      </c>
      <c r="I89" s="288" t="s">
        <v>968</v>
      </c>
      <c r="J89" s="288">
        <v>20</v>
      </c>
      <c r="K89" s="300"/>
    </row>
    <row r="90" spans="2:11" s="1" customFormat="1" ht="15" customHeight="1">
      <c r="B90" s="309"/>
      <c r="C90" s="288" t="s">
        <v>991</v>
      </c>
      <c r="D90" s="288"/>
      <c r="E90" s="288"/>
      <c r="F90" s="308" t="s">
        <v>972</v>
      </c>
      <c r="G90" s="307"/>
      <c r="H90" s="288" t="s">
        <v>992</v>
      </c>
      <c r="I90" s="288" t="s">
        <v>968</v>
      </c>
      <c r="J90" s="288">
        <v>50</v>
      </c>
      <c r="K90" s="300"/>
    </row>
    <row r="91" spans="2:11" s="1" customFormat="1" ht="15" customHeight="1">
      <c r="B91" s="309"/>
      <c r="C91" s="288" t="s">
        <v>993</v>
      </c>
      <c r="D91" s="288"/>
      <c r="E91" s="288"/>
      <c r="F91" s="308" t="s">
        <v>972</v>
      </c>
      <c r="G91" s="307"/>
      <c r="H91" s="288" t="s">
        <v>993</v>
      </c>
      <c r="I91" s="288" t="s">
        <v>968</v>
      </c>
      <c r="J91" s="288">
        <v>50</v>
      </c>
      <c r="K91" s="300"/>
    </row>
    <row r="92" spans="2:11" s="1" customFormat="1" ht="15" customHeight="1">
      <c r="B92" s="309"/>
      <c r="C92" s="288" t="s">
        <v>994</v>
      </c>
      <c r="D92" s="288"/>
      <c r="E92" s="288"/>
      <c r="F92" s="308" t="s">
        <v>972</v>
      </c>
      <c r="G92" s="307"/>
      <c r="H92" s="288" t="s">
        <v>995</v>
      </c>
      <c r="I92" s="288" t="s">
        <v>968</v>
      </c>
      <c r="J92" s="288">
        <v>255</v>
      </c>
      <c r="K92" s="300"/>
    </row>
    <row r="93" spans="2:11" s="1" customFormat="1" ht="15" customHeight="1">
      <c r="B93" s="309"/>
      <c r="C93" s="288" t="s">
        <v>996</v>
      </c>
      <c r="D93" s="288"/>
      <c r="E93" s="288"/>
      <c r="F93" s="308" t="s">
        <v>966</v>
      </c>
      <c r="G93" s="307"/>
      <c r="H93" s="288" t="s">
        <v>997</v>
      </c>
      <c r="I93" s="288" t="s">
        <v>998</v>
      </c>
      <c r="J93" s="288"/>
      <c r="K93" s="300"/>
    </row>
    <row r="94" spans="2:11" s="1" customFormat="1" ht="15" customHeight="1">
      <c r="B94" s="309"/>
      <c r="C94" s="288" t="s">
        <v>999</v>
      </c>
      <c r="D94" s="288"/>
      <c r="E94" s="288"/>
      <c r="F94" s="308" t="s">
        <v>966</v>
      </c>
      <c r="G94" s="307"/>
      <c r="H94" s="288" t="s">
        <v>1000</v>
      </c>
      <c r="I94" s="288" t="s">
        <v>1001</v>
      </c>
      <c r="J94" s="288"/>
      <c r="K94" s="300"/>
    </row>
    <row r="95" spans="2:11" s="1" customFormat="1" ht="15" customHeight="1">
      <c r="B95" s="309"/>
      <c r="C95" s="288" t="s">
        <v>1002</v>
      </c>
      <c r="D95" s="288"/>
      <c r="E95" s="288"/>
      <c r="F95" s="308" t="s">
        <v>966</v>
      </c>
      <c r="G95" s="307"/>
      <c r="H95" s="288" t="s">
        <v>1002</v>
      </c>
      <c r="I95" s="288" t="s">
        <v>1001</v>
      </c>
      <c r="J95" s="288"/>
      <c r="K95" s="300"/>
    </row>
    <row r="96" spans="2:11" s="1" customFormat="1" ht="15" customHeight="1">
      <c r="B96" s="309"/>
      <c r="C96" s="288" t="s">
        <v>46</v>
      </c>
      <c r="D96" s="288"/>
      <c r="E96" s="288"/>
      <c r="F96" s="308" t="s">
        <v>966</v>
      </c>
      <c r="G96" s="307"/>
      <c r="H96" s="288" t="s">
        <v>1003</v>
      </c>
      <c r="I96" s="288" t="s">
        <v>1001</v>
      </c>
      <c r="J96" s="288"/>
      <c r="K96" s="300"/>
    </row>
    <row r="97" spans="2:11" s="1" customFormat="1" ht="15" customHeight="1">
      <c r="B97" s="309"/>
      <c r="C97" s="288" t="s">
        <v>56</v>
      </c>
      <c r="D97" s="288"/>
      <c r="E97" s="288"/>
      <c r="F97" s="308" t="s">
        <v>966</v>
      </c>
      <c r="G97" s="307"/>
      <c r="H97" s="288" t="s">
        <v>1004</v>
      </c>
      <c r="I97" s="288" t="s">
        <v>1001</v>
      </c>
      <c r="J97" s="288"/>
      <c r="K97" s="300"/>
    </row>
    <row r="98" spans="2:11" s="1" customFormat="1" ht="15" customHeight="1">
      <c r="B98" s="312"/>
      <c r="C98" s="313"/>
      <c r="D98" s="313"/>
      <c r="E98" s="313"/>
      <c r="F98" s="313"/>
      <c r="G98" s="313"/>
      <c r="H98" s="313"/>
      <c r="I98" s="313"/>
      <c r="J98" s="313"/>
      <c r="K98" s="314"/>
    </row>
    <row r="99" spans="2:11" s="1" customFormat="1" ht="18.75" customHeight="1">
      <c r="B99" s="315"/>
      <c r="C99" s="316"/>
      <c r="D99" s="316"/>
      <c r="E99" s="316"/>
      <c r="F99" s="316"/>
      <c r="G99" s="316"/>
      <c r="H99" s="316"/>
      <c r="I99" s="316"/>
      <c r="J99" s="316"/>
      <c r="K99" s="315"/>
    </row>
    <row r="100" spans="2:11" s="1" customFormat="1" ht="18.75" customHeight="1">
      <c r="B100" s="295"/>
      <c r="C100" s="295"/>
      <c r="D100" s="295"/>
      <c r="E100" s="295"/>
      <c r="F100" s="295"/>
      <c r="G100" s="295"/>
      <c r="H100" s="295"/>
      <c r="I100" s="295"/>
      <c r="J100" s="295"/>
      <c r="K100" s="295"/>
    </row>
    <row r="101" spans="2:11" s="1" customFormat="1" ht="7.5" customHeight="1">
      <c r="B101" s="296"/>
      <c r="C101" s="297"/>
      <c r="D101" s="297"/>
      <c r="E101" s="297"/>
      <c r="F101" s="297"/>
      <c r="G101" s="297"/>
      <c r="H101" s="297"/>
      <c r="I101" s="297"/>
      <c r="J101" s="297"/>
      <c r="K101" s="298"/>
    </row>
    <row r="102" spans="2:11" s="1" customFormat="1" ht="45" customHeight="1">
      <c r="B102" s="299"/>
      <c r="C102" s="408" t="s">
        <v>1005</v>
      </c>
      <c r="D102" s="408"/>
      <c r="E102" s="408"/>
      <c r="F102" s="408"/>
      <c r="G102" s="408"/>
      <c r="H102" s="408"/>
      <c r="I102" s="408"/>
      <c r="J102" s="408"/>
      <c r="K102" s="300"/>
    </row>
    <row r="103" spans="2:11" s="1" customFormat="1" ht="17.25" customHeight="1">
      <c r="B103" s="299"/>
      <c r="C103" s="301" t="s">
        <v>960</v>
      </c>
      <c r="D103" s="301"/>
      <c r="E103" s="301"/>
      <c r="F103" s="301" t="s">
        <v>961</v>
      </c>
      <c r="G103" s="302"/>
      <c r="H103" s="301" t="s">
        <v>62</v>
      </c>
      <c r="I103" s="301" t="s">
        <v>65</v>
      </c>
      <c r="J103" s="301" t="s">
        <v>962</v>
      </c>
      <c r="K103" s="300"/>
    </row>
    <row r="104" spans="2:11" s="1" customFormat="1" ht="17.25" customHeight="1">
      <c r="B104" s="299"/>
      <c r="C104" s="303" t="s">
        <v>963</v>
      </c>
      <c r="D104" s="303"/>
      <c r="E104" s="303"/>
      <c r="F104" s="304" t="s">
        <v>964</v>
      </c>
      <c r="G104" s="305"/>
      <c r="H104" s="303"/>
      <c r="I104" s="303"/>
      <c r="J104" s="303" t="s">
        <v>965</v>
      </c>
      <c r="K104" s="300"/>
    </row>
    <row r="105" spans="2:11" s="1" customFormat="1" ht="5.25" customHeight="1">
      <c r="B105" s="299"/>
      <c r="C105" s="301"/>
      <c r="D105" s="301"/>
      <c r="E105" s="301"/>
      <c r="F105" s="301"/>
      <c r="G105" s="317"/>
      <c r="H105" s="301"/>
      <c r="I105" s="301"/>
      <c r="J105" s="301"/>
      <c r="K105" s="300"/>
    </row>
    <row r="106" spans="2:11" s="1" customFormat="1" ht="15" customHeight="1">
      <c r="B106" s="299"/>
      <c r="C106" s="288" t="s">
        <v>61</v>
      </c>
      <c r="D106" s="306"/>
      <c r="E106" s="306"/>
      <c r="F106" s="308" t="s">
        <v>966</v>
      </c>
      <c r="G106" s="317"/>
      <c r="H106" s="288" t="s">
        <v>1006</v>
      </c>
      <c r="I106" s="288" t="s">
        <v>968</v>
      </c>
      <c r="J106" s="288">
        <v>20</v>
      </c>
      <c r="K106" s="300"/>
    </row>
    <row r="107" spans="2:11" s="1" customFormat="1" ht="15" customHeight="1">
      <c r="B107" s="299"/>
      <c r="C107" s="288" t="s">
        <v>969</v>
      </c>
      <c r="D107" s="288"/>
      <c r="E107" s="288"/>
      <c r="F107" s="308" t="s">
        <v>966</v>
      </c>
      <c r="G107" s="288"/>
      <c r="H107" s="288" t="s">
        <v>1006</v>
      </c>
      <c r="I107" s="288" t="s">
        <v>968</v>
      </c>
      <c r="J107" s="288">
        <v>120</v>
      </c>
      <c r="K107" s="300"/>
    </row>
    <row r="108" spans="2:11" s="1" customFormat="1" ht="15" customHeight="1">
      <c r="B108" s="309"/>
      <c r="C108" s="288" t="s">
        <v>971</v>
      </c>
      <c r="D108" s="288"/>
      <c r="E108" s="288"/>
      <c r="F108" s="308" t="s">
        <v>972</v>
      </c>
      <c r="G108" s="288"/>
      <c r="H108" s="288" t="s">
        <v>1006</v>
      </c>
      <c r="I108" s="288" t="s">
        <v>968</v>
      </c>
      <c r="J108" s="288">
        <v>50</v>
      </c>
      <c r="K108" s="300"/>
    </row>
    <row r="109" spans="2:11" s="1" customFormat="1" ht="15" customHeight="1">
      <c r="B109" s="309"/>
      <c r="C109" s="288" t="s">
        <v>974</v>
      </c>
      <c r="D109" s="288"/>
      <c r="E109" s="288"/>
      <c r="F109" s="308" t="s">
        <v>966</v>
      </c>
      <c r="G109" s="288"/>
      <c r="H109" s="288" t="s">
        <v>1006</v>
      </c>
      <c r="I109" s="288" t="s">
        <v>976</v>
      </c>
      <c r="J109" s="288"/>
      <c r="K109" s="300"/>
    </row>
    <row r="110" spans="2:11" s="1" customFormat="1" ht="15" customHeight="1">
      <c r="B110" s="309"/>
      <c r="C110" s="288" t="s">
        <v>985</v>
      </c>
      <c r="D110" s="288"/>
      <c r="E110" s="288"/>
      <c r="F110" s="308" t="s">
        <v>972</v>
      </c>
      <c r="G110" s="288"/>
      <c r="H110" s="288" t="s">
        <v>1006</v>
      </c>
      <c r="I110" s="288" t="s">
        <v>968</v>
      </c>
      <c r="J110" s="288">
        <v>50</v>
      </c>
      <c r="K110" s="300"/>
    </row>
    <row r="111" spans="2:11" s="1" customFormat="1" ht="15" customHeight="1">
      <c r="B111" s="309"/>
      <c r="C111" s="288" t="s">
        <v>993</v>
      </c>
      <c r="D111" s="288"/>
      <c r="E111" s="288"/>
      <c r="F111" s="308" t="s">
        <v>972</v>
      </c>
      <c r="G111" s="288"/>
      <c r="H111" s="288" t="s">
        <v>1006</v>
      </c>
      <c r="I111" s="288" t="s">
        <v>968</v>
      </c>
      <c r="J111" s="288">
        <v>50</v>
      </c>
      <c r="K111" s="300"/>
    </row>
    <row r="112" spans="2:11" s="1" customFormat="1" ht="15" customHeight="1">
      <c r="B112" s="309"/>
      <c r="C112" s="288" t="s">
        <v>991</v>
      </c>
      <c r="D112" s="288"/>
      <c r="E112" s="288"/>
      <c r="F112" s="308" t="s">
        <v>972</v>
      </c>
      <c r="G112" s="288"/>
      <c r="H112" s="288" t="s">
        <v>1006</v>
      </c>
      <c r="I112" s="288" t="s">
        <v>968</v>
      </c>
      <c r="J112" s="288">
        <v>50</v>
      </c>
      <c r="K112" s="300"/>
    </row>
    <row r="113" spans="2:11" s="1" customFormat="1" ht="15" customHeight="1">
      <c r="B113" s="309"/>
      <c r="C113" s="288" t="s">
        <v>61</v>
      </c>
      <c r="D113" s="288"/>
      <c r="E113" s="288"/>
      <c r="F113" s="308" t="s">
        <v>966</v>
      </c>
      <c r="G113" s="288"/>
      <c r="H113" s="288" t="s">
        <v>1007</v>
      </c>
      <c r="I113" s="288" t="s">
        <v>968</v>
      </c>
      <c r="J113" s="288">
        <v>20</v>
      </c>
      <c r="K113" s="300"/>
    </row>
    <row r="114" spans="2:11" s="1" customFormat="1" ht="15" customHeight="1">
      <c r="B114" s="309"/>
      <c r="C114" s="288" t="s">
        <v>1008</v>
      </c>
      <c r="D114" s="288"/>
      <c r="E114" s="288"/>
      <c r="F114" s="308" t="s">
        <v>966</v>
      </c>
      <c r="G114" s="288"/>
      <c r="H114" s="288" t="s">
        <v>1009</v>
      </c>
      <c r="I114" s="288" t="s">
        <v>968</v>
      </c>
      <c r="J114" s="288">
        <v>120</v>
      </c>
      <c r="K114" s="300"/>
    </row>
    <row r="115" spans="2:11" s="1" customFormat="1" ht="15" customHeight="1">
      <c r="B115" s="309"/>
      <c r="C115" s="288" t="s">
        <v>46</v>
      </c>
      <c r="D115" s="288"/>
      <c r="E115" s="288"/>
      <c r="F115" s="308" t="s">
        <v>966</v>
      </c>
      <c r="G115" s="288"/>
      <c r="H115" s="288" t="s">
        <v>1010</v>
      </c>
      <c r="I115" s="288" t="s">
        <v>1001</v>
      </c>
      <c r="J115" s="288"/>
      <c r="K115" s="300"/>
    </row>
    <row r="116" spans="2:11" s="1" customFormat="1" ht="15" customHeight="1">
      <c r="B116" s="309"/>
      <c r="C116" s="288" t="s">
        <v>56</v>
      </c>
      <c r="D116" s="288"/>
      <c r="E116" s="288"/>
      <c r="F116" s="308" t="s">
        <v>966</v>
      </c>
      <c r="G116" s="288"/>
      <c r="H116" s="288" t="s">
        <v>1011</v>
      </c>
      <c r="I116" s="288" t="s">
        <v>1001</v>
      </c>
      <c r="J116" s="288"/>
      <c r="K116" s="300"/>
    </row>
    <row r="117" spans="2:11" s="1" customFormat="1" ht="15" customHeight="1">
      <c r="B117" s="309"/>
      <c r="C117" s="288" t="s">
        <v>65</v>
      </c>
      <c r="D117" s="288"/>
      <c r="E117" s="288"/>
      <c r="F117" s="308" t="s">
        <v>966</v>
      </c>
      <c r="G117" s="288"/>
      <c r="H117" s="288" t="s">
        <v>1012</v>
      </c>
      <c r="I117" s="288" t="s">
        <v>1013</v>
      </c>
      <c r="J117" s="288"/>
      <c r="K117" s="300"/>
    </row>
    <row r="118" spans="2:11" s="1" customFormat="1" ht="15" customHeight="1">
      <c r="B118" s="312"/>
      <c r="C118" s="318"/>
      <c r="D118" s="318"/>
      <c r="E118" s="318"/>
      <c r="F118" s="318"/>
      <c r="G118" s="318"/>
      <c r="H118" s="318"/>
      <c r="I118" s="318"/>
      <c r="J118" s="318"/>
      <c r="K118" s="314"/>
    </row>
    <row r="119" spans="2:11" s="1" customFormat="1" ht="18.75" customHeight="1">
      <c r="B119" s="319"/>
      <c r="C119" s="285"/>
      <c r="D119" s="285"/>
      <c r="E119" s="285"/>
      <c r="F119" s="320"/>
      <c r="G119" s="285"/>
      <c r="H119" s="285"/>
      <c r="I119" s="285"/>
      <c r="J119" s="285"/>
      <c r="K119" s="319"/>
    </row>
    <row r="120" spans="2:11" s="1" customFormat="1" ht="18.75" customHeight="1">
      <c r="B120" s="295"/>
      <c r="C120" s="295"/>
      <c r="D120" s="295"/>
      <c r="E120" s="295"/>
      <c r="F120" s="295"/>
      <c r="G120" s="295"/>
      <c r="H120" s="295"/>
      <c r="I120" s="295"/>
      <c r="J120" s="295"/>
      <c r="K120" s="295"/>
    </row>
    <row r="121" spans="2:11" s="1" customFormat="1" ht="7.5" customHeight="1">
      <c r="B121" s="321"/>
      <c r="C121" s="322"/>
      <c r="D121" s="322"/>
      <c r="E121" s="322"/>
      <c r="F121" s="322"/>
      <c r="G121" s="322"/>
      <c r="H121" s="322"/>
      <c r="I121" s="322"/>
      <c r="J121" s="322"/>
      <c r="K121" s="323"/>
    </row>
    <row r="122" spans="2:11" s="1" customFormat="1" ht="45" customHeight="1">
      <c r="B122" s="324"/>
      <c r="C122" s="409" t="s">
        <v>1014</v>
      </c>
      <c r="D122" s="409"/>
      <c r="E122" s="409"/>
      <c r="F122" s="409"/>
      <c r="G122" s="409"/>
      <c r="H122" s="409"/>
      <c r="I122" s="409"/>
      <c r="J122" s="409"/>
      <c r="K122" s="325"/>
    </row>
    <row r="123" spans="2:11" s="1" customFormat="1" ht="17.25" customHeight="1">
      <c r="B123" s="326"/>
      <c r="C123" s="301" t="s">
        <v>960</v>
      </c>
      <c r="D123" s="301"/>
      <c r="E123" s="301"/>
      <c r="F123" s="301" t="s">
        <v>961</v>
      </c>
      <c r="G123" s="302"/>
      <c r="H123" s="301" t="s">
        <v>62</v>
      </c>
      <c r="I123" s="301" t="s">
        <v>65</v>
      </c>
      <c r="J123" s="301" t="s">
        <v>962</v>
      </c>
      <c r="K123" s="327"/>
    </row>
    <row r="124" spans="2:11" s="1" customFormat="1" ht="17.25" customHeight="1">
      <c r="B124" s="326"/>
      <c r="C124" s="303" t="s">
        <v>963</v>
      </c>
      <c r="D124" s="303"/>
      <c r="E124" s="303"/>
      <c r="F124" s="304" t="s">
        <v>964</v>
      </c>
      <c r="G124" s="305"/>
      <c r="H124" s="303"/>
      <c r="I124" s="303"/>
      <c r="J124" s="303" t="s">
        <v>965</v>
      </c>
      <c r="K124" s="327"/>
    </row>
    <row r="125" spans="2:11" s="1" customFormat="1" ht="5.25" customHeight="1">
      <c r="B125" s="328"/>
      <c r="C125" s="306"/>
      <c r="D125" s="306"/>
      <c r="E125" s="306"/>
      <c r="F125" s="306"/>
      <c r="G125" s="288"/>
      <c r="H125" s="306"/>
      <c r="I125" s="306"/>
      <c r="J125" s="306"/>
      <c r="K125" s="329"/>
    </row>
    <row r="126" spans="2:11" s="1" customFormat="1" ht="15" customHeight="1">
      <c r="B126" s="328"/>
      <c r="C126" s="288" t="s">
        <v>969</v>
      </c>
      <c r="D126" s="306"/>
      <c r="E126" s="306"/>
      <c r="F126" s="308" t="s">
        <v>966</v>
      </c>
      <c r="G126" s="288"/>
      <c r="H126" s="288" t="s">
        <v>1006</v>
      </c>
      <c r="I126" s="288" t="s">
        <v>968</v>
      </c>
      <c r="J126" s="288">
        <v>120</v>
      </c>
      <c r="K126" s="330"/>
    </row>
    <row r="127" spans="2:11" s="1" customFormat="1" ht="15" customHeight="1">
      <c r="B127" s="328"/>
      <c r="C127" s="288" t="s">
        <v>1015</v>
      </c>
      <c r="D127" s="288"/>
      <c r="E127" s="288"/>
      <c r="F127" s="308" t="s">
        <v>966</v>
      </c>
      <c r="G127" s="288"/>
      <c r="H127" s="288" t="s">
        <v>1016</v>
      </c>
      <c r="I127" s="288" t="s">
        <v>968</v>
      </c>
      <c r="J127" s="288" t="s">
        <v>1017</v>
      </c>
      <c r="K127" s="330"/>
    </row>
    <row r="128" spans="2:11" s="1" customFormat="1" ht="15" customHeight="1">
      <c r="B128" s="328"/>
      <c r="C128" s="288" t="s">
        <v>91</v>
      </c>
      <c r="D128" s="288"/>
      <c r="E128" s="288"/>
      <c r="F128" s="308" t="s">
        <v>966</v>
      </c>
      <c r="G128" s="288"/>
      <c r="H128" s="288" t="s">
        <v>1018</v>
      </c>
      <c r="I128" s="288" t="s">
        <v>968</v>
      </c>
      <c r="J128" s="288" t="s">
        <v>1017</v>
      </c>
      <c r="K128" s="330"/>
    </row>
    <row r="129" spans="2:11" s="1" customFormat="1" ht="15" customHeight="1">
      <c r="B129" s="328"/>
      <c r="C129" s="288" t="s">
        <v>977</v>
      </c>
      <c r="D129" s="288"/>
      <c r="E129" s="288"/>
      <c r="F129" s="308" t="s">
        <v>972</v>
      </c>
      <c r="G129" s="288"/>
      <c r="H129" s="288" t="s">
        <v>978</v>
      </c>
      <c r="I129" s="288" t="s">
        <v>968</v>
      </c>
      <c r="J129" s="288">
        <v>15</v>
      </c>
      <c r="K129" s="330"/>
    </row>
    <row r="130" spans="2:11" s="1" customFormat="1" ht="15" customHeight="1">
      <c r="B130" s="328"/>
      <c r="C130" s="310" t="s">
        <v>979</v>
      </c>
      <c r="D130" s="310"/>
      <c r="E130" s="310"/>
      <c r="F130" s="311" t="s">
        <v>972</v>
      </c>
      <c r="G130" s="310"/>
      <c r="H130" s="310" t="s">
        <v>980</v>
      </c>
      <c r="I130" s="310" t="s">
        <v>968</v>
      </c>
      <c r="J130" s="310">
        <v>15</v>
      </c>
      <c r="K130" s="330"/>
    </row>
    <row r="131" spans="2:11" s="1" customFormat="1" ht="15" customHeight="1">
      <c r="B131" s="328"/>
      <c r="C131" s="310" t="s">
        <v>981</v>
      </c>
      <c r="D131" s="310"/>
      <c r="E131" s="310"/>
      <c r="F131" s="311" t="s">
        <v>972</v>
      </c>
      <c r="G131" s="310"/>
      <c r="H131" s="310" t="s">
        <v>982</v>
      </c>
      <c r="I131" s="310" t="s">
        <v>968</v>
      </c>
      <c r="J131" s="310">
        <v>20</v>
      </c>
      <c r="K131" s="330"/>
    </row>
    <row r="132" spans="2:11" s="1" customFormat="1" ht="15" customHeight="1">
      <c r="B132" s="328"/>
      <c r="C132" s="310" t="s">
        <v>983</v>
      </c>
      <c r="D132" s="310"/>
      <c r="E132" s="310"/>
      <c r="F132" s="311" t="s">
        <v>972</v>
      </c>
      <c r="G132" s="310"/>
      <c r="H132" s="310" t="s">
        <v>984</v>
      </c>
      <c r="I132" s="310" t="s">
        <v>968</v>
      </c>
      <c r="J132" s="310">
        <v>20</v>
      </c>
      <c r="K132" s="330"/>
    </row>
    <row r="133" spans="2:11" s="1" customFormat="1" ht="15" customHeight="1">
      <c r="B133" s="328"/>
      <c r="C133" s="288" t="s">
        <v>971</v>
      </c>
      <c r="D133" s="288"/>
      <c r="E133" s="288"/>
      <c r="F133" s="308" t="s">
        <v>972</v>
      </c>
      <c r="G133" s="288"/>
      <c r="H133" s="288" t="s">
        <v>1006</v>
      </c>
      <c r="I133" s="288" t="s">
        <v>968</v>
      </c>
      <c r="J133" s="288">
        <v>50</v>
      </c>
      <c r="K133" s="330"/>
    </row>
    <row r="134" spans="2:11" s="1" customFormat="1" ht="15" customHeight="1">
      <c r="B134" s="328"/>
      <c r="C134" s="288" t="s">
        <v>985</v>
      </c>
      <c r="D134" s="288"/>
      <c r="E134" s="288"/>
      <c r="F134" s="308" t="s">
        <v>972</v>
      </c>
      <c r="G134" s="288"/>
      <c r="H134" s="288" t="s">
        <v>1006</v>
      </c>
      <c r="I134" s="288" t="s">
        <v>968</v>
      </c>
      <c r="J134" s="288">
        <v>50</v>
      </c>
      <c r="K134" s="330"/>
    </row>
    <row r="135" spans="2:11" s="1" customFormat="1" ht="15" customHeight="1">
      <c r="B135" s="328"/>
      <c r="C135" s="288" t="s">
        <v>991</v>
      </c>
      <c r="D135" s="288"/>
      <c r="E135" s="288"/>
      <c r="F135" s="308" t="s">
        <v>972</v>
      </c>
      <c r="G135" s="288"/>
      <c r="H135" s="288" t="s">
        <v>1006</v>
      </c>
      <c r="I135" s="288" t="s">
        <v>968</v>
      </c>
      <c r="J135" s="288">
        <v>50</v>
      </c>
      <c r="K135" s="330"/>
    </row>
    <row r="136" spans="2:11" s="1" customFormat="1" ht="15" customHeight="1">
      <c r="B136" s="328"/>
      <c r="C136" s="288" t="s">
        <v>993</v>
      </c>
      <c r="D136" s="288"/>
      <c r="E136" s="288"/>
      <c r="F136" s="308" t="s">
        <v>972</v>
      </c>
      <c r="G136" s="288"/>
      <c r="H136" s="288" t="s">
        <v>1006</v>
      </c>
      <c r="I136" s="288" t="s">
        <v>968</v>
      </c>
      <c r="J136" s="288">
        <v>50</v>
      </c>
      <c r="K136" s="330"/>
    </row>
    <row r="137" spans="2:11" s="1" customFormat="1" ht="15" customHeight="1">
      <c r="B137" s="328"/>
      <c r="C137" s="288" t="s">
        <v>994</v>
      </c>
      <c r="D137" s="288"/>
      <c r="E137" s="288"/>
      <c r="F137" s="308" t="s">
        <v>972</v>
      </c>
      <c r="G137" s="288"/>
      <c r="H137" s="288" t="s">
        <v>1019</v>
      </c>
      <c r="I137" s="288" t="s">
        <v>968</v>
      </c>
      <c r="J137" s="288">
        <v>255</v>
      </c>
      <c r="K137" s="330"/>
    </row>
    <row r="138" spans="2:11" s="1" customFormat="1" ht="15" customHeight="1">
      <c r="B138" s="328"/>
      <c r="C138" s="288" t="s">
        <v>996</v>
      </c>
      <c r="D138" s="288"/>
      <c r="E138" s="288"/>
      <c r="F138" s="308" t="s">
        <v>966</v>
      </c>
      <c r="G138" s="288"/>
      <c r="H138" s="288" t="s">
        <v>1020</v>
      </c>
      <c r="I138" s="288" t="s">
        <v>998</v>
      </c>
      <c r="J138" s="288"/>
      <c r="K138" s="330"/>
    </row>
    <row r="139" spans="2:11" s="1" customFormat="1" ht="15" customHeight="1">
      <c r="B139" s="328"/>
      <c r="C139" s="288" t="s">
        <v>999</v>
      </c>
      <c r="D139" s="288"/>
      <c r="E139" s="288"/>
      <c r="F139" s="308" t="s">
        <v>966</v>
      </c>
      <c r="G139" s="288"/>
      <c r="H139" s="288" t="s">
        <v>1021</v>
      </c>
      <c r="I139" s="288" t="s">
        <v>1001</v>
      </c>
      <c r="J139" s="288"/>
      <c r="K139" s="330"/>
    </row>
    <row r="140" spans="2:11" s="1" customFormat="1" ht="15" customHeight="1">
      <c r="B140" s="328"/>
      <c r="C140" s="288" t="s">
        <v>1002</v>
      </c>
      <c r="D140" s="288"/>
      <c r="E140" s="288"/>
      <c r="F140" s="308" t="s">
        <v>966</v>
      </c>
      <c r="G140" s="288"/>
      <c r="H140" s="288" t="s">
        <v>1002</v>
      </c>
      <c r="I140" s="288" t="s">
        <v>1001</v>
      </c>
      <c r="J140" s="288"/>
      <c r="K140" s="330"/>
    </row>
    <row r="141" spans="2:11" s="1" customFormat="1" ht="15" customHeight="1">
      <c r="B141" s="328"/>
      <c r="C141" s="288" t="s">
        <v>46</v>
      </c>
      <c r="D141" s="288"/>
      <c r="E141" s="288"/>
      <c r="F141" s="308" t="s">
        <v>966</v>
      </c>
      <c r="G141" s="288"/>
      <c r="H141" s="288" t="s">
        <v>1022</v>
      </c>
      <c r="I141" s="288" t="s">
        <v>1001</v>
      </c>
      <c r="J141" s="288"/>
      <c r="K141" s="330"/>
    </row>
    <row r="142" spans="2:11" s="1" customFormat="1" ht="15" customHeight="1">
      <c r="B142" s="328"/>
      <c r="C142" s="288" t="s">
        <v>1023</v>
      </c>
      <c r="D142" s="288"/>
      <c r="E142" s="288"/>
      <c r="F142" s="308" t="s">
        <v>966</v>
      </c>
      <c r="G142" s="288"/>
      <c r="H142" s="288" t="s">
        <v>1024</v>
      </c>
      <c r="I142" s="288" t="s">
        <v>1001</v>
      </c>
      <c r="J142" s="288"/>
      <c r="K142" s="330"/>
    </row>
    <row r="143" spans="2:11" s="1" customFormat="1" ht="15" customHeight="1">
      <c r="B143" s="331"/>
      <c r="C143" s="332"/>
      <c r="D143" s="332"/>
      <c r="E143" s="332"/>
      <c r="F143" s="332"/>
      <c r="G143" s="332"/>
      <c r="H143" s="332"/>
      <c r="I143" s="332"/>
      <c r="J143" s="332"/>
      <c r="K143" s="333"/>
    </row>
    <row r="144" spans="2:11" s="1" customFormat="1" ht="18.75" customHeight="1">
      <c r="B144" s="285"/>
      <c r="C144" s="285"/>
      <c r="D144" s="285"/>
      <c r="E144" s="285"/>
      <c r="F144" s="320"/>
      <c r="G144" s="285"/>
      <c r="H144" s="285"/>
      <c r="I144" s="285"/>
      <c r="J144" s="285"/>
      <c r="K144" s="285"/>
    </row>
    <row r="145" spans="2:11" s="1" customFormat="1" ht="18.75" customHeight="1">
      <c r="B145" s="295"/>
      <c r="C145" s="295"/>
      <c r="D145" s="295"/>
      <c r="E145" s="295"/>
      <c r="F145" s="295"/>
      <c r="G145" s="295"/>
      <c r="H145" s="295"/>
      <c r="I145" s="295"/>
      <c r="J145" s="295"/>
      <c r="K145" s="295"/>
    </row>
    <row r="146" spans="2:11" s="1" customFormat="1" ht="7.5" customHeight="1">
      <c r="B146" s="296"/>
      <c r="C146" s="297"/>
      <c r="D146" s="297"/>
      <c r="E146" s="297"/>
      <c r="F146" s="297"/>
      <c r="G146" s="297"/>
      <c r="H146" s="297"/>
      <c r="I146" s="297"/>
      <c r="J146" s="297"/>
      <c r="K146" s="298"/>
    </row>
    <row r="147" spans="2:11" s="1" customFormat="1" ht="45" customHeight="1">
      <c r="B147" s="299"/>
      <c r="C147" s="408" t="s">
        <v>1025</v>
      </c>
      <c r="D147" s="408"/>
      <c r="E147" s="408"/>
      <c r="F147" s="408"/>
      <c r="G147" s="408"/>
      <c r="H147" s="408"/>
      <c r="I147" s="408"/>
      <c r="J147" s="408"/>
      <c r="K147" s="300"/>
    </row>
    <row r="148" spans="2:11" s="1" customFormat="1" ht="17.25" customHeight="1">
      <c r="B148" s="299"/>
      <c r="C148" s="301" t="s">
        <v>960</v>
      </c>
      <c r="D148" s="301"/>
      <c r="E148" s="301"/>
      <c r="F148" s="301" t="s">
        <v>961</v>
      </c>
      <c r="G148" s="302"/>
      <c r="H148" s="301" t="s">
        <v>62</v>
      </c>
      <c r="I148" s="301" t="s">
        <v>65</v>
      </c>
      <c r="J148" s="301" t="s">
        <v>962</v>
      </c>
      <c r="K148" s="300"/>
    </row>
    <row r="149" spans="2:11" s="1" customFormat="1" ht="17.25" customHeight="1">
      <c r="B149" s="299"/>
      <c r="C149" s="303" t="s">
        <v>963</v>
      </c>
      <c r="D149" s="303"/>
      <c r="E149" s="303"/>
      <c r="F149" s="304" t="s">
        <v>964</v>
      </c>
      <c r="G149" s="305"/>
      <c r="H149" s="303"/>
      <c r="I149" s="303"/>
      <c r="J149" s="303" t="s">
        <v>965</v>
      </c>
      <c r="K149" s="300"/>
    </row>
    <row r="150" spans="2:11" s="1" customFormat="1" ht="5.25" customHeight="1">
      <c r="B150" s="309"/>
      <c r="C150" s="306"/>
      <c r="D150" s="306"/>
      <c r="E150" s="306"/>
      <c r="F150" s="306"/>
      <c r="G150" s="307"/>
      <c r="H150" s="306"/>
      <c r="I150" s="306"/>
      <c r="J150" s="306"/>
      <c r="K150" s="330"/>
    </row>
    <row r="151" spans="2:11" s="1" customFormat="1" ht="15" customHeight="1">
      <c r="B151" s="309"/>
      <c r="C151" s="334" t="s">
        <v>969</v>
      </c>
      <c r="D151" s="288"/>
      <c r="E151" s="288"/>
      <c r="F151" s="335" t="s">
        <v>966</v>
      </c>
      <c r="G151" s="288"/>
      <c r="H151" s="334" t="s">
        <v>1006</v>
      </c>
      <c r="I151" s="334" t="s">
        <v>968</v>
      </c>
      <c r="J151" s="334">
        <v>120</v>
      </c>
      <c r="K151" s="330"/>
    </row>
    <row r="152" spans="2:11" s="1" customFormat="1" ht="15" customHeight="1">
      <c r="B152" s="309"/>
      <c r="C152" s="334" t="s">
        <v>1015</v>
      </c>
      <c r="D152" s="288"/>
      <c r="E152" s="288"/>
      <c r="F152" s="335" t="s">
        <v>966</v>
      </c>
      <c r="G152" s="288"/>
      <c r="H152" s="334" t="s">
        <v>1026</v>
      </c>
      <c r="I152" s="334" t="s">
        <v>968</v>
      </c>
      <c r="J152" s="334" t="s">
        <v>1017</v>
      </c>
      <c r="K152" s="330"/>
    </row>
    <row r="153" spans="2:11" s="1" customFormat="1" ht="15" customHeight="1">
      <c r="B153" s="309"/>
      <c r="C153" s="334" t="s">
        <v>91</v>
      </c>
      <c r="D153" s="288"/>
      <c r="E153" s="288"/>
      <c r="F153" s="335" t="s">
        <v>966</v>
      </c>
      <c r="G153" s="288"/>
      <c r="H153" s="334" t="s">
        <v>1027</v>
      </c>
      <c r="I153" s="334" t="s">
        <v>968</v>
      </c>
      <c r="J153" s="334" t="s">
        <v>1017</v>
      </c>
      <c r="K153" s="330"/>
    </row>
    <row r="154" spans="2:11" s="1" customFormat="1" ht="15" customHeight="1">
      <c r="B154" s="309"/>
      <c r="C154" s="334" t="s">
        <v>971</v>
      </c>
      <c r="D154" s="288"/>
      <c r="E154" s="288"/>
      <c r="F154" s="335" t="s">
        <v>972</v>
      </c>
      <c r="G154" s="288"/>
      <c r="H154" s="334" t="s">
        <v>1006</v>
      </c>
      <c r="I154" s="334" t="s">
        <v>968</v>
      </c>
      <c r="J154" s="334">
        <v>50</v>
      </c>
      <c r="K154" s="330"/>
    </row>
    <row r="155" spans="2:11" s="1" customFormat="1" ht="15" customHeight="1">
      <c r="B155" s="309"/>
      <c r="C155" s="334" t="s">
        <v>974</v>
      </c>
      <c r="D155" s="288"/>
      <c r="E155" s="288"/>
      <c r="F155" s="335" t="s">
        <v>966</v>
      </c>
      <c r="G155" s="288"/>
      <c r="H155" s="334" t="s">
        <v>1006</v>
      </c>
      <c r="I155" s="334" t="s">
        <v>976</v>
      </c>
      <c r="J155" s="334"/>
      <c r="K155" s="330"/>
    </row>
    <row r="156" spans="2:11" s="1" customFormat="1" ht="15" customHeight="1">
      <c r="B156" s="309"/>
      <c r="C156" s="334" t="s">
        <v>985</v>
      </c>
      <c r="D156" s="288"/>
      <c r="E156" s="288"/>
      <c r="F156" s="335" t="s">
        <v>972</v>
      </c>
      <c r="G156" s="288"/>
      <c r="H156" s="334" t="s">
        <v>1006</v>
      </c>
      <c r="I156" s="334" t="s">
        <v>968</v>
      </c>
      <c r="J156" s="334">
        <v>50</v>
      </c>
      <c r="K156" s="330"/>
    </row>
    <row r="157" spans="2:11" s="1" customFormat="1" ht="15" customHeight="1">
      <c r="B157" s="309"/>
      <c r="C157" s="334" t="s">
        <v>993</v>
      </c>
      <c r="D157" s="288"/>
      <c r="E157" s="288"/>
      <c r="F157" s="335" t="s">
        <v>972</v>
      </c>
      <c r="G157" s="288"/>
      <c r="H157" s="334" t="s">
        <v>1006</v>
      </c>
      <c r="I157" s="334" t="s">
        <v>968</v>
      </c>
      <c r="J157" s="334">
        <v>50</v>
      </c>
      <c r="K157" s="330"/>
    </row>
    <row r="158" spans="2:11" s="1" customFormat="1" ht="15" customHeight="1">
      <c r="B158" s="309"/>
      <c r="C158" s="334" t="s">
        <v>991</v>
      </c>
      <c r="D158" s="288"/>
      <c r="E158" s="288"/>
      <c r="F158" s="335" t="s">
        <v>972</v>
      </c>
      <c r="G158" s="288"/>
      <c r="H158" s="334" t="s">
        <v>1006</v>
      </c>
      <c r="I158" s="334" t="s">
        <v>968</v>
      </c>
      <c r="J158" s="334">
        <v>50</v>
      </c>
      <c r="K158" s="330"/>
    </row>
    <row r="159" spans="2:11" s="1" customFormat="1" ht="15" customHeight="1">
      <c r="B159" s="309"/>
      <c r="C159" s="334" t="s">
        <v>105</v>
      </c>
      <c r="D159" s="288"/>
      <c r="E159" s="288"/>
      <c r="F159" s="335" t="s">
        <v>966</v>
      </c>
      <c r="G159" s="288"/>
      <c r="H159" s="334" t="s">
        <v>1028</v>
      </c>
      <c r="I159" s="334" t="s">
        <v>968</v>
      </c>
      <c r="J159" s="334" t="s">
        <v>1029</v>
      </c>
      <c r="K159" s="330"/>
    </row>
    <row r="160" spans="2:11" s="1" customFormat="1" ht="15" customHeight="1">
      <c r="B160" s="309"/>
      <c r="C160" s="334" t="s">
        <v>1030</v>
      </c>
      <c r="D160" s="288"/>
      <c r="E160" s="288"/>
      <c r="F160" s="335" t="s">
        <v>966</v>
      </c>
      <c r="G160" s="288"/>
      <c r="H160" s="334" t="s">
        <v>1031</v>
      </c>
      <c r="I160" s="334" t="s">
        <v>1001</v>
      </c>
      <c r="J160" s="334"/>
      <c r="K160" s="330"/>
    </row>
    <row r="161" spans="2:11" s="1" customFormat="1" ht="15" customHeight="1">
      <c r="B161" s="336"/>
      <c r="C161" s="318"/>
      <c r="D161" s="318"/>
      <c r="E161" s="318"/>
      <c r="F161" s="318"/>
      <c r="G161" s="318"/>
      <c r="H161" s="318"/>
      <c r="I161" s="318"/>
      <c r="J161" s="318"/>
      <c r="K161" s="337"/>
    </row>
    <row r="162" spans="2:11" s="1" customFormat="1" ht="18.75" customHeight="1">
      <c r="B162" s="285"/>
      <c r="C162" s="288"/>
      <c r="D162" s="288"/>
      <c r="E162" s="288"/>
      <c r="F162" s="308"/>
      <c r="G162" s="288"/>
      <c r="H162" s="288"/>
      <c r="I162" s="288"/>
      <c r="J162" s="288"/>
      <c r="K162" s="285"/>
    </row>
    <row r="163" spans="2:11" s="1" customFormat="1" ht="18.75" customHeight="1">
      <c r="B163" s="295"/>
      <c r="C163" s="295"/>
      <c r="D163" s="295"/>
      <c r="E163" s="295"/>
      <c r="F163" s="295"/>
      <c r="G163" s="295"/>
      <c r="H163" s="295"/>
      <c r="I163" s="295"/>
      <c r="J163" s="295"/>
      <c r="K163" s="295"/>
    </row>
    <row r="164" spans="2:11" s="1" customFormat="1" ht="7.5" customHeight="1">
      <c r="B164" s="277"/>
      <c r="C164" s="278"/>
      <c r="D164" s="278"/>
      <c r="E164" s="278"/>
      <c r="F164" s="278"/>
      <c r="G164" s="278"/>
      <c r="H164" s="278"/>
      <c r="I164" s="278"/>
      <c r="J164" s="278"/>
      <c r="K164" s="279"/>
    </row>
    <row r="165" spans="2:11" s="1" customFormat="1" ht="45" customHeight="1">
      <c r="B165" s="280"/>
      <c r="C165" s="409" t="s">
        <v>1032</v>
      </c>
      <c r="D165" s="409"/>
      <c r="E165" s="409"/>
      <c r="F165" s="409"/>
      <c r="G165" s="409"/>
      <c r="H165" s="409"/>
      <c r="I165" s="409"/>
      <c r="J165" s="409"/>
      <c r="K165" s="281"/>
    </row>
    <row r="166" spans="2:11" s="1" customFormat="1" ht="17.25" customHeight="1">
      <c r="B166" s="280"/>
      <c r="C166" s="301" t="s">
        <v>960</v>
      </c>
      <c r="D166" s="301"/>
      <c r="E166" s="301"/>
      <c r="F166" s="301" t="s">
        <v>961</v>
      </c>
      <c r="G166" s="338"/>
      <c r="H166" s="339" t="s">
        <v>62</v>
      </c>
      <c r="I166" s="339" t="s">
        <v>65</v>
      </c>
      <c r="J166" s="301" t="s">
        <v>962</v>
      </c>
      <c r="K166" s="281"/>
    </row>
    <row r="167" spans="2:11" s="1" customFormat="1" ht="17.25" customHeight="1">
      <c r="B167" s="282"/>
      <c r="C167" s="303" t="s">
        <v>963</v>
      </c>
      <c r="D167" s="303"/>
      <c r="E167" s="303"/>
      <c r="F167" s="304" t="s">
        <v>964</v>
      </c>
      <c r="G167" s="340"/>
      <c r="H167" s="341"/>
      <c r="I167" s="341"/>
      <c r="J167" s="303" t="s">
        <v>965</v>
      </c>
      <c r="K167" s="283"/>
    </row>
    <row r="168" spans="2:11" s="1" customFormat="1" ht="5.25" customHeight="1">
      <c r="B168" s="309"/>
      <c r="C168" s="306"/>
      <c r="D168" s="306"/>
      <c r="E168" s="306"/>
      <c r="F168" s="306"/>
      <c r="G168" s="307"/>
      <c r="H168" s="306"/>
      <c r="I168" s="306"/>
      <c r="J168" s="306"/>
      <c r="K168" s="330"/>
    </row>
    <row r="169" spans="2:11" s="1" customFormat="1" ht="15" customHeight="1">
      <c r="B169" s="309"/>
      <c r="C169" s="288" t="s">
        <v>969</v>
      </c>
      <c r="D169" s="288"/>
      <c r="E169" s="288"/>
      <c r="F169" s="308" t="s">
        <v>966</v>
      </c>
      <c r="G169" s="288"/>
      <c r="H169" s="288" t="s">
        <v>1006</v>
      </c>
      <c r="I169" s="288" t="s">
        <v>968</v>
      </c>
      <c r="J169" s="288">
        <v>120</v>
      </c>
      <c r="K169" s="330"/>
    </row>
    <row r="170" spans="2:11" s="1" customFormat="1" ht="15" customHeight="1">
      <c r="B170" s="309"/>
      <c r="C170" s="288" t="s">
        <v>1015</v>
      </c>
      <c r="D170" s="288"/>
      <c r="E170" s="288"/>
      <c r="F170" s="308" t="s">
        <v>966</v>
      </c>
      <c r="G170" s="288"/>
      <c r="H170" s="288" t="s">
        <v>1016</v>
      </c>
      <c r="I170" s="288" t="s">
        <v>968</v>
      </c>
      <c r="J170" s="288" t="s">
        <v>1017</v>
      </c>
      <c r="K170" s="330"/>
    </row>
    <row r="171" spans="2:11" s="1" customFormat="1" ht="15" customHeight="1">
      <c r="B171" s="309"/>
      <c r="C171" s="288" t="s">
        <v>91</v>
      </c>
      <c r="D171" s="288"/>
      <c r="E171" s="288"/>
      <c r="F171" s="308" t="s">
        <v>966</v>
      </c>
      <c r="G171" s="288"/>
      <c r="H171" s="288" t="s">
        <v>1033</v>
      </c>
      <c r="I171" s="288" t="s">
        <v>968</v>
      </c>
      <c r="J171" s="288" t="s">
        <v>1017</v>
      </c>
      <c r="K171" s="330"/>
    </row>
    <row r="172" spans="2:11" s="1" customFormat="1" ht="15" customHeight="1">
      <c r="B172" s="309"/>
      <c r="C172" s="288" t="s">
        <v>971</v>
      </c>
      <c r="D172" s="288"/>
      <c r="E172" s="288"/>
      <c r="F172" s="308" t="s">
        <v>972</v>
      </c>
      <c r="G172" s="288"/>
      <c r="H172" s="288" t="s">
        <v>1033</v>
      </c>
      <c r="I172" s="288" t="s">
        <v>968</v>
      </c>
      <c r="J172" s="288">
        <v>50</v>
      </c>
      <c r="K172" s="330"/>
    </row>
    <row r="173" spans="2:11" s="1" customFormat="1" ht="15" customHeight="1">
      <c r="B173" s="309"/>
      <c r="C173" s="288" t="s">
        <v>974</v>
      </c>
      <c r="D173" s="288"/>
      <c r="E173" s="288"/>
      <c r="F173" s="308" t="s">
        <v>966</v>
      </c>
      <c r="G173" s="288"/>
      <c r="H173" s="288" t="s">
        <v>1033</v>
      </c>
      <c r="I173" s="288" t="s">
        <v>976</v>
      </c>
      <c r="J173" s="288"/>
      <c r="K173" s="330"/>
    </row>
    <row r="174" spans="2:11" s="1" customFormat="1" ht="15" customHeight="1">
      <c r="B174" s="309"/>
      <c r="C174" s="288" t="s">
        <v>985</v>
      </c>
      <c r="D174" s="288"/>
      <c r="E174" s="288"/>
      <c r="F174" s="308" t="s">
        <v>972</v>
      </c>
      <c r="G174" s="288"/>
      <c r="H174" s="288" t="s">
        <v>1033</v>
      </c>
      <c r="I174" s="288" t="s">
        <v>968</v>
      </c>
      <c r="J174" s="288">
        <v>50</v>
      </c>
      <c r="K174" s="330"/>
    </row>
    <row r="175" spans="2:11" s="1" customFormat="1" ht="15" customHeight="1">
      <c r="B175" s="309"/>
      <c r="C175" s="288" t="s">
        <v>993</v>
      </c>
      <c r="D175" s="288"/>
      <c r="E175" s="288"/>
      <c r="F175" s="308" t="s">
        <v>972</v>
      </c>
      <c r="G175" s="288"/>
      <c r="H175" s="288" t="s">
        <v>1033</v>
      </c>
      <c r="I175" s="288" t="s">
        <v>968</v>
      </c>
      <c r="J175" s="288">
        <v>50</v>
      </c>
      <c r="K175" s="330"/>
    </row>
    <row r="176" spans="2:11" s="1" customFormat="1" ht="15" customHeight="1">
      <c r="B176" s="309"/>
      <c r="C176" s="288" t="s">
        <v>991</v>
      </c>
      <c r="D176" s="288"/>
      <c r="E176" s="288"/>
      <c r="F176" s="308" t="s">
        <v>972</v>
      </c>
      <c r="G176" s="288"/>
      <c r="H176" s="288" t="s">
        <v>1033</v>
      </c>
      <c r="I176" s="288" t="s">
        <v>968</v>
      </c>
      <c r="J176" s="288">
        <v>50</v>
      </c>
      <c r="K176" s="330"/>
    </row>
    <row r="177" spans="2:11" s="1" customFormat="1" ht="15" customHeight="1">
      <c r="B177" s="309"/>
      <c r="C177" s="288" t="s">
        <v>121</v>
      </c>
      <c r="D177" s="288"/>
      <c r="E177" s="288"/>
      <c r="F177" s="308" t="s">
        <v>966</v>
      </c>
      <c r="G177" s="288"/>
      <c r="H177" s="288" t="s">
        <v>1034</v>
      </c>
      <c r="I177" s="288" t="s">
        <v>1035</v>
      </c>
      <c r="J177" s="288"/>
      <c r="K177" s="330"/>
    </row>
    <row r="178" spans="2:11" s="1" customFormat="1" ht="15" customHeight="1">
      <c r="B178" s="309"/>
      <c r="C178" s="288" t="s">
        <v>65</v>
      </c>
      <c r="D178" s="288"/>
      <c r="E178" s="288"/>
      <c r="F178" s="308" t="s">
        <v>966</v>
      </c>
      <c r="G178" s="288"/>
      <c r="H178" s="288" t="s">
        <v>1036</v>
      </c>
      <c r="I178" s="288" t="s">
        <v>1037</v>
      </c>
      <c r="J178" s="288">
        <v>1</v>
      </c>
      <c r="K178" s="330"/>
    </row>
    <row r="179" spans="2:11" s="1" customFormat="1" ht="15" customHeight="1">
      <c r="B179" s="309"/>
      <c r="C179" s="288" t="s">
        <v>61</v>
      </c>
      <c r="D179" s="288"/>
      <c r="E179" s="288"/>
      <c r="F179" s="308" t="s">
        <v>966</v>
      </c>
      <c r="G179" s="288"/>
      <c r="H179" s="288" t="s">
        <v>1038</v>
      </c>
      <c r="I179" s="288" t="s">
        <v>968</v>
      </c>
      <c r="J179" s="288">
        <v>20</v>
      </c>
      <c r="K179" s="330"/>
    </row>
    <row r="180" spans="2:11" s="1" customFormat="1" ht="15" customHeight="1">
      <c r="B180" s="309"/>
      <c r="C180" s="288" t="s">
        <v>62</v>
      </c>
      <c r="D180" s="288"/>
      <c r="E180" s="288"/>
      <c r="F180" s="308" t="s">
        <v>966</v>
      </c>
      <c r="G180" s="288"/>
      <c r="H180" s="288" t="s">
        <v>1039</v>
      </c>
      <c r="I180" s="288" t="s">
        <v>968</v>
      </c>
      <c r="J180" s="288">
        <v>255</v>
      </c>
      <c r="K180" s="330"/>
    </row>
    <row r="181" spans="2:11" s="1" customFormat="1" ht="15" customHeight="1">
      <c r="B181" s="309"/>
      <c r="C181" s="288" t="s">
        <v>122</v>
      </c>
      <c r="D181" s="288"/>
      <c r="E181" s="288"/>
      <c r="F181" s="308" t="s">
        <v>966</v>
      </c>
      <c r="G181" s="288"/>
      <c r="H181" s="288" t="s">
        <v>930</v>
      </c>
      <c r="I181" s="288" t="s">
        <v>968</v>
      </c>
      <c r="J181" s="288">
        <v>10</v>
      </c>
      <c r="K181" s="330"/>
    </row>
    <row r="182" spans="2:11" s="1" customFormat="1" ht="15" customHeight="1">
      <c r="B182" s="309"/>
      <c r="C182" s="288" t="s">
        <v>123</v>
      </c>
      <c r="D182" s="288"/>
      <c r="E182" s="288"/>
      <c r="F182" s="308" t="s">
        <v>966</v>
      </c>
      <c r="G182" s="288"/>
      <c r="H182" s="288" t="s">
        <v>1040</v>
      </c>
      <c r="I182" s="288" t="s">
        <v>1001</v>
      </c>
      <c r="J182" s="288"/>
      <c r="K182" s="330"/>
    </row>
    <row r="183" spans="2:11" s="1" customFormat="1" ht="15" customHeight="1">
      <c r="B183" s="309"/>
      <c r="C183" s="288" t="s">
        <v>1041</v>
      </c>
      <c r="D183" s="288"/>
      <c r="E183" s="288"/>
      <c r="F183" s="308" t="s">
        <v>966</v>
      </c>
      <c r="G183" s="288"/>
      <c r="H183" s="288" t="s">
        <v>1042</v>
      </c>
      <c r="I183" s="288" t="s">
        <v>1001</v>
      </c>
      <c r="J183" s="288"/>
      <c r="K183" s="330"/>
    </row>
    <row r="184" spans="2:11" s="1" customFormat="1" ht="15" customHeight="1">
      <c r="B184" s="309"/>
      <c r="C184" s="288" t="s">
        <v>1030</v>
      </c>
      <c r="D184" s="288"/>
      <c r="E184" s="288"/>
      <c r="F184" s="308" t="s">
        <v>966</v>
      </c>
      <c r="G184" s="288"/>
      <c r="H184" s="288" t="s">
        <v>1043</v>
      </c>
      <c r="I184" s="288" t="s">
        <v>1001</v>
      </c>
      <c r="J184" s="288"/>
      <c r="K184" s="330"/>
    </row>
    <row r="185" spans="2:11" s="1" customFormat="1" ht="15" customHeight="1">
      <c r="B185" s="309"/>
      <c r="C185" s="288" t="s">
        <v>125</v>
      </c>
      <c r="D185" s="288"/>
      <c r="E185" s="288"/>
      <c r="F185" s="308" t="s">
        <v>972</v>
      </c>
      <c r="G185" s="288"/>
      <c r="H185" s="288" t="s">
        <v>1044</v>
      </c>
      <c r="I185" s="288" t="s">
        <v>968</v>
      </c>
      <c r="J185" s="288">
        <v>50</v>
      </c>
      <c r="K185" s="330"/>
    </row>
    <row r="186" spans="2:11" s="1" customFormat="1" ht="15" customHeight="1">
      <c r="B186" s="309"/>
      <c r="C186" s="288" t="s">
        <v>1045</v>
      </c>
      <c r="D186" s="288"/>
      <c r="E186" s="288"/>
      <c r="F186" s="308" t="s">
        <v>972</v>
      </c>
      <c r="G186" s="288"/>
      <c r="H186" s="288" t="s">
        <v>1046</v>
      </c>
      <c r="I186" s="288" t="s">
        <v>1047</v>
      </c>
      <c r="J186" s="288"/>
      <c r="K186" s="330"/>
    </row>
    <row r="187" spans="2:11" s="1" customFormat="1" ht="15" customHeight="1">
      <c r="B187" s="309"/>
      <c r="C187" s="288" t="s">
        <v>1048</v>
      </c>
      <c r="D187" s="288"/>
      <c r="E187" s="288"/>
      <c r="F187" s="308" t="s">
        <v>972</v>
      </c>
      <c r="G187" s="288"/>
      <c r="H187" s="288" t="s">
        <v>1049</v>
      </c>
      <c r="I187" s="288" t="s">
        <v>1047</v>
      </c>
      <c r="J187" s="288"/>
      <c r="K187" s="330"/>
    </row>
    <row r="188" spans="2:11" s="1" customFormat="1" ht="15" customHeight="1">
      <c r="B188" s="309"/>
      <c r="C188" s="288" t="s">
        <v>1050</v>
      </c>
      <c r="D188" s="288"/>
      <c r="E188" s="288"/>
      <c r="F188" s="308" t="s">
        <v>972</v>
      </c>
      <c r="G188" s="288"/>
      <c r="H188" s="288" t="s">
        <v>1051</v>
      </c>
      <c r="I188" s="288" t="s">
        <v>1047</v>
      </c>
      <c r="J188" s="288"/>
      <c r="K188" s="330"/>
    </row>
    <row r="189" spans="2:11" s="1" customFormat="1" ht="15" customHeight="1">
      <c r="B189" s="309"/>
      <c r="C189" s="342" t="s">
        <v>1052</v>
      </c>
      <c r="D189" s="288"/>
      <c r="E189" s="288"/>
      <c r="F189" s="308" t="s">
        <v>972</v>
      </c>
      <c r="G189" s="288"/>
      <c r="H189" s="288" t="s">
        <v>1053</v>
      </c>
      <c r="I189" s="288" t="s">
        <v>1054</v>
      </c>
      <c r="J189" s="343" t="s">
        <v>1055</v>
      </c>
      <c r="K189" s="330"/>
    </row>
    <row r="190" spans="2:11" s="1" customFormat="1" ht="15" customHeight="1">
      <c r="B190" s="309"/>
      <c r="C190" s="294" t="s">
        <v>50</v>
      </c>
      <c r="D190" s="288"/>
      <c r="E190" s="288"/>
      <c r="F190" s="308" t="s">
        <v>966</v>
      </c>
      <c r="G190" s="288"/>
      <c r="H190" s="285" t="s">
        <v>1056</v>
      </c>
      <c r="I190" s="288" t="s">
        <v>1057</v>
      </c>
      <c r="J190" s="288"/>
      <c r="K190" s="330"/>
    </row>
    <row r="191" spans="2:11" s="1" customFormat="1" ht="15" customHeight="1">
      <c r="B191" s="309"/>
      <c r="C191" s="294" t="s">
        <v>1058</v>
      </c>
      <c r="D191" s="288"/>
      <c r="E191" s="288"/>
      <c r="F191" s="308" t="s">
        <v>966</v>
      </c>
      <c r="G191" s="288"/>
      <c r="H191" s="288" t="s">
        <v>1059</v>
      </c>
      <c r="I191" s="288" t="s">
        <v>1001</v>
      </c>
      <c r="J191" s="288"/>
      <c r="K191" s="330"/>
    </row>
    <row r="192" spans="2:11" s="1" customFormat="1" ht="15" customHeight="1">
      <c r="B192" s="309"/>
      <c r="C192" s="294" t="s">
        <v>1060</v>
      </c>
      <c r="D192" s="288"/>
      <c r="E192" s="288"/>
      <c r="F192" s="308" t="s">
        <v>966</v>
      </c>
      <c r="G192" s="288"/>
      <c r="H192" s="288" t="s">
        <v>1061</v>
      </c>
      <c r="I192" s="288" t="s">
        <v>1001</v>
      </c>
      <c r="J192" s="288"/>
      <c r="K192" s="330"/>
    </row>
    <row r="193" spans="2:11" s="1" customFormat="1" ht="15" customHeight="1">
      <c r="B193" s="309"/>
      <c r="C193" s="294" t="s">
        <v>1062</v>
      </c>
      <c r="D193" s="288"/>
      <c r="E193" s="288"/>
      <c r="F193" s="308" t="s">
        <v>972</v>
      </c>
      <c r="G193" s="288"/>
      <c r="H193" s="288" t="s">
        <v>1063</v>
      </c>
      <c r="I193" s="288" t="s">
        <v>1001</v>
      </c>
      <c r="J193" s="288"/>
      <c r="K193" s="330"/>
    </row>
    <row r="194" spans="2:11" s="1" customFormat="1" ht="15" customHeight="1">
      <c r="B194" s="336"/>
      <c r="C194" s="344"/>
      <c r="D194" s="318"/>
      <c r="E194" s="318"/>
      <c r="F194" s="318"/>
      <c r="G194" s="318"/>
      <c r="H194" s="318"/>
      <c r="I194" s="318"/>
      <c r="J194" s="318"/>
      <c r="K194" s="337"/>
    </row>
    <row r="195" spans="2:11" s="1" customFormat="1" ht="18.75" customHeight="1">
      <c r="B195" s="285"/>
      <c r="C195" s="288"/>
      <c r="D195" s="288"/>
      <c r="E195" s="288"/>
      <c r="F195" s="308"/>
      <c r="G195" s="288"/>
      <c r="H195" s="288"/>
      <c r="I195" s="288"/>
      <c r="J195" s="288"/>
      <c r="K195" s="285"/>
    </row>
    <row r="196" spans="2:11" s="1" customFormat="1" ht="18.75" customHeight="1">
      <c r="B196" s="285"/>
      <c r="C196" s="288"/>
      <c r="D196" s="288"/>
      <c r="E196" s="288"/>
      <c r="F196" s="308"/>
      <c r="G196" s="288"/>
      <c r="H196" s="288"/>
      <c r="I196" s="288"/>
      <c r="J196" s="288"/>
      <c r="K196" s="285"/>
    </row>
    <row r="197" spans="2:11" s="1" customFormat="1" ht="18.75" customHeight="1">
      <c r="B197" s="295"/>
      <c r="C197" s="295"/>
      <c r="D197" s="295"/>
      <c r="E197" s="295"/>
      <c r="F197" s="295"/>
      <c r="G197" s="295"/>
      <c r="H197" s="295"/>
      <c r="I197" s="295"/>
      <c r="J197" s="295"/>
      <c r="K197" s="295"/>
    </row>
    <row r="198" spans="2:11" s="1" customFormat="1" ht="13.5">
      <c r="B198" s="277"/>
      <c r="C198" s="278"/>
      <c r="D198" s="278"/>
      <c r="E198" s="278"/>
      <c r="F198" s="278"/>
      <c r="G198" s="278"/>
      <c r="H198" s="278"/>
      <c r="I198" s="278"/>
      <c r="J198" s="278"/>
      <c r="K198" s="279"/>
    </row>
    <row r="199" spans="2:11" s="1" customFormat="1" ht="21">
      <c r="B199" s="280"/>
      <c r="C199" s="409" t="s">
        <v>1064</v>
      </c>
      <c r="D199" s="409"/>
      <c r="E199" s="409"/>
      <c r="F199" s="409"/>
      <c r="G199" s="409"/>
      <c r="H199" s="409"/>
      <c r="I199" s="409"/>
      <c r="J199" s="409"/>
      <c r="K199" s="281"/>
    </row>
    <row r="200" spans="2:11" s="1" customFormat="1" ht="25.5" customHeight="1">
      <c r="B200" s="280"/>
      <c r="C200" s="345" t="s">
        <v>1065</v>
      </c>
      <c r="D200" s="345"/>
      <c r="E200" s="345"/>
      <c r="F200" s="345" t="s">
        <v>1066</v>
      </c>
      <c r="G200" s="346"/>
      <c r="H200" s="410" t="s">
        <v>1067</v>
      </c>
      <c r="I200" s="410"/>
      <c r="J200" s="410"/>
      <c r="K200" s="281"/>
    </row>
    <row r="201" spans="2:11" s="1" customFormat="1" ht="5.25" customHeight="1">
      <c r="B201" s="309"/>
      <c r="C201" s="306"/>
      <c r="D201" s="306"/>
      <c r="E201" s="306"/>
      <c r="F201" s="306"/>
      <c r="G201" s="288"/>
      <c r="H201" s="306"/>
      <c r="I201" s="306"/>
      <c r="J201" s="306"/>
      <c r="K201" s="330"/>
    </row>
    <row r="202" spans="2:11" s="1" customFormat="1" ht="15" customHeight="1">
      <c r="B202" s="309"/>
      <c r="C202" s="288" t="s">
        <v>1057</v>
      </c>
      <c r="D202" s="288"/>
      <c r="E202" s="288"/>
      <c r="F202" s="308" t="s">
        <v>51</v>
      </c>
      <c r="G202" s="288"/>
      <c r="H202" s="411" t="s">
        <v>1068</v>
      </c>
      <c r="I202" s="411"/>
      <c r="J202" s="411"/>
      <c r="K202" s="330"/>
    </row>
    <row r="203" spans="2:11" s="1" customFormat="1" ht="15" customHeight="1">
      <c r="B203" s="309"/>
      <c r="C203" s="315"/>
      <c r="D203" s="288"/>
      <c r="E203" s="288"/>
      <c r="F203" s="308" t="s">
        <v>52</v>
      </c>
      <c r="G203" s="288"/>
      <c r="H203" s="411" t="s">
        <v>1069</v>
      </c>
      <c r="I203" s="411"/>
      <c r="J203" s="411"/>
      <c r="K203" s="330"/>
    </row>
    <row r="204" spans="2:11" s="1" customFormat="1" ht="15" customHeight="1">
      <c r="B204" s="309"/>
      <c r="C204" s="315"/>
      <c r="D204" s="288"/>
      <c r="E204" s="288"/>
      <c r="F204" s="308" t="s">
        <v>55</v>
      </c>
      <c r="G204" s="288"/>
      <c r="H204" s="411" t="s">
        <v>1070</v>
      </c>
      <c r="I204" s="411"/>
      <c r="J204" s="411"/>
      <c r="K204" s="330"/>
    </row>
    <row r="205" spans="2:11" s="1" customFormat="1" ht="15" customHeight="1">
      <c r="B205" s="309"/>
      <c r="C205" s="288"/>
      <c r="D205" s="288"/>
      <c r="E205" s="288"/>
      <c r="F205" s="308" t="s">
        <v>53</v>
      </c>
      <c r="G205" s="288"/>
      <c r="H205" s="411" t="s">
        <v>1071</v>
      </c>
      <c r="I205" s="411"/>
      <c r="J205" s="411"/>
      <c r="K205" s="330"/>
    </row>
    <row r="206" spans="2:11" s="1" customFormat="1" ht="15" customHeight="1">
      <c r="B206" s="309"/>
      <c r="C206" s="288"/>
      <c r="D206" s="288"/>
      <c r="E206" s="288"/>
      <c r="F206" s="308" t="s">
        <v>54</v>
      </c>
      <c r="G206" s="288"/>
      <c r="H206" s="411" t="s">
        <v>1072</v>
      </c>
      <c r="I206" s="411"/>
      <c r="J206" s="411"/>
      <c r="K206" s="330"/>
    </row>
    <row r="207" spans="2:11" s="1" customFormat="1" ht="15" customHeight="1">
      <c r="B207" s="309"/>
      <c r="C207" s="288"/>
      <c r="D207" s="288"/>
      <c r="E207" s="288"/>
      <c r="F207" s="308"/>
      <c r="G207" s="288"/>
      <c r="H207" s="288"/>
      <c r="I207" s="288"/>
      <c r="J207" s="288"/>
      <c r="K207" s="330"/>
    </row>
    <row r="208" spans="2:11" s="1" customFormat="1" ht="15" customHeight="1">
      <c r="B208" s="309"/>
      <c r="C208" s="288" t="s">
        <v>1013</v>
      </c>
      <c r="D208" s="288"/>
      <c r="E208" s="288"/>
      <c r="F208" s="308" t="s">
        <v>85</v>
      </c>
      <c r="G208" s="288"/>
      <c r="H208" s="411" t="s">
        <v>1073</v>
      </c>
      <c r="I208" s="411"/>
      <c r="J208" s="411"/>
      <c r="K208" s="330"/>
    </row>
    <row r="209" spans="2:11" s="1" customFormat="1" ht="15" customHeight="1">
      <c r="B209" s="309"/>
      <c r="C209" s="315"/>
      <c r="D209" s="288"/>
      <c r="E209" s="288"/>
      <c r="F209" s="308" t="s">
        <v>911</v>
      </c>
      <c r="G209" s="288"/>
      <c r="H209" s="411" t="s">
        <v>912</v>
      </c>
      <c r="I209" s="411"/>
      <c r="J209" s="411"/>
      <c r="K209" s="330"/>
    </row>
    <row r="210" spans="2:11" s="1" customFormat="1" ht="15" customHeight="1">
      <c r="B210" s="309"/>
      <c r="C210" s="288"/>
      <c r="D210" s="288"/>
      <c r="E210" s="288"/>
      <c r="F210" s="308" t="s">
        <v>909</v>
      </c>
      <c r="G210" s="288"/>
      <c r="H210" s="411" t="s">
        <v>1074</v>
      </c>
      <c r="I210" s="411"/>
      <c r="J210" s="411"/>
      <c r="K210" s="330"/>
    </row>
    <row r="211" spans="2:11" s="1" customFormat="1" ht="15" customHeight="1">
      <c r="B211" s="347"/>
      <c r="C211" s="315"/>
      <c r="D211" s="315"/>
      <c r="E211" s="315"/>
      <c r="F211" s="308" t="s">
        <v>96</v>
      </c>
      <c r="G211" s="294"/>
      <c r="H211" s="412" t="s">
        <v>97</v>
      </c>
      <c r="I211" s="412"/>
      <c r="J211" s="412"/>
      <c r="K211" s="348"/>
    </row>
    <row r="212" spans="2:11" s="1" customFormat="1" ht="15" customHeight="1">
      <c r="B212" s="347"/>
      <c r="C212" s="315"/>
      <c r="D212" s="315"/>
      <c r="E212" s="315"/>
      <c r="F212" s="308" t="s">
        <v>913</v>
      </c>
      <c r="G212" s="294"/>
      <c r="H212" s="412" t="s">
        <v>1075</v>
      </c>
      <c r="I212" s="412"/>
      <c r="J212" s="412"/>
      <c r="K212" s="348"/>
    </row>
    <row r="213" spans="2:11" s="1" customFormat="1" ht="15" customHeight="1">
      <c r="B213" s="347"/>
      <c r="C213" s="315"/>
      <c r="D213" s="315"/>
      <c r="E213" s="315"/>
      <c r="F213" s="349"/>
      <c r="G213" s="294"/>
      <c r="H213" s="350"/>
      <c r="I213" s="350"/>
      <c r="J213" s="350"/>
      <c r="K213" s="348"/>
    </row>
    <row r="214" spans="2:11" s="1" customFormat="1" ht="15" customHeight="1">
      <c r="B214" s="347"/>
      <c r="C214" s="288" t="s">
        <v>1037</v>
      </c>
      <c r="D214" s="315"/>
      <c r="E214" s="315"/>
      <c r="F214" s="308">
        <v>1</v>
      </c>
      <c r="G214" s="294"/>
      <c r="H214" s="412" t="s">
        <v>1076</v>
      </c>
      <c r="I214" s="412"/>
      <c r="J214" s="412"/>
      <c r="K214" s="348"/>
    </row>
    <row r="215" spans="2:11" s="1" customFormat="1" ht="15" customHeight="1">
      <c r="B215" s="347"/>
      <c r="C215" s="315"/>
      <c r="D215" s="315"/>
      <c r="E215" s="315"/>
      <c r="F215" s="308">
        <v>2</v>
      </c>
      <c r="G215" s="294"/>
      <c r="H215" s="412" t="s">
        <v>1077</v>
      </c>
      <c r="I215" s="412"/>
      <c r="J215" s="412"/>
      <c r="K215" s="348"/>
    </row>
    <row r="216" spans="2:11" s="1" customFormat="1" ht="15" customHeight="1">
      <c r="B216" s="347"/>
      <c r="C216" s="315"/>
      <c r="D216" s="315"/>
      <c r="E216" s="315"/>
      <c r="F216" s="308">
        <v>3</v>
      </c>
      <c r="G216" s="294"/>
      <c r="H216" s="412" t="s">
        <v>1078</v>
      </c>
      <c r="I216" s="412"/>
      <c r="J216" s="412"/>
      <c r="K216" s="348"/>
    </row>
    <row r="217" spans="2:11" s="1" customFormat="1" ht="15" customHeight="1">
      <c r="B217" s="347"/>
      <c r="C217" s="315"/>
      <c r="D217" s="315"/>
      <c r="E217" s="315"/>
      <c r="F217" s="308">
        <v>4</v>
      </c>
      <c r="G217" s="294"/>
      <c r="H217" s="412" t="s">
        <v>1079</v>
      </c>
      <c r="I217" s="412"/>
      <c r="J217" s="412"/>
      <c r="K217" s="348"/>
    </row>
    <row r="218" spans="2:11" s="1" customFormat="1" ht="12.75" customHeight="1">
      <c r="B218" s="351"/>
      <c r="C218" s="352"/>
      <c r="D218" s="352"/>
      <c r="E218" s="352"/>
      <c r="F218" s="352"/>
      <c r="G218" s="352"/>
      <c r="H218" s="352"/>
      <c r="I218" s="352"/>
      <c r="J218" s="352"/>
      <c r="K218" s="353"/>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STAPO\Luděk</dc:creator>
  <cp:keywords/>
  <dc:description/>
  <cp:lastModifiedBy>Kalina Zdeněk</cp:lastModifiedBy>
  <dcterms:created xsi:type="dcterms:W3CDTF">2020-04-01T07:45:57Z</dcterms:created>
  <dcterms:modified xsi:type="dcterms:W3CDTF">2020-06-03T06:40:08Z</dcterms:modified>
  <cp:category/>
  <cp:version/>
  <cp:contentType/>
  <cp:contentStatus/>
</cp:coreProperties>
</file>