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Zahradníčkova" sheetId="2" r:id="rId2"/>
    <sheet name="2 - Nepomucká - Plzeňská" sheetId="3" r:id="rId3"/>
    <sheet name="3 - V Cibulkách" sheetId="4" r:id="rId4"/>
  </sheets>
  <definedNames>
    <definedName name="_xlnm.Print_Area" localSheetId="0">'Rekapitulace stavby'!$D$4:$AO$76,'Rekapitulace stavby'!$C$82:$AQ$98</definedName>
    <definedName name="_xlnm._FilterDatabase" localSheetId="1" hidden="1">'1 - Zahradníčkova'!$C$127:$K$243</definedName>
    <definedName name="_xlnm.Print_Area" localSheetId="1">'1 - Zahradníčkova'!$C$4:$J$39,'1 - Zahradníčkova'!$C$50:$J$76,'1 - Zahradníčkova'!$C$115:$K$243</definedName>
    <definedName name="_xlnm._FilterDatabase" localSheetId="2" hidden="1">'2 - Nepomucká - Plzeňská'!$C$126:$K$235</definedName>
    <definedName name="_xlnm.Print_Area" localSheetId="2">'2 - Nepomucká - Plzeňská'!$C$4:$J$39,'2 - Nepomucká - Plzeňská'!$C$50:$J$76,'2 - Nepomucká - Plzeňská'!$C$114:$K$235</definedName>
    <definedName name="_xlnm._FilterDatabase" localSheetId="3" hidden="1">'3 - V Cibulkách'!$C$127:$K$238</definedName>
    <definedName name="_xlnm.Print_Area" localSheetId="3">'3 - V Cibulkách'!$C$4:$J$39,'3 - V Cibulkách'!$C$50:$J$76,'3 - V Cibulkách'!$C$115:$K$238</definedName>
    <definedName name="_xlnm.Print_Titles" localSheetId="0">'Rekapitulace stavby'!$92:$92</definedName>
    <definedName name="_xlnm.Print_Titles" localSheetId="1">'1 - Zahradníčkova'!$127:$127</definedName>
    <definedName name="_xlnm.Print_Titles" localSheetId="2">'2 - Nepomucká - Plzeňská'!$126:$126</definedName>
    <definedName name="_xlnm.Print_Titles" localSheetId="3">'3 - V Cibulkách'!$127:$127</definedName>
  </definedNames>
  <calcPr fullCalcOnLoad="1"/>
</workbook>
</file>

<file path=xl/sharedStrings.xml><?xml version="1.0" encoding="utf-8"?>
<sst xmlns="http://schemas.openxmlformats.org/spreadsheetml/2006/main" count="3769" uniqueCount="551">
  <si>
    <t>Export Komplet</t>
  </si>
  <si>
    <t/>
  </si>
  <si>
    <t>2.0</t>
  </si>
  <si>
    <t>ZAMOK</t>
  </si>
  <si>
    <t>False</t>
  </si>
  <si>
    <t>{8656edd3-e5bf-4cf7-b799-631847b39193}</t>
  </si>
  <si>
    <t>0,01</t>
  </si>
  <si>
    <t>21</t>
  </si>
  <si>
    <t>15</t>
  </si>
  <si>
    <t>REKAPITULACE STAVBY</t>
  </si>
  <si>
    <t>v ---  níže se nacházejí doplnkové a pomocné údaje k sestavám  --- v</t>
  </si>
  <si>
    <t>Návod na vyplnění</t>
  </si>
  <si>
    <t>0,001</t>
  </si>
  <si>
    <t>Kód:</t>
  </si>
  <si>
    <t>56-2020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</si>
  <si>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</si>
  <si>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</si>
  <si>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Chodníkový program P5 - oblast Zahradníčkova, Nepomucká- Plzeňská, V Cibulkách</t>
  </si>
  <si>
    <t>KSO:</t>
  </si>
  <si>
    <t>CC-CZ:</t>
  </si>
  <si>
    <t>Místo:</t>
  </si>
  <si>
    <t>ul. Zahradníčkova, Nepomucká, V Cibulkách</t>
  </si>
  <si>
    <t>Datum:</t>
  </si>
  <si>
    <t>3. 9. 2020</t>
  </si>
  <si>
    <t>Zadavatel:</t>
  </si>
  <si>
    <t>IČ:</t>
  </si>
  <si>
    <t>00063631</t>
  </si>
  <si>
    <t>MČ Praha 5</t>
  </si>
  <si>
    <t>DIČ:</t>
  </si>
  <si>
    <t>CZ00063631</t>
  </si>
  <si>
    <t>Uchazeč:</t>
  </si>
  <si>
    <t>Vyplň údaj</t>
  </si>
  <si>
    <t>Projektant:</t>
  </si>
  <si>
    <t>62584332</t>
  </si>
  <si>
    <t>Sinpps s.r.o</t>
  </si>
  <si>
    <t>CZ62584332</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</si>
  <si>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</si>
  <si>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</si>
  <si>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</si>
  <si>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</si>
  <si>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</si>
  <si>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</si>
  <si>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</si>
  <si>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</si>
  <si>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</si>
  <si>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</si>
  <si>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</si>
  <si>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</si>
  <si>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</si>
  <si>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</si>
  <si>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</si>
  <si>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</si>
  <si>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</si>
  <si>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</si>
  <si>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</si>
  <si>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</si>
  <si>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</si>
  <si>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</si>
  <si>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</si>
  <si>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</si>
  <si>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</si>
  <si>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</si>
  <si>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</si>
  <si>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</si>
  <si>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</si>
  <si>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</si>
  <si>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</si>
  <si>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</si>
  <si>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</si>
  <si>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</si>
  <si>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</si>
  <si>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</si>
  <si>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</si>
  <si>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</si>
  <si>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</si>
  <si>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</si>
  <si>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</si>
  <si>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</si>
  <si>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</si>
  <si>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</si>
  <si>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</si>
  <si>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</si>
  <si>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</si>
  <si>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</si>
  <si>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1</t>
  </si>
  <si>
    <t>Zahradníčkova</t>
  </si>
  <si>
    <t>STA</t>
  </si>
  <si>
    <t>{4aeb0d36-061a-4116-951b-1aa79deaf6b6}</t>
  </si>
  <si>
    <t>2</t>
  </si>
  <si>
    <t>Nepomucká - Plzeňská</t>
  </si>
  <si>
    <t>{9bb806cd-0655-43fe-b948-74f4829c4783}</t>
  </si>
  <si>
    <t>3</t>
  </si>
  <si>
    <t>V Cibulkách</t>
  </si>
  <si>
    <t>{4bf29824-eb45-42d5-b8e7-354e257967e5}</t>
  </si>
  <si>
    <t>KRYCÍ LIST SOUPISU PRACÍ</t>
  </si>
  <si>
    <t>Objekt:</t>
  </si>
  <si>
    <t>1 - Zahradníčkova</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</si>
  <si>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</si>
  <si>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</si>
  <si>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</si>
  <si>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</si>
  <si>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</si>
  <si>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</si>
  <si>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</si>
  <si>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</si>
  <si>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</si>
  <si>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</si>
  <si>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</si>
  <si>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</si>
  <si>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</si>
  <si>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</si>
  <si>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</si>
  <si>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</si>
  <si>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</si>
  <si>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</si>
  <si>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</si>
  <si>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</si>
  <si>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</si>
  <si>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</si>
  <si>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</si>
  <si>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</si>
  <si>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</si>
  <si>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</si>
  <si>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</si>
  <si>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</si>
  <si>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</si>
  <si>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</si>
  <si>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</si>
  <si>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</si>
  <si>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</si>
  <si>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</si>
  <si>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</si>
  <si>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113107342</t>
  </si>
  <si>
    <t>Odstranění podkladu živičného tl 100 mm strojně pl do 50 m2 - po částech</t>
  </si>
  <si>
    <t>m2</t>
  </si>
  <si>
    <t>CS ÚRS 2020 02</t>
  </si>
  <si>
    <t>4</t>
  </si>
  <si>
    <t>1119923537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</si>
  <si>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</si>
  <si>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</si>
  <si>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113107330</t>
  </si>
  <si>
    <t>Odstranění podkladu z betonu prostého tl 100 mm strojně pl do 50 m2 - po částech</t>
  </si>
  <si>
    <t>-823102087</t>
  </si>
  <si>
    <t>113107337</t>
  </si>
  <si>
    <t>Odstranění podkladu z betonu vyztuženého sítěmi tl 300 mm strojně pl do 50 m2 - po částech</t>
  </si>
  <si>
    <t>-139269557</t>
  </si>
  <si>
    <t>VV</t>
  </si>
  <si>
    <t>58,5+40</t>
  </si>
  <si>
    <t>113107321</t>
  </si>
  <si>
    <t>Odstranění podkladu z kameniva drceného tl 100 mm strojně pl do 50 m2 - po částech</t>
  </si>
  <si>
    <t>1998461936</t>
  </si>
  <si>
    <t>79,5+58,5+40</t>
  </si>
  <si>
    <t>5</t>
  </si>
  <si>
    <t>113201112</t>
  </si>
  <si>
    <t>Vytrhání obrub silničních ležatých</t>
  </si>
  <si>
    <t>m</t>
  </si>
  <si>
    <t>434786355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</si>
  <si>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</si>
  <si>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t>
  </si>
  <si>
    <t>113204111</t>
  </si>
  <si>
    <t>Vytrhání obrub záhonových</t>
  </si>
  <si>
    <t>-14105406</t>
  </si>
  <si>
    <t>7</t>
  </si>
  <si>
    <t>122251101</t>
  </si>
  <si>
    <t>Odkopávky a prokopávky nezapažené v hornině třídy těžitelnosti I, skupiny 3 objem do 20 m3 strojně</t>
  </si>
  <si>
    <t>m3</t>
  </si>
  <si>
    <t>-71976224</t>
  </si>
  <si>
    <t xml:space="preserve">Poznámka k souboru cen:
1. V cenách jsou započteny i náklady na přehození výkopku na vzdálenost do 3 m nebo naložení na dopravní prostředek. </t>
  </si>
  <si>
    <t>122*0,1</t>
  </si>
  <si>
    <t>8</t>
  </si>
  <si>
    <t>162751117</t>
  </si>
  <si>
    <t>Vodorovné přemístění do 10000 m výkopku/sypaniny z horniny třídy těžitelnosti I, skupiny 1 až 3</t>
  </si>
  <si>
    <t>-679475810</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</si>
  <si>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</si>
  <si>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122*0,1 "odvoz</t>
  </si>
  <si>
    <t>9</t>
  </si>
  <si>
    <t>162751119</t>
  </si>
  <si>
    <t>Příplatek k vodorovnému přemístění výkopku/sypaniny z horniny třídy těžitelnosti I, skupiny 1 až 3 ZKD 1000 m přes 10000 m (15x)</t>
  </si>
  <si>
    <t>1877088927</t>
  </si>
  <si>
    <t>12,2*15</t>
  </si>
  <si>
    <t>10</t>
  </si>
  <si>
    <t>181351003</t>
  </si>
  <si>
    <t>Rozprostření ornice tl vrstvy do 200 mm pl do 100 m2 v rovině nebo ve svahu do 1:5 strojně</t>
  </si>
  <si>
    <t>1609459597</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</si>
  <si>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</si>
  <si>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11</t>
  </si>
  <si>
    <t>M</t>
  </si>
  <si>
    <t>10364100</t>
  </si>
  <si>
    <t>zemina pro terénní úpravy - tříděná</t>
  </si>
  <si>
    <t>t</t>
  </si>
  <si>
    <t>-1624427452</t>
  </si>
  <si>
    <t>122*0,1*1,6</t>
  </si>
  <si>
    <t>12</t>
  </si>
  <si>
    <t>181411131</t>
  </si>
  <si>
    <t>Založení parkového trávníku výsevem plochy do 1000 m2 v rovině a ve svahu do 1:5</t>
  </si>
  <si>
    <t>1662921788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</si>
  <si>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</si>
  <si>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13</t>
  </si>
  <si>
    <t>00572410</t>
  </si>
  <si>
    <t>osivo směs travní parková</t>
  </si>
  <si>
    <t>kg</t>
  </si>
  <si>
    <t>-812257248</t>
  </si>
  <si>
    <t>122*0,015 'Přepočtené koeficientem množství</t>
  </si>
  <si>
    <t>14</t>
  </si>
  <si>
    <t>181951112</t>
  </si>
  <si>
    <t>Úprava pláně v hornině třídy těžitelnosti I, skupiny 1 až 3 se zhutněním strojně</t>
  </si>
  <si>
    <t>432940116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</si>
  <si>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</si>
  <si>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98,5+79,5</t>
  </si>
  <si>
    <t>Komunikace pozemní</t>
  </si>
  <si>
    <t>564851111</t>
  </si>
  <si>
    <t>Podklad ze štěrkodrtě ŠD tl 150 mm</t>
  </si>
  <si>
    <t>-1108129827</t>
  </si>
  <si>
    <t>16</t>
  </si>
  <si>
    <t>567122111</t>
  </si>
  <si>
    <t>Podklad ze směsi stmelené cementem SC C 8/10 (KSC I) tl 120 mm</t>
  </si>
  <si>
    <t>1409745664</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</si>
  <si>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</si>
  <si>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17</t>
  </si>
  <si>
    <t>565145101</t>
  </si>
  <si>
    <t>Asfaltový beton vrstva podkladní ACP 16 (obalované kamenivo OKS) tl 60 mm š do 1,5 m</t>
  </si>
  <si>
    <t>-268918063</t>
  </si>
  <si>
    <t xml:space="preserve">Poznámka k souboru cen:
1. Cenami 565 1.-510 lze oceňovat např. chodníky, úzké cesty a vjezdy v pruhu šířky do 1,5 m jakékoliv délky a jednotlivé plochy velikosti do 10 m2. 2. ČSN EN 13108-1 připouští pro ACP 16 pouze tl. 50 až 80 mm. </t>
  </si>
  <si>
    <t>18</t>
  </si>
  <si>
    <t>573231106</t>
  </si>
  <si>
    <t>Postřik živičný spojovací ze silniční emulze v množství 0,30 kg/m2</t>
  </si>
  <si>
    <t>-827935648</t>
  </si>
  <si>
    <t>19</t>
  </si>
  <si>
    <t>577134111</t>
  </si>
  <si>
    <t>Asfaltový beton vrstva obrusná ACO 11 (ABS) tř. I tl 40 mm š do 3 m z nemodifikovaného asfaltu</t>
  </si>
  <si>
    <t>-1000059529</t>
  </si>
  <si>
    <t xml:space="preserve">Poznámka k souboru cen:
1. Cenami 577 1.-40 lze oceňovat např. chodníky, úzké cesty a vjezdy v pruhu šířky do 1,5 m jakékoliv délky a jednotlivé plochy velikosti do 10 m2. 2. ČSN EN 13108-1 připouští pro ACO 11 pouze tl. 35 až 50 mm. </t>
  </si>
  <si>
    <t>20</t>
  </si>
  <si>
    <t>578142115</t>
  </si>
  <si>
    <t>Litý asfalt MA 8 (LAJ) tl 40 mm š do 3 m z nemodifikovaného asfaltu</t>
  </si>
  <si>
    <t>373034667</t>
  </si>
  <si>
    <t xml:space="preserve">Poznámka k souboru cen: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</si>
  <si>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79,5+58,5</t>
  </si>
  <si>
    <t>578901113</t>
  </si>
  <si>
    <t>Zdrsňovací posyp litého asfaltu v množství 8 kg/m2</t>
  </si>
  <si>
    <t>1540702764</t>
  </si>
  <si>
    <t>Trubní vedení</t>
  </si>
  <si>
    <t>22</t>
  </si>
  <si>
    <t>899102211</t>
  </si>
  <si>
    <t>Demontáž poklopů litinových nebo ocelových včetně rámů hmotnosti přes 50 do 100 kg</t>
  </si>
  <si>
    <t>kus</t>
  </si>
  <si>
    <t>1753188685</t>
  </si>
  <si>
    <t>23</t>
  </si>
  <si>
    <t>899331111</t>
  </si>
  <si>
    <t>Výšková úprava uličního vstupu nebo vpusti do 200 mm zvýšením poklopu</t>
  </si>
  <si>
    <t>878613653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</si>
  <si>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</si>
  <si>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 xml:space="preserve"> Ostatní konstrukce a práce, bourání</t>
  </si>
  <si>
    <t>24</t>
  </si>
  <si>
    <t>914511111</t>
  </si>
  <si>
    <t>Montáž sloupku dopravních značek délky do 3,5 m s betonovým základem</t>
  </si>
  <si>
    <t>-1913003457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</si>
  <si>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</si>
  <si>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25</t>
  </si>
  <si>
    <t>916231213</t>
  </si>
  <si>
    <t>Osazení chodníkového obrubníku betonového stojatého s boční opěrou do lože z betonu prostého</t>
  </si>
  <si>
    <t>-490441972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</si>
  <si>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</si>
  <si>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26</t>
  </si>
  <si>
    <t>59217001</t>
  </si>
  <si>
    <t>obrubník betonový zahradní 1000x50x250mm</t>
  </si>
  <si>
    <t>1698607854</t>
  </si>
  <si>
    <t>27</t>
  </si>
  <si>
    <t>916241113</t>
  </si>
  <si>
    <t>Osazení obrubníku kamenného ležatého s boční opěrou do lože z betonu prostého</t>
  </si>
  <si>
    <t>1179918180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</si>
  <si>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</si>
  <si>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28</t>
  </si>
  <si>
    <t>583R80004</t>
  </si>
  <si>
    <t>obrubník kamenný žulový přímý 250x200mm</t>
  </si>
  <si>
    <t>686462082</t>
  </si>
  <si>
    <t>29</t>
  </si>
  <si>
    <t>916991121</t>
  </si>
  <si>
    <t>Lože pod obrubníky, krajníky nebo obruby z dlažebních kostek z betonu prostého</t>
  </si>
  <si>
    <t>797203632</t>
  </si>
  <si>
    <t>122*0,07+15*0,1</t>
  </si>
  <si>
    <t>30</t>
  </si>
  <si>
    <t>919732211</t>
  </si>
  <si>
    <t>Styčná spára napojení nového živičného povrchu na stávající za tepla š 15 mm hl 25 mm s prořezáním</t>
  </si>
  <si>
    <t>1462167317</t>
  </si>
  <si>
    <t xml:space="preserve">Poznámka k souboru cen:
1. V cenách jsou započteny i náklady na vyčištění spár, na impregnaci a zalití spár včetně dodání hmot. </t>
  </si>
  <si>
    <t>31</t>
  </si>
  <si>
    <t>919735111</t>
  </si>
  <si>
    <t>Řezání stávajícího živičného krytu hl do 50 mm</t>
  </si>
  <si>
    <t>-1687473692</t>
  </si>
  <si>
    <t xml:space="preserve">Poznámka k souboru cen:
1. V cenách jsou započteny i náklady na spotřebu vody. </t>
  </si>
  <si>
    <t>32</t>
  </si>
  <si>
    <t>919735112</t>
  </si>
  <si>
    <t>Řezání stávajícího živičného krytu hl do 100 mm</t>
  </si>
  <si>
    <t>-911282787</t>
  </si>
  <si>
    <t>33</t>
  </si>
  <si>
    <t>919735122</t>
  </si>
  <si>
    <t>Řezání stávajícího betonového krytu hl do 100 mm</t>
  </si>
  <si>
    <t>-1091800562</t>
  </si>
  <si>
    <t>34</t>
  </si>
  <si>
    <t>979024443</t>
  </si>
  <si>
    <t>Očištění vybouraných obrubníků a krajníků silničních</t>
  </si>
  <si>
    <t>407872956</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</si>
  <si>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</si>
  <si>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35</t>
  </si>
  <si>
    <t>R2</t>
  </si>
  <si>
    <t>Vodorovné dopravní značení dělící čáry souvislé š 125 mm retroreflexní plast</t>
  </si>
  <si>
    <t>kpl</t>
  </si>
  <si>
    <t>864620530</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</si>
  <si>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</si>
  <si>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997</t>
  </si>
  <si>
    <t>Přesun sutě</t>
  </si>
  <si>
    <t>36</t>
  </si>
  <si>
    <t>997211511</t>
  </si>
  <si>
    <t>Vodorovná doprava suti po suchu na vzdálenost do 1 km</t>
  </si>
  <si>
    <t>801890653</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</si>
  <si>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</si>
  <si>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17,490 "asfalt</t>
  </si>
  <si>
    <t>86,015 "beton</t>
  </si>
  <si>
    <t>30,260 "kámen</t>
  </si>
  <si>
    <t>Součet</t>
  </si>
  <si>
    <t>37</t>
  </si>
  <si>
    <t>997211519</t>
  </si>
  <si>
    <t>Příplatek ZKD 1 km u vodorovné dopravy suti (24x)</t>
  </si>
  <si>
    <t>1996517960</t>
  </si>
  <si>
    <t>133,765*24</t>
  </si>
  <si>
    <t>38</t>
  </si>
  <si>
    <t>997013601</t>
  </si>
  <si>
    <t>Poplatek za uložení na skládce (skládkovné) stavebního odpadu betonového kód odpadu 17 01 01</t>
  </si>
  <si>
    <t>1445552168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</si>
  <si>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</si>
  <si>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39</t>
  </si>
  <si>
    <t>997013602</t>
  </si>
  <si>
    <t>Poplatek za uložení na skládce (skládkovné) stavebního odpadu železobetonového kód odpadu 17 01 01</t>
  </si>
  <si>
    <t>-1289067262</t>
  </si>
  <si>
    <t>40</t>
  </si>
  <si>
    <t>997013645</t>
  </si>
  <si>
    <t>Poplatek za uložení na skládce (skládkovné) odpadu asfaltového bez dehtu kód odpadu 17 03 02</t>
  </si>
  <si>
    <t>1434786404</t>
  </si>
  <si>
    <t>41</t>
  </si>
  <si>
    <t>997013655</t>
  </si>
  <si>
    <t>Poplatek za uložení na skládce (skládkovné) zeminy a kamení kód odpadu 17 05 04</t>
  </si>
  <si>
    <t>1112769701</t>
  </si>
  <si>
    <t>12,2*1,6+30,260</t>
  </si>
  <si>
    <t>998</t>
  </si>
  <si>
    <t>Přesun hmot</t>
  </si>
  <si>
    <t>42</t>
  </si>
  <si>
    <t>998225111</t>
  </si>
  <si>
    <t>Přesun hmot pro pozemní komunikace s krytem z kamene, monolitickým betonovým nebo živičným</t>
  </si>
  <si>
    <t>652796753</t>
  </si>
  <si>
    <t xml:space="preserve">Poznámka k souboru cen:
1. Ceny lze použít i pro plochy letišť s krytem monolitickým betonovým nebo živičným. </t>
  </si>
  <si>
    <t>43</t>
  </si>
  <si>
    <t>998225191</t>
  </si>
  <si>
    <t>Příplatek k přesunu hmot pro pozemní komunikace s krytem z kamene, živičným, betonovým do 1000 m</t>
  </si>
  <si>
    <t>1417720259</t>
  </si>
  <si>
    <t>44</t>
  </si>
  <si>
    <t>998225195</t>
  </si>
  <si>
    <t>Příplatek k přesunu hmot pro pozemní komunikace s krytem z kamene, živičným, betonovým ZKD 5000 m (5x)</t>
  </si>
  <si>
    <t>-1520216526</t>
  </si>
  <si>
    <t>67,301*5 'Přepočtené koeficientem množství</t>
  </si>
  <si>
    <t>VRN</t>
  </si>
  <si>
    <t>Vedlejší rozpočtové náklady</t>
  </si>
  <si>
    <t>VRN1</t>
  </si>
  <si>
    <t>Průzkumné, geodetické a projektové práce</t>
  </si>
  <si>
    <t>45</t>
  </si>
  <si>
    <t>012303000</t>
  </si>
  <si>
    <t>Geodetické práce po výstavbě - zaměření skutečného provedení stavby, vč. odevzdání na IPR Praha</t>
  </si>
  <si>
    <t>1024</t>
  </si>
  <si>
    <t>1480320595</t>
  </si>
  <si>
    <t>VRN3</t>
  </si>
  <si>
    <t>Zařízení staveniště</t>
  </si>
  <si>
    <t>46</t>
  </si>
  <si>
    <t>030001000</t>
  </si>
  <si>
    <t>-879290223</t>
  </si>
  <si>
    <t>VRN6</t>
  </si>
  <si>
    <t>Územní vlivy</t>
  </si>
  <si>
    <t>47</t>
  </si>
  <si>
    <t>060001000</t>
  </si>
  <si>
    <t>-413452999</t>
  </si>
  <si>
    <t>VRN7</t>
  </si>
  <si>
    <t>Provozní vlivy</t>
  </si>
  <si>
    <t>48</t>
  </si>
  <si>
    <t>070001000</t>
  </si>
  <si>
    <t>1410936798</t>
  </si>
  <si>
    <t>2 - Nepomucká - Plzeňská</t>
  </si>
  <si>
    <t>1512945353</t>
  </si>
  <si>
    <t>72,4+7</t>
  </si>
  <si>
    <t>-624143986</t>
  </si>
  <si>
    <t>72,4</t>
  </si>
  <si>
    <t>-161418292</t>
  </si>
  <si>
    <t>-1988890701</t>
  </si>
  <si>
    <t>113202111</t>
  </si>
  <si>
    <t>Vytrhání obrub krajníků obrubníků stojatých</t>
  </si>
  <si>
    <t>493843353</t>
  </si>
  <si>
    <t>667502482</t>
  </si>
  <si>
    <t>33*0,1</t>
  </si>
  <si>
    <t>132251101</t>
  </si>
  <si>
    <t>Hloubení rýh nezapažených  š do 800 mm v hornině třídy těžitelnosti I, skupiny 3 objem do 20 m3 strojně</t>
  </si>
  <si>
    <t>-1661444047</t>
  </si>
  <si>
    <t xml:space="preserve">Poznámka k souboru cen:
1. V cenách jsou započteny i náklady na přehození výkopku na přilehlém terénu na vzdálenost do 3 m od podélné osy rýhy nebo naložení na dopravní prostředek. </t>
  </si>
  <si>
    <t>-1275999559</t>
  </si>
  <si>
    <t>3,3+3,3 "odvoz</t>
  </si>
  <si>
    <t>1148828728</t>
  </si>
  <si>
    <t>6,6*15</t>
  </si>
  <si>
    <t>-2068768397</t>
  </si>
  <si>
    <t>-172973414</t>
  </si>
  <si>
    <t>3,3*1,6</t>
  </si>
  <si>
    <t>-2123569105</t>
  </si>
  <si>
    <t>1320267078</t>
  </si>
  <si>
    <t>33*0,015 'Přepočtené koeficientem množství</t>
  </si>
  <si>
    <t>1396311774</t>
  </si>
  <si>
    <t>1991429363</t>
  </si>
  <si>
    <t>1572686684</t>
  </si>
  <si>
    <t>72,4-7*0,5</t>
  </si>
  <si>
    <t>64530757</t>
  </si>
  <si>
    <t>577133111</t>
  </si>
  <si>
    <t>Asfaltový beton vrstva obrusná ACO 8 (ABJ) tl 40 mm š do 3 m z nemodifikovaného asfaltu</t>
  </si>
  <si>
    <t>-2132435337</t>
  </si>
  <si>
    <t>-1844213957</t>
  </si>
  <si>
    <t>-2058785921</t>
  </si>
  <si>
    <t>916111113</t>
  </si>
  <si>
    <t>Osazení obruby z velkých kostek s boční opěrou do lože z betonu prostého</t>
  </si>
  <si>
    <t>1145095704</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</si>
  <si>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</si>
  <si>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583R81008</t>
  </si>
  <si>
    <t>kostka dlažební žula velká 15/17</t>
  </si>
  <si>
    <t>255666076</t>
  </si>
  <si>
    <t>33/6,3 "1m2=6,3m</t>
  </si>
  <si>
    <t>-1219517965</t>
  </si>
  <si>
    <t>1217105179</t>
  </si>
  <si>
    <t>916241213</t>
  </si>
  <si>
    <t>Osazení obrubníku kamenného stojatého s boční opěrou do lože z betonu prostého</t>
  </si>
  <si>
    <t>1515085243</t>
  </si>
  <si>
    <t>58380001</t>
  </si>
  <si>
    <t>krajník kamenný žulový silniční 130x200x300-800mm</t>
  </si>
  <si>
    <t>108678283</t>
  </si>
  <si>
    <t>-983146972</t>
  </si>
  <si>
    <t>2*0,1+33*0,07+5*0,07</t>
  </si>
  <si>
    <t>1078850416</t>
  </si>
  <si>
    <t>-246723525</t>
  </si>
  <si>
    <t>-2119441364</t>
  </si>
  <si>
    <t>1337179452</t>
  </si>
  <si>
    <t>-1419592872</t>
  </si>
  <si>
    <t>5+2</t>
  </si>
  <si>
    <t>1513279064</t>
  </si>
  <si>
    <t>17,376 "beton</t>
  </si>
  <si>
    <t>17,468 "asfalt</t>
  </si>
  <si>
    <t>13,298 "kámen</t>
  </si>
  <si>
    <t>714617438</t>
  </si>
  <si>
    <t>48,142*24</t>
  </si>
  <si>
    <t>232916072</t>
  </si>
  <si>
    <t>-95038848</t>
  </si>
  <si>
    <t>527606496</t>
  </si>
  <si>
    <t>1,308+0,58+0,14 "kámen</t>
  </si>
  <si>
    <t>6,6*1,6 "zemina</t>
  </si>
  <si>
    <t>-481703815</t>
  </si>
  <si>
    <t>1406978603</t>
  </si>
  <si>
    <t>1188657951</t>
  </si>
  <si>
    <t>19,085*5 'Přepočtené koeficientem množství</t>
  </si>
  <si>
    <t>640509749</t>
  </si>
  <si>
    <t>2130152018</t>
  </si>
  <si>
    <t>-143631422</t>
  </si>
  <si>
    <t>-1616311716</t>
  </si>
  <si>
    <t>3 - V Cibulkách</t>
  </si>
  <si>
    <t>839338582</t>
  </si>
  <si>
    <t>158730497</t>
  </si>
  <si>
    <t>113106185</t>
  </si>
  <si>
    <t>Rozebrání dlažeb vozovek z drobných kostek s ložem z kameniva strojně pl do 50 m2</t>
  </si>
  <si>
    <t>-250504140</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</si>
  <si>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</si>
  <si>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-486597773</t>
  </si>
  <si>
    <t>113107322</t>
  </si>
  <si>
    <t>Odstranění podkladu z kameniva drceného tl 200 mm strojně pl do 50 m2 - po částech</t>
  </si>
  <si>
    <t>1619725456</t>
  </si>
  <si>
    <t>1625392200</t>
  </si>
  <si>
    <t>414607960</t>
  </si>
  <si>
    <t>-847777576</t>
  </si>
  <si>
    <t>48*0,1+27*0,2</t>
  </si>
  <si>
    <t>-402903339</t>
  </si>
  <si>
    <t>-1545755911</t>
  </si>
  <si>
    <t>512*0,015 'Přepočtené koeficientem množství</t>
  </si>
  <si>
    <t>-744636213</t>
  </si>
  <si>
    <t>799520522</t>
  </si>
  <si>
    <t>48*0,015 'Přepočtené koeficientem množství</t>
  </si>
  <si>
    <t>-991755166</t>
  </si>
  <si>
    <t>10,2 "odvoz</t>
  </si>
  <si>
    <t>-1120557107</t>
  </si>
  <si>
    <t>10,2*15</t>
  </si>
  <si>
    <t>436232248</t>
  </si>
  <si>
    <t>70+54+48</t>
  </si>
  <si>
    <t>569363317</t>
  </si>
  <si>
    <t>54+70</t>
  </si>
  <si>
    <t>-1555868472</t>
  </si>
  <si>
    <t>573231108</t>
  </si>
  <si>
    <t>Postřik živičný spojovací ze silniční emulze v množství 0,50 kg/m2</t>
  </si>
  <si>
    <t>1431430400</t>
  </si>
  <si>
    <t>2070592813</t>
  </si>
  <si>
    <t>1390788550</t>
  </si>
  <si>
    <t>591211111</t>
  </si>
  <si>
    <t>Kladení dlažby z kostek drobných z kamene do lože z kameniva těženého tl 50 mm</t>
  </si>
  <si>
    <t>1849842658</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</si>
  <si>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</si>
  <si>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58381007</t>
  </si>
  <si>
    <t>kostka dlažební žula drobná 8/10 - ze skladu TSK hl. m. Prahy</t>
  </si>
  <si>
    <t>-1550197480</t>
  </si>
  <si>
    <t>6,86274509803922*1,02 'Přepočtené koeficientem množství</t>
  </si>
  <si>
    <t>899202211</t>
  </si>
  <si>
    <t>Demontáž mříží litinových včetně rámů hmotnosti přes 50 do 100 kg</t>
  </si>
  <si>
    <t>-961609207</t>
  </si>
  <si>
    <t>899231111</t>
  </si>
  <si>
    <t>Výšková úprava uličního vstupu nebo vpusti do 200 mm zvýšením mříže</t>
  </si>
  <si>
    <t>1486282552</t>
  </si>
  <si>
    <t>1799865592</t>
  </si>
  <si>
    <t>583R80002</t>
  </si>
  <si>
    <t>obrubník kamenný žulový přímý 320x240mm - ze skladu TSK hl. m. Prahy</t>
  </si>
  <si>
    <t>1441149145</t>
  </si>
  <si>
    <t>65940558</t>
  </si>
  <si>
    <t>-1203059599</t>
  </si>
  <si>
    <t>-616547034</t>
  </si>
  <si>
    <t>45*0,1+48*0,07</t>
  </si>
  <si>
    <t>361196025</t>
  </si>
  <si>
    <t>1916829593</t>
  </si>
  <si>
    <t>-1803300361</t>
  </si>
  <si>
    <t>1614899960</t>
  </si>
  <si>
    <t>979071121</t>
  </si>
  <si>
    <t>Očištění dlažebních kostek drobných s původním spárováním kamenivem těženým</t>
  </si>
  <si>
    <t>-1212661739</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</si>
  <si>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</si>
  <si>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R936124112</t>
  </si>
  <si>
    <t>Demontáž a opětovná montáž lavičky stabilní parkové</t>
  </si>
  <si>
    <t>-2016203250</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</si>
  <si>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katalogu 800-1 Zemní práce. </t>
  </si>
  <si>
    <t>689653671</t>
  </si>
  <si>
    <t>5,94 "asfalt</t>
  </si>
  <si>
    <t>8,40 "beton</t>
  </si>
  <si>
    <t>29,47 "kámen</t>
  </si>
  <si>
    <t>854924196</t>
  </si>
  <si>
    <t>43,81*24</t>
  </si>
  <si>
    <t>480979646</t>
  </si>
  <si>
    <t>2089593820</t>
  </si>
  <si>
    <t>-162569290</t>
  </si>
  <si>
    <t>29,74 "kámen</t>
  </si>
  <si>
    <t>10,2*1,6 "zemina</t>
  </si>
  <si>
    <t>-39983466</t>
  </si>
  <si>
    <t>-350038910</t>
  </si>
  <si>
    <t>705851622</t>
  </si>
  <si>
    <t>58,386*5 'Přepočtené koeficientem množství</t>
  </si>
  <si>
    <t>1960252277</t>
  </si>
  <si>
    <t>108866596</t>
  </si>
  <si>
    <t>-1799881553</t>
  </si>
  <si>
    <t>139436940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</si>
</sst>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26</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29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31</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33</v>
      </c>
      <c r="AO16" s="21"/>
      <c r="AP16" s="21"/>
      <c r="AQ16" s="21"/>
      <c r="AR16" s="19"/>
      <c r="BE16" s="30"/>
      <c r="BS16" s="16" t="s">
        <v>4</v>
      </c>
    </row>
    <row r="17" spans="2:71" s="1" customFormat="1" ht="18.45"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35</v>
      </c>
      <c r="AO17" s="21"/>
      <c r="AP17" s="21"/>
      <c r="AQ17" s="21"/>
      <c r="AR17" s="19"/>
      <c r="BE17" s="30"/>
      <c r="BS17" s="16" t="s">
        <v>4</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33</v>
      </c>
      <c r="AO19" s="21"/>
      <c r="AP19" s="21"/>
      <c r="AQ19" s="21"/>
      <c r="AR19" s="19"/>
      <c r="BE19" s="30"/>
      <c r="BS19" s="16" t="s">
        <v>6</v>
      </c>
    </row>
    <row r="20" spans="2:71" s="1" customFormat="1" ht="18.45"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35</v>
      </c>
      <c r="AO20" s="21"/>
      <c r="AP20" s="21"/>
      <c r="AQ20" s="21"/>
      <c r="AR20" s="19"/>
      <c r="BE20" s="30"/>
      <c r="BS20" s="16" t="s">
        <v>37</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40</v>
      </c>
      <c r="M28" s="44"/>
      <c r="N28" s="44"/>
      <c r="O28" s="44"/>
      <c r="P28" s="44"/>
      <c r="Q28" s="39"/>
      <c r="R28" s="39"/>
      <c r="S28" s="39"/>
      <c r="T28" s="39"/>
      <c r="U28" s="39"/>
      <c r="V28" s="39"/>
      <c r="W28" s="44" t="s">
        <v>41</v>
      </c>
      <c r="X28" s="44"/>
      <c r="Y28" s="44"/>
      <c r="Z28" s="44"/>
      <c r="AA28" s="44"/>
      <c r="AB28" s="44"/>
      <c r="AC28" s="44"/>
      <c r="AD28" s="44"/>
      <c r="AE28" s="44"/>
      <c r="AF28" s="39"/>
      <c r="AG28" s="39"/>
      <c r="AH28" s="39"/>
      <c r="AI28" s="39"/>
      <c r="AJ28" s="39"/>
      <c r="AK28" s="44" t="s">
        <v>42</v>
      </c>
      <c r="AL28" s="44"/>
      <c r="AM28" s="44"/>
      <c r="AN28" s="44"/>
      <c r="AO28" s="44"/>
      <c r="AP28" s="39"/>
      <c r="AQ28" s="39"/>
      <c r="AR28" s="43"/>
      <c r="BE28" s="30"/>
    </row>
    <row r="29" spans="1:57" s="3" customFormat="1" ht="14.4" customHeight="1">
      <c r="A29" s="3"/>
      <c r="B29" s="45"/>
      <c r="C29" s="46"/>
      <c r="D29" s="31" t="s">
        <v>43</v>
      </c>
      <c r="E29" s="46"/>
      <c r="F29" s="31" t="s">
        <v>44</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45</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46</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47</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48</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52</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53</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54</v>
      </c>
      <c r="E60" s="41"/>
      <c r="F60" s="41"/>
      <c r="G60" s="41"/>
      <c r="H60" s="41"/>
      <c r="I60" s="41"/>
      <c r="J60" s="41"/>
      <c r="K60" s="41"/>
      <c r="L60" s="41"/>
      <c r="M60" s="41"/>
      <c r="N60" s="41"/>
      <c r="O60" s="41"/>
      <c r="P60" s="41"/>
      <c r="Q60" s="41"/>
      <c r="R60" s="41"/>
      <c r="S60" s="41"/>
      <c r="T60" s="41"/>
      <c r="U60" s="41"/>
      <c r="V60" s="63" t="s">
        <v>55</v>
      </c>
      <c r="W60" s="41"/>
      <c r="X60" s="41"/>
      <c r="Y60" s="41"/>
      <c r="Z60" s="41"/>
      <c r="AA60" s="41"/>
      <c r="AB60" s="41"/>
      <c r="AC60" s="41"/>
      <c r="AD60" s="41"/>
      <c r="AE60" s="41"/>
      <c r="AF60" s="41"/>
      <c r="AG60" s="41"/>
      <c r="AH60" s="63" t="s">
        <v>54</v>
      </c>
      <c r="AI60" s="41"/>
      <c r="AJ60" s="41"/>
      <c r="AK60" s="41"/>
      <c r="AL60" s="41"/>
      <c r="AM60" s="63" t="s">
        <v>55</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56</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57</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54</v>
      </c>
      <c r="E75" s="41"/>
      <c r="F75" s="41"/>
      <c r="G75" s="41"/>
      <c r="H75" s="41"/>
      <c r="I75" s="41"/>
      <c r="J75" s="41"/>
      <c r="K75" s="41"/>
      <c r="L75" s="41"/>
      <c r="M75" s="41"/>
      <c r="N75" s="41"/>
      <c r="O75" s="41"/>
      <c r="P75" s="41"/>
      <c r="Q75" s="41"/>
      <c r="R75" s="41"/>
      <c r="S75" s="41"/>
      <c r="T75" s="41"/>
      <c r="U75" s="41"/>
      <c r="V75" s="63" t="s">
        <v>55</v>
      </c>
      <c r="W75" s="41"/>
      <c r="X75" s="41"/>
      <c r="Y75" s="41"/>
      <c r="Z75" s="41"/>
      <c r="AA75" s="41"/>
      <c r="AB75" s="41"/>
      <c r="AC75" s="41"/>
      <c r="AD75" s="41"/>
      <c r="AE75" s="41"/>
      <c r="AF75" s="41"/>
      <c r="AG75" s="41"/>
      <c r="AH75" s="63" t="s">
        <v>54</v>
      </c>
      <c r="AI75" s="41"/>
      <c r="AJ75" s="41"/>
      <c r="AK75" s="41"/>
      <c r="AL75" s="41"/>
      <c r="AM75" s="63" t="s">
        <v>55</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58</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56-2020</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Chodníkový program P5 - oblast Zahradníčkova, Nepomucká- Plzeňská, V Cibulkách</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ul. Zahradníčkova, Nepomucká, V Cibulkách</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3. 9. 2020</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MČ Praha 5</v>
      </c>
      <c r="M89" s="39"/>
      <c r="N89" s="39"/>
      <c r="O89" s="39"/>
      <c r="P89" s="39"/>
      <c r="Q89" s="39"/>
      <c r="R89" s="39"/>
      <c r="S89" s="39"/>
      <c r="T89" s="39"/>
      <c r="U89" s="39"/>
      <c r="V89" s="39"/>
      <c r="W89" s="39"/>
      <c r="X89" s="39"/>
      <c r="Y89" s="39"/>
      <c r="Z89" s="39"/>
      <c r="AA89" s="39"/>
      <c r="AB89" s="39"/>
      <c r="AC89" s="39"/>
      <c r="AD89" s="39"/>
      <c r="AE89" s="39"/>
      <c r="AF89" s="39"/>
      <c r="AG89" s="39"/>
      <c r="AH89" s="39"/>
      <c r="AI89" s="31" t="s">
        <v>32</v>
      </c>
      <c r="AJ89" s="39"/>
      <c r="AK89" s="39"/>
      <c r="AL89" s="39"/>
      <c r="AM89" s="79" t="str">
        <f>IF(E17="","",E17)</f>
        <v>Sinpps s.r.o</v>
      </c>
      <c r="AN89" s="70"/>
      <c r="AO89" s="70"/>
      <c r="AP89" s="70"/>
      <c r="AQ89" s="39"/>
      <c r="AR89" s="43"/>
      <c r="AS89" s="80" t="s">
        <v>59</v>
      </c>
      <c r="AT89" s="81"/>
      <c r="AU89" s="82"/>
      <c r="AV89" s="82"/>
      <c r="AW89" s="82"/>
      <c r="AX89" s="82"/>
      <c r="AY89" s="82"/>
      <c r="AZ89" s="82"/>
      <c r="BA89" s="82"/>
      <c r="BB89" s="82"/>
      <c r="BC89" s="82"/>
      <c r="BD89" s="83"/>
      <c r="BE89" s="37"/>
    </row>
    <row r="90" spans="1:57" s="2" customFormat="1" ht="15.15" customHeight="1">
      <c r="A90" s="37"/>
      <c r="B90" s="38"/>
      <c r="C90" s="31" t="s">
        <v>30</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36</v>
      </c>
      <c r="AJ90" s="39"/>
      <c r="AK90" s="39"/>
      <c r="AL90" s="39"/>
      <c r="AM90" s="79" t="str">
        <f>IF(E20="","",E20)</f>
        <v>Sinpps s.r.o</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60</v>
      </c>
      <c r="D92" s="93"/>
      <c r="E92" s="93"/>
      <c r="F92" s="93"/>
      <c r="G92" s="93"/>
      <c r="H92" s="94"/>
      <c r="I92" s="95" t="s">
        <v>61</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62</v>
      </c>
      <c r="AH92" s="93"/>
      <c r="AI92" s="93"/>
      <c r="AJ92" s="93"/>
      <c r="AK92" s="93"/>
      <c r="AL92" s="93"/>
      <c r="AM92" s="93"/>
      <c r="AN92" s="95" t="s">
        <v>63</v>
      </c>
      <c r="AO92" s="93"/>
      <c r="AP92" s="97"/>
      <c r="AQ92" s="98" t="s">
        <v>64</v>
      </c>
      <c r="AR92" s="43"/>
      <c r="AS92" s="99" t="s">
        <v>65</v>
      </c>
      <c r="AT92" s="100" t="s">
        <v>66</v>
      </c>
      <c r="AU92" s="100" t="s">
        <v>67</v>
      </c>
      <c r="AV92" s="100" t="s">
        <v>68</v>
      </c>
      <c r="AW92" s="100" t="s">
        <v>69</v>
      </c>
      <c r="AX92" s="100" t="s">
        <v>70</v>
      </c>
      <c r="AY92" s="100" t="s">
        <v>71</v>
      </c>
      <c r="AZ92" s="100" t="s">
        <v>72</v>
      </c>
      <c r="BA92" s="100" t="s">
        <v>73</v>
      </c>
      <c r="BB92" s="100" t="s">
        <v>74</v>
      </c>
      <c r="BC92" s="100" t="s">
        <v>75</v>
      </c>
      <c r="BD92" s="101" t="s">
        <v>76</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77</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ROUND(SUM(AG95:AG97),2)</f>
        <v>0</v>
      </c>
      <c r="AH94" s="108"/>
      <c r="AI94" s="108"/>
      <c r="AJ94" s="108"/>
      <c r="AK94" s="108"/>
      <c r="AL94" s="108"/>
      <c r="AM94" s="108"/>
      <c r="AN94" s="109">
        <f>SUM(AG94,AT94)</f>
        <v>0</v>
      </c>
      <c r="AO94" s="109"/>
      <c r="AP94" s="109"/>
      <c r="AQ94" s="110" t="s">
        <v>1</v>
      </c>
      <c r="AR94" s="111"/>
      <c r="AS94" s="112">
        <f>ROUND(SUM(AS95:AS97),2)</f>
        <v>0</v>
      </c>
      <c r="AT94" s="113">
        <f>ROUND(SUM(AV94:AW94),2)</f>
        <v>0</v>
      </c>
      <c r="AU94" s="114">
        <f>ROUND(SUM(AU95:AU97),5)</f>
        <v>0</v>
      </c>
      <c r="AV94" s="113">
        <f>ROUND(AZ94*L29,2)</f>
        <v>0</v>
      </c>
      <c r="AW94" s="113">
        <f>ROUND(BA94*L30,2)</f>
        <v>0</v>
      </c>
      <c r="AX94" s="113">
        <f>ROUND(BB94*L29,2)</f>
        <v>0</v>
      </c>
      <c r="AY94" s="113">
        <f>ROUND(BC94*L30,2)</f>
        <v>0</v>
      </c>
      <c r="AZ94" s="113">
        <f>ROUND(SUM(AZ95:AZ97),2)</f>
        <v>0</v>
      </c>
      <c r="BA94" s="113">
        <f>ROUND(SUM(BA95:BA97),2)</f>
        <v>0</v>
      </c>
      <c r="BB94" s="113">
        <f>ROUND(SUM(BB95:BB97),2)</f>
        <v>0</v>
      </c>
      <c r="BC94" s="113">
        <f>ROUND(SUM(BC95:BC97),2)</f>
        <v>0</v>
      </c>
      <c r="BD94" s="115">
        <f>ROUND(SUM(BD95:BD97),2)</f>
        <v>0</v>
      </c>
      <c r="BE94" s="6"/>
      <c r="BS94" s="116" t="s">
        <v>78</v>
      </c>
      <c r="BT94" s="116" t="s">
        <v>79</v>
      </c>
      <c r="BU94" s="117" t="s">
        <v>80</v>
      </c>
      <c r="BV94" s="116" t="s">
        <v>81</v>
      </c>
      <c r="BW94" s="116" t="s">
        <v>5</v>
      </c>
      <c r="BX94" s="116" t="s">
        <v>82</v>
      </c>
      <c r="CL94" s="116" t="s">
        <v>1</v>
      </c>
    </row>
    <row r="95" spans="1:91" s="7" customFormat="1" ht="16.5" customHeight="1">
      <c r="A95" s="118" t="s">
        <v>83</v>
      </c>
      <c r="B95" s="119"/>
      <c r="C95" s="120"/>
      <c r="D95" s="121" t="s">
        <v>84</v>
      </c>
      <c r="E95" s="121"/>
      <c r="F95" s="121"/>
      <c r="G95" s="121"/>
      <c r="H95" s="121"/>
      <c r="I95" s="122"/>
      <c r="J95" s="121" t="s">
        <v>85</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'1 - Zahradníčkova'!J30</f>
        <v>0</v>
      </c>
      <c r="AH95" s="122"/>
      <c r="AI95" s="122"/>
      <c r="AJ95" s="122"/>
      <c r="AK95" s="122"/>
      <c r="AL95" s="122"/>
      <c r="AM95" s="122"/>
      <c r="AN95" s="123">
        <f>SUM(AG95,AT95)</f>
        <v>0</v>
      </c>
      <c r="AO95" s="122"/>
      <c r="AP95" s="122"/>
      <c r="AQ95" s="124" t="s">
        <v>86</v>
      </c>
      <c r="AR95" s="125"/>
      <c r="AS95" s="126">
        <v>0</v>
      </c>
      <c r="AT95" s="127">
        <f>ROUND(SUM(AV95:AW95),2)</f>
        <v>0</v>
      </c>
      <c r="AU95" s="128">
        <f>'1 - Zahradníčkova'!P128</f>
        <v>0</v>
      </c>
      <c r="AV95" s="127">
        <f>'1 - Zahradníčkova'!J33</f>
        <v>0</v>
      </c>
      <c r="AW95" s="127">
        <f>'1 - Zahradníčkova'!J34</f>
        <v>0</v>
      </c>
      <c r="AX95" s="127">
        <f>'1 - Zahradníčkova'!J35</f>
        <v>0</v>
      </c>
      <c r="AY95" s="127">
        <f>'1 - Zahradníčkova'!J36</f>
        <v>0</v>
      </c>
      <c r="AZ95" s="127">
        <f>'1 - Zahradníčkova'!F33</f>
        <v>0</v>
      </c>
      <c r="BA95" s="127">
        <f>'1 - Zahradníčkova'!F34</f>
        <v>0</v>
      </c>
      <c r="BB95" s="127">
        <f>'1 - Zahradníčkova'!F35</f>
        <v>0</v>
      </c>
      <c r="BC95" s="127">
        <f>'1 - Zahradníčkova'!F36</f>
        <v>0</v>
      </c>
      <c r="BD95" s="129">
        <f>'1 - Zahradníčkova'!F37</f>
        <v>0</v>
      </c>
      <c r="BE95" s="7"/>
      <c r="BT95" s="130" t="s">
        <v>84</v>
      </c>
      <c r="BV95" s="130" t="s">
        <v>81</v>
      </c>
      <c r="BW95" s="130" t="s">
        <v>87</v>
      </c>
      <c r="BX95" s="130" t="s">
        <v>5</v>
      </c>
      <c r="CL95" s="130" t="s">
        <v>1</v>
      </c>
      <c r="CM95" s="130" t="s">
        <v>88</v>
      </c>
    </row>
    <row r="96" spans="1:91" s="7" customFormat="1" ht="16.5" customHeight="1">
      <c r="A96" s="118" t="s">
        <v>83</v>
      </c>
      <c r="B96" s="119"/>
      <c r="C96" s="120"/>
      <c r="D96" s="121" t="s">
        <v>88</v>
      </c>
      <c r="E96" s="121"/>
      <c r="F96" s="121"/>
      <c r="G96" s="121"/>
      <c r="H96" s="121"/>
      <c r="I96" s="122"/>
      <c r="J96" s="121" t="s">
        <v>89</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'2 - Nepomucká - Plzeňská'!J30</f>
        <v>0</v>
      </c>
      <c r="AH96" s="122"/>
      <c r="AI96" s="122"/>
      <c r="AJ96" s="122"/>
      <c r="AK96" s="122"/>
      <c r="AL96" s="122"/>
      <c r="AM96" s="122"/>
      <c r="AN96" s="123">
        <f>SUM(AG96,AT96)</f>
        <v>0</v>
      </c>
      <c r="AO96" s="122"/>
      <c r="AP96" s="122"/>
      <c r="AQ96" s="124" t="s">
        <v>86</v>
      </c>
      <c r="AR96" s="125"/>
      <c r="AS96" s="126">
        <v>0</v>
      </c>
      <c r="AT96" s="127">
        <f>ROUND(SUM(AV96:AW96),2)</f>
        <v>0</v>
      </c>
      <c r="AU96" s="128">
        <f>'2 - Nepomucká - Plzeňská'!P127</f>
        <v>0</v>
      </c>
      <c r="AV96" s="127">
        <f>'2 - Nepomucká - Plzeňská'!J33</f>
        <v>0</v>
      </c>
      <c r="AW96" s="127">
        <f>'2 - Nepomucká - Plzeňská'!J34</f>
        <v>0</v>
      </c>
      <c r="AX96" s="127">
        <f>'2 - Nepomucká - Plzeňská'!J35</f>
        <v>0</v>
      </c>
      <c r="AY96" s="127">
        <f>'2 - Nepomucká - Plzeňská'!J36</f>
        <v>0</v>
      </c>
      <c r="AZ96" s="127">
        <f>'2 - Nepomucká - Plzeňská'!F33</f>
        <v>0</v>
      </c>
      <c r="BA96" s="127">
        <f>'2 - Nepomucká - Plzeňská'!F34</f>
        <v>0</v>
      </c>
      <c r="BB96" s="127">
        <f>'2 - Nepomucká - Plzeňská'!F35</f>
        <v>0</v>
      </c>
      <c r="BC96" s="127">
        <f>'2 - Nepomucká - Plzeňská'!F36</f>
        <v>0</v>
      </c>
      <c r="BD96" s="129">
        <f>'2 - Nepomucká - Plzeňská'!F37</f>
        <v>0</v>
      </c>
      <c r="BE96" s="7"/>
      <c r="BT96" s="130" t="s">
        <v>84</v>
      </c>
      <c r="BV96" s="130" t="s">
        <v>81</v>
      </c>
      <c r="BW96" s="130" t="s">
        <v>90</v>
      </c>
      <c r="BX96" s="130" t="s">
        <v>5</v>
      </c>
      <c r="CL96" s="130" t="s">
        <v>1</v>
      </c>
      <c r="CM96" s="130" t="s">
        <v>88</v>
      </c>
    </row>
    <row r="97" spans="1:91" s="7" customFormat="1" ht="16.5" customHeight="1">
      <c r="A97" s="118" t="s">
        <v>83</v>
      </c>
      <c r="B97" s="119"/>
      <c r="C97" s="120"/>
      <c r="D97" s="121" t="s">
        <v>91</v>
      </c>
      <c r="E97" s="121"/>
      <c r="F97" s="121"/>
      <c r="G97" s="121"/>
      <c r="H97" s="121"/>
      <c r="I97" s="122"/>
      <c r="J97" s="121" t="s">
        <v>92</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'3 - V Cibulkách'!J30</f>
        <v>0</v>
      </c>
      <c r="AH97" s="122"/>
      <c r="AI97" s="122"/>
      <c r="AJ97" s="122"/>
      <c r="AK97" s="122"/>
      <c r="AL97" s="122"/>
      <c r="AM97" s="122"/>
      <c r="AN97" s="123">
        <f>SUM(AG97,AT97)</f>
        <v>0</v>
      </c>
      <c r="AO97" s="122"/>
      <c r="AP97" s="122"/>
      <c r="AQ97" s="124" t="s">
        <v>86</v>
      </c>
      <c r="AR97" s="125"/>
      <c r="AS97" s="131">
        <v>0</v>
      </c>
      <c r="AT97" s="132">
        <f>ROUND(SUM(AV97:AW97),2)</f>
        <v>0</v>
      </c>
      <c r="AU97" s="133">
        <f>'3 - V Cibulkách'!P128</f>
        <v>0</v>
      </c>
      <c r="AV97" s="132">
        <f>'3 - V Cibulkách'!J33</f>
        <v>0</v>
      </c>
      <c r="AW97" s="132">
        <f>'3 - V Cibulkách'!J34</f>
        <v>0</v>
      </c>
      <c r="AX97" s="132">
        <f>'3 - V Cibulkách'!J35</f>
        <v>0</v>
      </c>
      <c r="AY97" s="132">
        <f>'3 - V Cibulkách'!J36</f>
        <v>0</v>
      </c>
      <c r="AZ97" s="132">
        <f>'3 - V Cibulkách'!F33</f>
        <v>0</v>
      </c>
      <c r="BA97" s="132">
        <f>'3 - V Cibulkách'!F34</f>
        <v>0</v>
      </c>
      <c r="BB97" s="132">
        <f>'3 - V Cibulkách'!F35</f>
        <v>0</v>
      </c>
      <c r="BC97" s="132">
        <f>'3 - V Cibulkách'!F36</f>
        <v>0</v>
      </c>
      <c r="BD97" s="134">
        <f>'3 - V Cibulkách'!F37</f>
        <v>0</v>
      </c>
      <c r="BE97" s="7"/>
      <c r="BT97" s="130" t="s">
        <v>84</v>
      </c>
      <c r="BV97" s="130" t="s">
        <v>81</v>
      </c>
      <c r="BW97" s="130" t="s">
        <v>93</v>
      </c>
      <c r="BX97" s="130" t="s">
        <v>5</v>
      </c>
      <c r="CL97" s="130" t="s">
        <v>1</v>
      </c>
      <c r="CM97" s="130" t="s">
        <v>88</v>
      </c>
    </row>
    <row r="98" spans="1:57" s="2" customFormat="1" ht="30" customHeight="1">
      <c r="A98" s="37"/>
      <c r="B98" s="38"/>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43"/>
      <c r="AS98" s="37"/>
      <c r="AT98" s="37"/>
      <c r="AU98" s="37"/>
      <c r="AV98" s="37"/>
      <c r="AW98" s="37"/>
      <c r="AX98" s="37"/>
      <c r="AY98" s="37"/>
      <c r="AZ98" s="37"/>
      <c r="BA98" s="37"/>
      <c r="BB98" s="37"/>
      <c r="BC98" s="37"/>
      <c r="BD98" s="37"/>
      <c r="BE98" s="37"/>
    </row>
    <row r="99" spans="1:57" s="2" customFormat="1" ht="6.95" customHeight="1">
      <c r="A99" s="37"/>
      <c r="B99" s="6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43"/>
      <c r="AS99" s="37"/>
      <c r="AT99" s="37"/>
      <c r="AU99" s="37"/>
      <c r="AV99" s="37"/>
      <c r="AW99" s="37"/>
      <c r="AX99" s="37"/>
      <c r="AY99" s="37"/>
      <c r="AZ99" s="37"/>
      <c r="BA99" s="37"/>
      <c r="BB99" s="37"/>
      <c r="BC99" s="37"/>
      <c r="BD99" s="37"/>
      <c r="BE99" s="37"/>
    </row>
  </sheetData>
  <sheetProtection password="CC35" sheet="1" objects="1" scenarios="1" formatColumns="0" formatRows="0"/>
  <mergeCells count="50">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E2"/>
  </mergeCells>
  <hyperlinks>
    <hyperlink ref="A95" location="'1 - Zahradníčkova'!C2" display="/"/>
    <hyperlink ref="A96" location="'2 - Nepomucká - Plzeňská'!C2" display="/"/>
    <hyperlink ref="A97" location="'3 - V Cibulkách'!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87</v>
      </c>
    </row>
    <row r="3" spans="2:46" s="1" customFormat="1" ht="6.95" customHeight="1">
      <c r="B3" s="135"/>
      <c r="C3" s="136"/>
      <c r="D3" s="136"/>
      <c r="E3" s="136"/>
      <c r="F3" s="136"/>
      <c r="G3" s="136"/>
      <c r="H3" s="136"/>
      <c r="I3" s="136"/>
      <c r="J3" s="136"/>
      <c r="K3" s="136"/>
      <c r="L3" s="19"/>
      <c r="AT3" s="16" t="s">
        <v>88</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Chodníkový program P5 - oblast Zahradníčkova, Nepomucká- Plzeňská, V Cibulkách</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96</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3. 9. 2020</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
        <v>26</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
        <v>27</v>
      </c>
      <c r="F15" s="37"/>
      <c r="G15" s="37"/>
      <c r="H15" s="37"/>
      <c r="I15" s="139" t="s">
        <v>28</v>
      </c>
      <c r="J15" s="142" t="s">
        <v>29</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30</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28</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32</v>
      </c>
      <c r="E20" s="37"/>
      <c r="F20" s="37"/>
      <c r="G20" s="37"/>
      <c r="H20" s="37"/>
      <c r="I20" s="139" t="s">
        <v>25</v>
      </c>
      <c r="J20" s="142" t="s">
        <v>33</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
        <v>34</v>
      </c>
      <c r="F21" s="37"/>
      <c r="G21" s="37"/>
      <c r="H21" s="37"/>
      <c r="I21" s="139" t="s">
        <v>28</v>
      </c>
      <c r="J21" s="142" t="s">
        <v>35</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36</v>
      </c>
      <c r="E23" s="37"/>
      <c r="F23" s="37"/>
      <c r="G23" s="37"/>
      <c r="H23" s="37"/>
      <c r="I23" s="139" t="s">
        <v>25</v>
      </c>
      <c r="J23" s="142" t="s">
        <v>33</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
        <v>34</v>
      </c>
      <c r="F24" s="37"/>
      <c r="G24" s="37"/>
      <c r="H24" s="37"/>
      <c r="I24" s="139" t="s">
        <v>28</v>
      </c>
      <c r="J24" s="142" t="s">
        <v>35</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39</v>
      </c>
      <c r="E30" s="37"/>
      <c r="F30" s="37"/>
      <c r="G30" s="37"/>
      <c r="H30" s="37"/>
      <c r="I30" s="37"/>
      <c r="J30" s="150">
        <f>ROUND(J128,2)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43</v>
      </c>
      <c r="E33" s="139" t="s">
        <v>44</v>
      </c>
      <c r="F33" s="153">
        <f>ROUND((SUM(BE128:BE243)),2)</f>
        <v>0</v>
      </c>
      <c r="G33" s="37"/>
      <c r="H33" s="37"/>
      <c r="I33" s="154">
        <v>0.21</v>
      </c>
      <c r="J33" s="153">
        <f>ROUND(((SUM(BE128:BE243))*I33),2)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45</v>
      </c>
      <c r="F34" s="153">
        <f>ROUND((SUM(BF128:BF243)),2)</f>
        <v>0</v>
      </c>
      <c r="G34" s="37"/>
      <c r="H34" s="37"/>
      <c r="I34" s="154">
        <v>0.15</v>
      </c>
      <c r="J34" s="153">
        <f>ROUND(((SUM(BF128:BF243))*I34),2)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ROUND((SUM(BG128:BG243)),2)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ROUND((SUM(BH128:BH243)),2)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ROUND((SUM(BI128:BI243)),2)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52</v>
      </c>
      <c r="E50" s="163"/>
      <c r="F50" s="163"/>
      <c r="G50" s="162" t="s">
        <v>53</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hidden="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hidden="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73" t="str">
        <f>E7</f>
        <v>Chodníkový program P5 - oblast Zahradníčkova, Nepomucká- Plzeňská, V Cibulkách</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1 - Zahradníčkova</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ul. Zahradníčkova, Nepomucká, V Cibulkách</v>
      </c>
      <c r="G89" s="39"/>
      <c r="H89" s="39"/>
      <c r="I89" s="31" t="s">
        <v>22</v>
      </c>
      <c r="J89" s="78" t="str">
        <f>IF(J12="","",J12)</f>
        <v>3. 9. 2020</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MČ Praha 5</v>
      </c>
      <c r="G91" s="39"/>
      <c r="H91" s="39"/>
      <c r="I91" s="31" t="s">
        <v>32</v>
      </c>
      <c r="J91" s="35" t="str">
        <f>E21</f>
        <v>Sinpps s.r.o</v>
      </c>
      <c r="K91" s="39"/>
      <c r="L91" s="62"/>
      <c r="S91" s="37"/>
      <c r="T91" s="37"/>
      <c r="U91" s="37"/>
      <c r="V91" s="37"/>
      <c r="W91" s="37"/>
      <c r="X91" s="37"/>
      <c r="Y91" s="37"/>
      <c r="Z91" s="37"/>
      <c r="AA91" s="37"/>
      <c r="AB91" s="37"/>
      <c r="AC91" s="37"/>
      <c r="AD91" s="37"/>
      <c r="AE91" s="37"/>
    </row>
    <row r="92" spans="1:31" s="2" customFormat="1" ht="15.15" customHeight="1" hidden="1">
      <c r="A92" s="37"/>
      <c r="B92" s="38"/>
      <c r="C92" s="31" t="s">
        <v>30</v>
      </c>
      <c r="D92" s="39"/>
      <c r="E92" s="39"/>
      <c r="F92" s="26" t="str">
        <f>IF(E18="","",E18)</f>
        <v>Vyplň údaj</v>
      </c>
      <c r="G92" s="39"/>
      <c r="H92" s="39"/>
      <c r="I92" s="31" t="s">
        <v>36</v>
      </c>
      <c r="J92" s="35" t="str">
        <f>E24</f>
        <v>Sinpps s.r.o</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77" t="s">
        <v>100</v>
      </c>
      <c r="D96" s="39"/>
      <c r="E96" s="39"/>
      <c r="F96" s="39"/>
      <c r="G96" s="39"/>
      <c r="H96" s="39"/>
      <c r="I96" s="39"/>
      <c r="J96" s="109">
        <f>J128</f>
        <v>0</v>
      </c>
      <c r="K96" s="39"/>
      <c r="L96" s="62"/>
      <c r="S96" s="37"/>
      <c r="T96" s="37"/>
      <c r="U96" s="37"/>
      <c r="V96" s="37"/>
      <c r="W96" s="37"/>
      <c r="X96" s="37"/>
      <c r="Y96" s="37"/>
      <c r="Z96" s="37"/>
      <c r="AA96" s="37"/>
      <c r="AB96" s="37"/>
      <c r="AC96" s="37"/>
      <c r="AD96" s="37"/>
      <c r="AE96" s="37"/>
      <c r="AU96" s="16" t="s">
        <v>101</v>
      </c>
    </row>
    <row r="97" spans="1:31" s="9" customFormat="1" ht="24.95" customHeight="1" hidden="1">
      <c r="A97" s="9"/>
      <c r="B97" s="178"/>
      <c r="C97" s="179"/>
      <c r="D97" s="180" t="s">
        <v>102</v>
      </c>
      <c r="E97" s="181"/>
      <c r="F97" s="181"/>
      <c r="G97" s="181"/>
      <c r="H97" s="181"/>
      <c r="I97" s="181"/>
      <c r="J97" s="182">
        <f>J129</f>
        <v>0</v>
      </c>
      <c r="K97" s="179"/>
      <c r="L97" s="183"/>
      <c r="S97" s="9"/>
      <c r="T97" s="9"/>
      <c r="U97" s="9"/>
      <c r="V97" s="9"/>
      <c r="W97" s="9"/>
      <c r="X97" s="9"/>
      <c r="Y97" s="9"/>
      <c r="Z97" s="9"/>
      <c r="AA97" s="9"/>
      <c r="AB97" s="9"/>
      <c r="AC97" s="9"/>
      <c r="AD97" s="9"/>
      <c r="AE97" s="9"/>
    </row>
    <row r="98" spans="1:31" s="10" customFormat="1" ht="19.9" customHeight="1" hidden="1">
      <c r="A98" s="10"/>
      <c r="B98" s="184"/>
      <c r="C98" s="185"/>
      <c r="D98" s="186" t="s">
        <v>103</v>
      </c>
      <c r="E98" s="187"/>
      <c r="F98" s="187"/>
      <c r="G98" s="187"/>
      <c r="H98" s="187"/>
      <c r="I98" s="187"/>
      <c r="J98" s="188">
        <f>J130</f>
        <v>0</v>
      </c>
      <c r="K98" s="185"/>
      <c r="L98" s="189"/>
      <c r="S98" s="10"/>
      <c r="T98" s="10"/>
      <c r="U98" s="10"/>
      <c r="V98" s="10"/>
      <c r="W98" s="10"/>
      <c r="X98" s="10"/>
      <c r="Y98" s="10"/>
      <c r="Z98" s="10"/>
      <c r="AA98" s="10"/>
      <c r="AB98" s="10"/>
      <c r="AC98" s="10"/>
      <c r="AD98" s="10"/>
      <c r="AE98" s="10"/>
    </row>
    <row r="99" spans="1:31" s="10" customFormat="1" ht="19.9" customHeight="1" hidden="1">
      <c r="A99" s="10"/>
      <c r="B99" s="184"/>
      <c r="C99" s="185"/>
      <c r="D99" s="186" t="s">
        <v>104</v>
      </c>
      <c r="E99" s="187"/>
      <c r="F99" s="187"/>
      <c r="G99" s="187"/>
      <c r="H99" s="187"/>
      <c r="I99" s="187"/>
      <c r="J99" s="188">
        <f>J165</f>
        <v>0</v>
      </c>
      <c r="K99" s="185"/>
      <c r="L99" s="189"/>
      <c r="S99" s="10"/>
      <c r="T99" s="10"/>
      <c r="U99" s="10"/>
      <c r="V99" s="10"/>
      <c r="W99" s="10"/>
      <c r="X99" s="10"/>
      <c r="Y99" s="10"/>
      <c r="Z99" s="10"/>
      <c r="AA99" s="10"/>
      <c r="AB99" s="10"/>
      <c r="AC99" s="10"/>
      <c r="AD99" s="10"/>
      <c r="AE99" s="10"/>
    </row>
    <row r="100" spans="1:31" s="10" customFormat="1" ht="19.9" customHeight="1" hidden="1">
      <c r="A100" s="10"/>
      <c r="B100" s="184"/>
      <c r="C100" s="185"/>
      <c r="D100" s="186" t="s">
        <v>105</v>
      </c>
      <c r="E100" s="187"/>
      <c r="F100" s="187"/>
      <c r="G100" s="187"/>
      <c r="H100" s="187"/>
      <c r="I100" s="187"/>
      <c r="J100" s="188">
        <f>J181</f>
        <v>0</v>
      </c>
      <c r="K100" s="185"/>
      <c r="L100" s="189"/>
      <c r="S100" s="10"/>
      <c r="T100" s="10"/>
      <c r="U100" s="10"/>
      <c r="V100" s="10"/>
      <c r="W100" s="10"/>
      <c r="X100" s="10"/>
      <c r="Y100" s="10"/>
      <c r="Z100" s="10"/>
      <c r="AA100" s="10"/>
      <c r="AB100" s="10"/>
      <c r="AC100" s="10"/>
      <c r="AD100" s="10"/>
      <c r="AE100" s="10"/>
    </row>
    <row r="101" spans="1:31" s="10" customFormat="1" ht="19.9" customHeight="1" hidden="1">
      <c r="A101" s="10"/>
      <c r="B101" s="184"/>
      <c r="C101" s="185"/>
      <c r="D101" s="186" t="s">
        <v>106</v>
      </c>
      <c r="E101" s="187"/>
      <c r="F101" s="187"/>
      <c r="G101" s="187"/>
      <c r="H101" s="187"/>
      <c r="I101" s="187"/>
      <c r="J101" s="188">
        <f>J185</f>
        <v>0</v>
      </c>
      <c r="K101" s="185"/>
      <c r="L101" s="189"/>
      <c r="S101" s="10"/>
      <c r="T101" s="10"/>
      <c r="U101" s="10"/>
      <c r="V101" s="10"/>
      <c r="W101" s="10"/>
      <c r="X101" s="10"/>
      <c r="Y101" s="10"/>
      <c r="Z101" s="10"/>
      <c r="AA101" s="10"/>
      <c r="AB101" s="10"/>
      <c r="AC101" s="10"/>
      <c r="AD101" s="10"/>
      <c r="AE101" s="10"/>
    </row>
    <row r="102" spans="1:31" s="10" customFormat="1" ht="19.9" customHeight="1" hidden="1">
      <c r="A102" s="10"/>
      <c r="B102" s="184"/>
      <c r="C102" s="185"/>
      <c r="D102" s="186" t="s">
        <v>107</v>
      </c>
      <c r="E102" s="187"/>
      <c r="F102" s="187"/>
      <c r="G102" s="187"/>
      <c r="H102" s="187"/>
      <c r="I102" s="187"/>
      <c r="J102" s="188">
        <f>J208</f>
        <v>0</v>
      </c>
      <c r="K102" s="185"/>
      <c r="L102" s="189"/>
      <c r="S102" s="10"/>
      <c r="T102" s="10"/>
      <c r="U102" s="10"/>
      <c r="V102" s="10"/>
      <c r="W102" s="10"/>
      <c r="X102" s="10"/>
      <c r="Y102" s="10"/>
      <c r="Z102" s="10"/>
      <c r="AA102" s="10"/>
      <c r="AB102" s="10"/>
      <c r="AC102" s="10"/>
      <c r="AD102" s="10"/>
      <c r="AE102" s="10"/>
    </row>
    <row r="103" spans="1:31" s="10" customFormat="1" ht="19.9" customHeight="1" hidden="1">
      <c r="A103" s="10"/>
      <c r="B103" s="184"/>
      <c r="C103" s="185"/>
      <c r="D103" s="186" t="s">
        <v>108</v>
      </c>
      <c r="E103" s="187"/>
      <c r="F103" s="187"/>
      <c r="G103" s="187"/>
      <c r="H103" s="187"/>
      <c r="I103" s="187"/>
      <c r="J103" s="188">
        <f>J227</f>
        <v>0</v>
      </c>
      <c r="K103" s="185"/>
      <c r="L103" s="189"/>
      <c r="S103" s="10"/>
      <c r="T103" s="10"/>
      <c r="U103" s="10"/>
      <c r="V103" s="10"/>
      <c r="W103" s="10"/>
      <c r="X103" s="10"/>
      <c r="Y103" s="10"/>
      <c r="Z103" s="10"/>
      <c r="AA103" s="10"/>
      <c r="AB103" s="10"/>
      <c r="AC103" s="10"/>
      <c r="AD103" s="10"/>
      <c r="AE103" s="10"/>
    </row>
    <row r="104" spans="1:31" s="9" customFormat="1" ht="24.95" customHeight="1" hidden="1">
      <c r="A104" s="9"/>
      <c r="B104" s="178"/>
      <c r="C104" s="179"/>
      <c r="D104" s="180" t="s">
        <v>109</v>
      </c>
      <c r="E104" s="181"/>
      <c r="F104" s="181"/>
      <c r="G104" s="181"/>
      <c r="H104" s="181"/>
      <c r="I104" s="181"/>
      <c r="J104" s="182">
        <f>J235</f>
        <v>0</v>
      </c>
      <c r="K104" s="179"/>
      <c r="L104" s="183"/>
      <c r="S104" s="9"/>
      <c r="T104" s="9"/>
      <c r="U104" s="9"/>
      <c r="V104" s="9"/>
      <c r="W104" s="9"/>
      <c r="X104" s="9"/>
      <c r="Y104" s="9"/>
      <c r="Z104" s="9"/>
      <c r="AA104" s="9"/>
      <c r="AB104" s="9"/>
      <c r="AC104" s="9"/>
      <c r="AD104" s="9"/>
      <c r="AE104" s="9"/>
    </row>
    <row r="105" spans="1:31" s="10" customFormat="1" ht="19.9" customHeight="1" hidden="1">
      <c r="A105" s="10"/>
      <c r="B105" s="184"/>
      <c r="C105" s="185"/>
      <c r="D105" s="186" t="s">
        <v>110</v>
      </c>
      <c r="E105" s="187"/>
      <c r="F105" s="187"/>
      <c r="G105" s="187"/>
      <c r="H105" s="187"/>
      <c r="I105" s="187"/>
      <c r="J105" s="188">
        <f>J236</f>
        <v>0</v>
      </c>
      <c r="K105" s="185"/>
      <c r="L105" s="189"/>
      <c r="S105" s="10"/>
      <c r="T105" s="10"/>
      <c r="U105" s="10"/>
      <c r="V105" s="10"/>
      <c r="W105" s="10"/>
      <c r="X105" s="10"/>
      <c r="Y105" s="10"/>
      <c r="Z105" s="10"/>
      <c r="AA105" s="10"/>
      <c r="AB105" s="10"/>
      <c r="AC105" s="10"/>
      <c r="AD105" s="10"/>
      <c r="AE105" s="10"/>
    </row>
    <row r="106" spans="1:31" s="10" customFormat="1" ht="19.9" customHeight="1" hidden="1">
      <c r="A106" s="10"/>
      <c r="B106" s="184"/>
      <c r="C106" s="185"/>
      <c r="D106" s="186" t="s">
        <v>111</v>
      </c>
      <c r="E106" s="187"/>
      <c r="F106" s="187"/>
      <c r="G106" s="187"/>
      <c r="H106" s="187"/>
      <c r="I106" s="187"/>
      <c r="J106" s="188">
        <f>J238</f>
        <v>0</v>
      </c>
      <c r="K106" s="185"/>
      <c r="L106" s="189"/>
      <c r="S106" s="10"/>
      <c r="T106" s="10"/>
      <c r="U106" s="10"/>
      <c r="V106" s="10"/>
      <c r="W106" s="10"/>
      <c r="X106" s="10"/>
      <c r="Y106" s="10"/>
      <c r="Z106" s="10"/>
      <c r="AA106" s="10"/>
      <c r="AB106" s="10"/>
      <c r="AC106" s="10"/>
      <c r="AD106" s="10"/>
      <c r="AE106" s="10"/>
    </row>
    <row r="107" spans="1:31" s="10" customFormat="1" ht="19.9" customHeight="1" hidden="1">
      <c r="A107" s="10"/>
      <c r="B107" s="184"/>
      <c r="C107" s="185"/>
      <c r="D107" s="186" t="s">
        <v>112</v>
      </c>
      <c r="E107" s="187"/>
      <c r="F107" s="187"/>
      <c r="G107" s="187"/>
      <c r="H107" s="187"/>
      <c r="I107" s="187"/>
      <c r="J107" s="188">
        <f>J240</f>
        <v>0</v>
      </c>
      <c r="K107" s="185"/>
      <c r="L107" s="189"/>
      <c r="S107" s="10"/>
      <c r="T107" s="10"/>
      <c r="U107" s="10"/>
      <c r="V107" s="10"/>
      <c r="W107" s="10"/>
      <c r="X107" s="10"/>
      <c r="Y107" s="10"/>
      <c r="Z107" s="10"/>
      <c r="AA107" s="10"/>
      <c r="AB107" s="10"/>
      <c r="AC107" s="10"/>
      <c r="AD107" s="10"/>
      <c r="AE107" s="10"/>
    </row>
    <row r="108" spans="1:31" s="10" customFormat="1" ht="19.9" customHeight="1" hidden="1">
      <c r="A108" s="10"/>
      <c r="B108" s="184"/>
      <c r="C108" s="185"/>
      <c r="D108" s="186" t="s">
        <v>113</v>
      </c>
      <c r="E108" s="187"/>
      <c r="F108" s="187"/>
      <c r="G108" s="187"/>
      <c r="H108" s="187"/>
      <c r="I108" s="187"/>
      <c r="J108" s="188">
        <f>J242</f>
        <v>0</v>
      </c>
      <c r="K108" s="185"/>
      <c r="L108" s="189"/>
      <c r="S108" s="10"/>
      <c r="T108" s="10"/>
      <c r="U108" s="10"/>
      <c r="V108" s="10"/>
      <c r="W108" s="10"/>
      <c r="X108" s="10"/>
      <c r="Y108" s="10"/>
      <c r="Z108" s="10"/>
      <c r="AA108" s="10"/>
      <c r="AB108" s="10"/>
      <c r="AC108" s="10"/>
      <c r="AD108" s="10"/>
      <c r="AE108" s="10"/>
    </row>
    <row r="109" spans="1:31" s="2" customFormat="1" ht="21.8" customHeight="1" hidden="1">
      <c r="A109" s="37"/>
      <c r="B109" s="38"/>
      <c r="C109" s="39"/>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hidden="1">
      <c r="A110" s="37"/>
      <c r="B110" s="65"/>
      <c r="C110" s="66"/>
      <c r="D110" s="66"/>
      <c r="E110" s="66"/>
      <c r="F110" s="66"/>
      <c r="G110" s="66"/>
      <c r="H110" s="66"/>
      <c r="I110" s="66"/>
      <c r="J110" s="66"/>
      <c r="K110" s="66"/>
      <c r="L110" s="62"/>
      <c r="S110" s="37"/>
      <c r="T110" s="37"/>
      <c r="U110" s="37"/>
      <c r="V110" s="37"/>
      <c r="W110" s="37"/>
      <c r="X110" s="37"/>
      <c r="Y110" s="37"/>
      <c r="Z110" s="37"/>
      <c r="AA110" s="37"/>
      <c r="AB110" s="37"/>
      <c r="AC110" s="37"/>
      <c r="AD110" s="37"/>
      <c r="AE110" s="37"/>
    </row>
    <row r="111" ht="12" hidden="1"/>
    <row r="112" ht="12" hidden="1"/>
    <row r="113" ht="12" hidden="1"/>
    <row r="114" spans="1:31" s="2" customFormat="1" ht="6.95" customHeight="1">
      <c r="A114" s="37"/>
      <c r="B114" s="67"/>
      <c r="C114" s="68"/>
      <c r="D114" s="68"/>
      <c r="E114" s="68"/>
      <c r="F114" s="68"/>
      <c r="G114" s="68"/>
      <c r="H114" s="68"/>
      <c r="I114" s="68"/>
      <c r="J114" s="68"/>
      <c r="K114" s="68"/>
      <c r="L114" s="62"/>
      <c r="S114" s="37"/>
      <c r="T114" s="37"/>
      <c r="U114" s="37"/>
      <c r="V114" s="37"/>
      <c r="W114" s="37"/>
      <c r="X114" s="37"/>
      <c r="Y114" s="37"/>
      <c r="Z114" s="37"/>
      <c r="AA114" s="37"/>
      <c r="AB114" s="37"/>
      <c r="AC114" s="37"/>
      <c r="AD114" s="37"/>
      <c r="AE114" s="37"/>
    </row>
    <row r="115" spans="1:31" s="2" customFormat="1" ht="24.95" customHeight="1">
      <c r="A115" s="37"/>
      <c r="B115" s="38"/>
      <c r="C115" s="22" t="s">
        <v>114</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6.95"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2" customHeight="1">
      <c r="A117" s="37"/>
      <c r="B117" s="38"/>
      <c r="C117" s="31" t="s">
        <v>16</v>
      </c>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6.5" customHeight="1">
      <c r="A118" s="37"/>
      <c r="B118" s="38"/>
      <c r="C118" s="39"/>
      <c r="D118" s="39"/>
      <c r="E118" s="173" t="str">
        <f>E7</f>
        <v>Chodníkový program P5 - oblast Zahradníčkova, Nepomucká- Plzeňská, V Cibulkách</v>
      </c>
      <c r="F118" s="31"/>
      <c r="G118" s="31"/>
      <c r="H118" s="31"/>
      <c r="I118" s="39"/>
      <c r="J118" s="39"/>
      <c r="K118" s="39"/>
      <c r="L118" s="62"/>
      <c r="S118" s="37"/>
      <c r="T118" s="37"/>
      <c r="U118" s="37"/>
      <c r="V118" s="37"/>
      <c r="W118" s="37"/>
      <c r="X118" s="37"/>
      <c r="Y118" s="37"/>
      <c r="Z118" s="37"/>
      <c r="AA118" s="37"/>
      <c r="AB118" s="37"/>
      <c r="AC118" s="37"/>
      <c r="AD118" s="37"/>
      <c r="AE118" s="37"/>
    </row>
    <row r="119" spans="1:31" s="2" customFormat="1" ht="12" customHeight="1">
      <c r="A119" s="37"/>
      <c r="B119" s="38"/>
      <c r="C119" s="31" t="s">
        <v>95</v>
      </c>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16.5" customHeight="1">
      <c r="A120" s="37"/>
      <c r="B120" s="38"/>
      <c r="C120" s="39"/>
      <c r="D120" s="39"/>
      <c r="E120" s="75" t="str">
        <f>E9</f>
        <v>1 - Zahradníčkova</v>
      </c>
      <c r="F120" s="39"/>
      <c r="G120" s="39"/>
      <c r="H120" s="39"/>
      <c r="I120" s="39"/>
      <c r="J120" s="39"/>
      <c r="K120" s="39"/>
      <c r="L120" s="62"/>
      <c r="S120" s="37"/>
      <c r="T120" s="37"/>
      <c r="U120" s="37"/>
      <c r="V120" s="37"/>
      <c r="W120" s="37"/>
      <c r="X120" s="37"/>
      <c r="Y120" s="37"/>
      <c r="Z120" s="37"/>
      <c r="AA120" s="37"/>
      <c r="AB120" s="37"/>
      <c r="AC120" s="37"/>
      <c r="AD120" s="37"/>
      <c r="AE120" s="37"/>
    </row>
    <row r="121" spans="1:31" s="2" customFormat="1" ht="6.95"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pans="1:31" s="2" customFormat="1" ht="12" customHeight="1">
      <c r="A122" s="37"/>
      <c r="B122" s="38"/>
      <c r="C122" s="31" t="s">
        <v>20</v>
      </c>
      <c r="D122" s="39"/>
      <c r="E122" s="39"/>
      <c r="F122" s="26" t="str">
        <f>F12</f>
        <v>ul. Zahradníčkova, Nepomucká, V Cibulkách</v>
      </c>
      <c r="G122" s="39"/>
      <c r="H122" s="39"/>
      <c r="I122" s="31" t="s">
        <v>22</v>
      </c>
      <c r="J122" s="78" t="str">
        <f>IF(J12="","",J12)</f>
        <v>3. 9. 2020</v>
      </c>
      <c r="K122" s="39"/>
      <c r="L122" s="62"/>
      <c r="S122" s="37"/>
      <c r="T122" s="37"/>
      <c r="U122" s="37"/>
      <c r="V122" s="37"/>
      <c r="W122" s="37"/>
      <c r="X122" s="37"/>
      <c r="Y122" s="37"/>
      <c r="Z122" s="37"/>
      <c r="AA122" s="37"/>
      <c r="AB122" s="37"/>
      <c r="AC122" s="37"/>
      <c r="AD122" s="37"/>
      <c r="AE122" s="37"/>
    </row>
    <row r="123" spans="1:31" s="2" customFormat="1" ht="6.95" customHeight="1">
      <c r="A123" s="37"/>
      <c r="B123" s="38"/>
      <c r="C123" s="39"/>
      <c r="D123" s="39"/>
      <c r="E123" s="39"/>
      <c r="F123" s="39"/>
      <c r="G123" s="39"/>
      <c r="H123" s="39"/>
      <c r="I123" s="39"/>
      <c r="J123" s="39"/>
      <c r="K123" s="39"/>
      <c r="L123" s="62"/>
      <c r="S123" s="37"/>
      <c r="T123" s="37"/>
      <c r="U123" s="37"/>
      <c r="V123" s="37"/>
      <c r="W123" s="37"/>
      <c r="X123" s="37"/>
      <c r="Y123" s="37"/>
      <c r="Z123" s="37"/>
      <c r="AA123" s="37"/>
      <c r="AB123" s="37"/>
      <c r="AC123" s="37"/>
      <c r="AD123" s="37"/>
      <c r="AE123" s="37"/>
    </row>
    <row r="124" spans="1:31" s="2" customFormat="1" ht="15.15" customHeight="1">
      <c r="A124" s="37"/>
      <c r="B124" s="38"/>
      <c r="C124" s="31" t="s">
        <v>24</v>
      </c>
      <c r="D124" s="39"/>
      <c r="E124" s="39"/>
      <c r="F124" s="26" t="str">
        <f>E15</f>
        <v>MČ Praha 5</v>
      </c>
      <c r="G124" s="39"/>
      <c r="H124" s="39"/>
      <c r="I124" s="31" t="s">
        <v>32</v>
      </c>
      <c r="J124" s="35" t="str">
        <f>E21</f>
        <v>Sinpps s.r.o</v>
      </c>
      <c r="K124" s="39"/>
      <c r="L124" s="62"/>
      <c r="S124" s="37"/>
      <c r="T124" s="37"/>
      <c r="U124" s="37"/>
      <c r="V124" s="37"/>
      <c r="W124" s="37"/>
      <c r="X124" s="37"/>
      <c r="Y124" s="37"/>
      <c r="Z124" s="37"/>
      <c r="AA124" s="37"/>
      <c r="AB124" s="37"/>
      <c r="AC124" s="37"/>
      <c r="AD124" s="37"/>
      <c r="AE124" s="37"/>
    </row>
    <row r="125" spans="1:31" s="2" customFormat="1" ht="15.15" customHeight="1">
      <c r="A125" s="37"/>
      <c r="B125" s="38"/>
      <c r="C125" s="31" t="s">
        <v>30</v>
      </c>
      <c r="D125" s="39"/>
      <c r="E125" s="39"/>
      <c r="F125" s="26" t="str">
        <f>IF(E18="","",E18)</f>
        <v>Vyplň údaj</v>
      </c>
      <c r="G125" s="39"/>
      <c r="H125" s="39"/>
      <c r="I125" s="31" t="s">
        <v>36</v>
      </c>
      <c r="J125" s="35" t="str">
        <f>E24</f>
        <v>Sinpps s.r.o</v>
      </c>
      <c r="K125" s="39"/>
      <c r="L125" s="62"/>
      <c r="S125" s="37"/>
      <c r="T125" s="37"/>
      <c r="U125" s="37"/>
      <c r="V125" s="37"/>
      <c r="W125" s="37"/>
      <c r="X125" s="37"/>
      <c r="Y125" s="37"/>
      <c r="Z125" s="37"/>
      <c r="AA125" s="37"/>
      <c r="AB125" s="37"/>
      <c r="AC125" s="37"/>
      <c r="AD125" s="37"/>
      <c r="AE125" s="37"/>
    </row>
    <row r="126" spans="1:31" s="2" customFormat="1" ht="10.3" customHeight="1">
      <c r="A126" s="37"/>
      <c r="B126" s="38"/>
      <c r="C126" s="39"/>
      <c r="D126" s="39"/>
      <c r="E126" s="39"/>
      <c r="F126" s="39"/>
      <c r="G126" s="39"/>
      <c r="H126" s="39"/>
      <c r="I126" s="39"/>
      <c r="J126" s="39"/>
      <c r="K126" s="39"/>
      <c r="L126" s="62"/>
      <c r="S126" s="37"/>
      <c r="T126" s="37"/>
      <c r="U126" s="37"/>
      <c r="V126" s="37"/>
      <c r="W126" s="37"/>
      <c r="X126" s="37"/>
      <c r="Y126" s="37"/>
      <c r="Z126" s="37"/>
      <c r="AA126" s="37"/>
      <c r="AB126" s="37"/>
      <c r="AC126" s="37"/>
      <c r="AD126" s="37"/>
      <c r="AE126" s="37"/>
    </row>
    <row r="127" spans="1:31" s="11" customFormat="1" ht="29.25" customHeight="1">
      <c r="A127" s="190"/>
      <c r="B127" s="191"/>
      <c r="C127" s="192" t="s">
        <v>115</v>
      </c>
      <c r="D127" s="193" t="s">
        <v>64</v>
      </c>
      <c r="E127" s="193" t="s">
        <v>60</v>
      </c>
      <c r="F127" s="193" t="s">
        <v>61</v>
      </c>
      <c r="G127" s="193" t="s">
        <v>116</v>
      </c>
      <c r="H127" s="193" t="s">
        <v>117</v>
      </c>
      <c r="I127" s="193" t="s">
        <v>118</v>
      </c>
      <c r="J127" s="193" t="s">
        <v>99</v>
      </c>
      <c r="K127" s="194" t="s">
        <v>119</v>
      </c>
      <c r="L127" s="195"/>
      <c r="M127" s="99" t="s">
        <v>1</v>
      </c>
      <c r="N127" s="100" t="s">
        <v>43</v>
      </c>
      <c r="O127" s="100" t="s">
        <v>120</v>
      </c>
      <c r="P127" s="100" t="s">
        <v>121</v>
      </c>
      <c r="Q127" s="100" t="s">
        <v>122</v>
      </c>
      <c r="R127" s="100" t="s">
        <v>123</v>
      </c>
      <c r="S127" s="100" t="s">
        <v>124</v>
      </c>
      <c r="T127" s="101" t="s">
        <v>125</v>
      </c>
      <c r="U127" s="190"/>
      <c r="V127" s="190"/>
      <c r="W127" s="190"/>
      <c r="X127" s="190"/>
      <c r="Y127" s="190"/>
      <c r="Z127" s="190"/>
      <c r="AA127" s="190"/>
      <c r="AB127" s="190"/>
      <c r="AC127" s="190"/>
      <c r="AD127" s="190"/>
      <c r="AE127" s="190"/>
    </row>
    <row r="128" spans="1:63" s="2" customFormat="1" ht="22.8" customHeight="1">
      <c r="A128" s="37"/>
      <c r="B128" s="38"/>
      <c r="C128" s="106" t="s">
        <v>126</v>
      </c>
      <c r="D128" s="39"/>
      <c r="E128" s="39"/>
      <c r="F128" s="39"/>
      <c r="G128" s="39"/>
      <c r="H128" s="39"/>
      <c r="I128" s="39"/>
      <c r="J128" s="196">
        <f>BK128</f>
        <v>0</v>
      </c>
      <c r="K128" s="39"/>
      <c r="L128" s="43"/>
      <c r="M128" s="102"/>
      <c r="N128" s="197"/>
      <c r="O128" s="103"/>
      <c r="P128" s="198">
        <f>P129+P235</f>
        <v>0</v>
      </c>
      <c r="Q128" s="103"/>
      <c r="R128" s="198">
        <f>R129+R235</f>
        <v>67.30100359999999</v>
      </c>
      <c r="S128" s="103"/>
      <c r="T128" s="199">
        <f>T129+T235</f>
        <v>134.445</v>
      </c>
      <c r="U128" s="37"/>
      <c r="V128" s="37"/>
      <c r="W128" s="37"/>
      <c r="X128" s="37"/>
      <c r="Y128" s="37"/>
      <c r="Z128" s="37"/>
      <c r="AA128" s="37"/>
      <c r="AB128" s="37"/>
      <c r="AC128" s="37"/>
      <c r="AD128" s="37"/>
      <c r="AE128" s="37"/>
      <c r="AT128" s="16" t="s">
        <v>78</v>
      </c>
      <c r="AU128" s="16" t="s">
        <v>101</v>
      </c>
      <c r="BK128" s="200">
        <f>BK129+BK235</f>
        <v>0</v>
      </c>
    </row>
    <row r="129" spans="1:63" s="12" customFormat="1" ht="25.9" customHeight="1">
      <c r="A129" s="12"/>
      <c r="B129" s="201"/>
      <c r="C129" s="202"/>
      <c r="D129" s="203" t="s">
        <v>78</v>
      </c>
      <c r="E129" s="204" t="s">
        <v>127</v>
      </c>
      <c r="F129" s="204" t="s">
        <v>128</v>
      </c>
      <c r="G129" s="202"/>
      <c r="H129" s="202"/>
      <c r="I129" s="205"/>
      <c r="J129" s="206">
        <f>BK129</f>
        <v>0</v>
      </c>
      <c r="K129" s="202"/>
      <c r="L129" s="207"/>
      <c r="M129" s="208"/>
      <c r="N129" s="209"/>
      <c r="O129" s="209"/>
      <c r="P129" s="210">
        <f>P130+P165+P181+P185+P208+P227</f>
        <v>0</v>
      </c>
      <c r="Q129" s="209"/>
      <c r="R129" s="210">
        <f>R130+R165+R181+R185+R208+R227</f>
        <v>67.30100359999999</v>
      </c>
      <c r="S129" s="209"/>
      <c r="T129" s="211">
        <f>T130+T165+T181+T185+T208+T227</f>
        <v>134.445</v>
      </c>
      <c r="U129" s="12"/>
      <c r="V129" s="12"/>
      <c r="W129" s="12"/>
      <c r="X129" s="12"/>
      <c r="Y129" s="12"/>
      <c r="Z129" s="12"/>
      <c r="AA129" s="12"/>
      <c r="AB129" s="12"/>
      <c r="AC129" s="12"/>
      <c r="AD129" s="12"/>
      <c r="AE129" s="12"/>
      <c r="AR129" s="212" t="s">
        <v>84</v>
      </c>
      <c r="AT129" s="213" t="s">
        <v>78</v>
      </c>
      <c r="AU129" s="213" t="s">
        <v>79</v>
      </c>
      <c r="AY129" s="212" t="s">
        <v>129</v>
      </c>
      <c r="BK129" s="214">
        <f>BK130+BK165+BK181+BK185+BK208+BK227</f>
        <v>0</v>
      </c>
    </row>
    <row r="130" spans="1:63" s="12" customFormat="1" ht="22.8" customHeight="1">
      <c r="A130" s="12"/>
      <c r="B130" s="201"/>
      <c r="C130" s="202"/>
      <c r="D130" s="203" t="s">
        <v>78</v>
      </c>
      <c r="E130" s="215" t="s">
        <v>84</v>
      </c>
      <c r="F130" s="215" t="s">
        <v>130</v>
      </c>
      <c r="G130" s="202"/>
      <c r="H130" s="202"/>
      <c r="I130" s="205"/>
      <c r="J130" s="216">
        <f>BK130</f>
        <v>0</v>
      </c>
      <c r="K130" s="202"/>
      <c r="L130" s="207"/>
      <c r="M130" s="208"/>
      <c r="N130" s="209"/>
      <c r="O130" s="209"/>
      <c r="P130" s="210">
        <f>SUM(P131:P164)</f>
        <v>0</v>
      </c>
      <c r="Q130" s="209"/>
      <c r="R130" s="210">
        <f>SUM(R131:R164)</f>
        <v>19.52183</v>
      </c>
      <c r="S130" s="209"/>
      <c r="T130" s="211">
        <f>SUM(T131:T164)</f>
        <v>134.345</v>
      </c>
      <c r="U130" s="12"/>
      <c r="V130" s="12"/>
      <c r="W130" s="12"/>
      <c r="X130" s="12"/>
      <c r="Y130" s="12"/>
      <c r="Z130" s="12"/>
      <c r="AA130" s="12"/>
      <c r="AB130" s="12"/>
      <c r="AC130" s="12"/>
      <c r="AD130" s="12"/>
      <c r="AE130" s="12"/>
      <c r="AR130" s="212" t="s">
        <v>84</v>
      </c>
      <c r="AT130" s="213" t="s">
        <v>78</v>
      </c>
      <c r="AU130" s="213" t="s">
        <v>84</v>
      </c>
      <c r="AY130" s="212" t="s">
        <v>129</v>
      </c>
      <c r="BK130" s="214">
        <f>SUM(BK131:BK164)</f>
        <v>0</v>
      </c>
    </row>
    <row r="131" spans="1:65" s="2" customFormat="1" ht="14.4" customHeight="1">
      <c r="A131" s="37"/>
      <c r="B131" s="38"/>
      <c r="C131" s="217" t="s">
        <v>84</v>
      </c>
      <c r="D131" s="217" t="s">
        <v>131</v>
      </c>
      <c r="E131" s="218" t="s">
        <v>132</v>
      </c>
      <c r="F131" s="219" t="s">
        <v>133</v>
      </c>
      <c r="G131" s="220" t="s">
        <v>134</v>
      </c>
      <c r="H131" s="221">
        <v>79.5</v>
      </c>
      <c r="I131" s="222"/>
      <c r="J131" s="223">
        <f>ROUND(I131*H131,2)</f>
        <v>0</v>
      </c>
      <c r="K131" s="219" t="s">
        <v>135</v>
      </c>
      <c r="L131" s="43"/>
      <c r="M131" s="224" t="s">
        <v>1</v>
      </c>
      <c r="N131" s="225" t="s">
        <v>44</v>
      </c>
      <c r="O131" s="90"/>
      <c r="P131" s="226">
        <f>O131*H131</f>
        <v>0</v>
      </c>
      <c r="Q131" s="226">
        <v>0</v>
      </c>
      <c r="R131" s="226">
        <f>Q131*H131</f>
        <v>0</v>
      </c>
      <c r="S131" s="226">
        <v>0.22</v>
      </c>
      <c r="T131" s="227">
        <f>S131*H131</f>
        <v>17.49</v>
      </c>
      <c r="U131" s="37"/>
      <c r="V131" s="37"/>
      <c r="W131" s="37"/>
      <c r="X131" s="37"/>
      <c r="Y131" s="37"/>
      <c r="Z131" s="37"/>
      <c r="AA131" s="37"/>
      <c r="AB131" s="37"/>
      <c r="AC131" s="37"/>
      <c r="AD131" s="37"/>
      <c r="AE131" s="37"/>
      <c r="AR131" s="228" t="s">
        <v>136</v>
      </c>
      <c r="AT131" s="228" t="s">
        <v>131</v>
      </c>
      <c r="AU131" s="228" t="s">
        <v>88</v>
      </c>
      <c r="AY131" s="16" t="s">
        <v>129</v>
      </c>
      <c r="BE131" s="229">
        <f>IF(N131="základní",J131,0)</f>
        <v>0</v>
      </c>
      <c r="BF131" s="229">
        <f>IF(N131="snížená",J131,0)</f>
        <v>0</v>
      </c>
      <c r="BG131" s="229">
        <f>IF(N131="zákl. přenesená",J131,0)</f>
        <v>0</v>
      </c>
      <c r="BH131" s="229">
        <f>IF(N131="sníž. přenesená",J131,0)</f>
        <v>0</v>
      </c>
      <c r="BI131" s="229">
        <f>IF(N131="nulová",J131,0)</f>
        <v>0</v>
      </c>
      <c r="BJ131" s="16" t="s">
        <v>84</v>
      </c>
      <c r="BK131" s="229">
        <f>ROUND(I131*H131,2)</f>
        <v>0</v>
      </c>
      <c r="BL131" s="16" t="s">
        <v>136</v>
      </c>
      <c r="BM131" s="228" t="s">
        <v>137</v>
      </c>
    </row>
    <row r="132" spans="1:47" s="2" customFormat="1" ht="12">
      <c r="A132" s="37"/>
      <c r="B132" s="38"/>
      <c r="C132" s="39"/>
      <c r="D132" s="230" t="s">
        <v>138</v>
      </c>
      <c r="E132" s="39"/>
      <c r="F132" s="231" t="s">
        <v>139</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138</v>
      </c>
      <c r="AU132" s="16" t="s">
        <v>88</v>
      </c>
    </row>
    <row r="133" spans="1:65" s="2" customFormat="1" ht="14.4" customHeight="1">
      <c r="A133" s="37"/>
      <c r="B133" s="38"/>
      <c r="C133" s="217" t="s">
        <v>88</v>
      </c>
      <c r="D133" s="217" t="s">
        <v>131</v>
      </c>
      <c r="E133" s="218" t="s">
        <v>140</v>
      </c>
      <c r="F133" s="219" t="s">
        <v>141</v>
      </c>
      <c r="G133" s="220" t="s">
        <v>134</v>
      </c>
      <c r="H133" s="221">
        <v>79.5</v>
      </c>
      <c r="I133" s="222"/>
      <c r="J133" s="223">
        <f>ROUND(I133*H133,2)</f>
        <v>0</v>
      </c>
      <c r="K133" s="219" t="s">
        <v>135</v>
      </c>
      <c r="L133" s="43"/>
      <c r="M133" s="224" t="s">
        <v>1</v>
      </c>
      <c r="N133" s="225" t="s">
        <v>44</v>
      </c>
      <c r="O133" s="90"/>
      <c r="P133" s="226">
        <f>O133*H133</f>
        <v>0</v>
      </c>
      <c r="Q133" s="226">
        <v>0</v>
      </c>
      <c r="R133" s="226">
        <f>Q133*H133</f>
        <v>0</v>
      </c>
      <c r="S133" s="226">
        <v>0.24</v>
      </c>
      <c r="T133" s="227">
        <f>S133*H133</f>
        <v>19.08</v>
      </c>
      <c r="U133" s="37"/>
      <c r="V133" s="37"/>
      <c r="W133" s="37"/>
      <c r="X133" s="37"/>
      <c r="Y133" s="37"/>
      <c r="Z133" s="37"/>
      <c r="AA133" s="37"/>
      <c r="AB133" s="37"/>
      <c r="AC133" s="37"/>
      <c r="AD133" s="37"/>
      <c r="AE133" s="37"/>
      <c r="AR133" s="228" t="s">
        <v>136</v>
      </c>
      <c r="AT133" s="228" t="s">
        <v>131</v>
      </c>
      <c r="AU133" s="228" t="s">
        <v>88</v>
      </c>
      <c r="AY133" s="16" t="s">
        <v>129</v>
      </c>
      <c r="BE133" s="229">
        <f>IF(N133="základní",J133,0)</f>
        <v>0</v>
      </c>
      <c r="BF133" s="229">
        <f>IF(N133="snížená",J133,0)</f>
        <v>0</v>
      </c>
      <c r="BG133" s="229">
        <f>IF(N133="zákl. přenesená",J133,0)</f>
        <v>0</v>
      </c>
      <c r="BH133" s="229">
        <f>IF(N133="sníž. přenesená",J133,0)</f>
        <v>0</v>
      </c>
      <c r="BI133" s="229">
        <f>IF(N133="nulová",J133,0)</f>
        <v>0</v>
      </c>
      <c r="BJ133" s="16" t="s">
        <v>84</v>
      </c>
      <c r="BK133" s="229">
        <f>ROUND(I133*H133,2)</f>
        <v>0</v>
      </c>
      <c r="BL133" s="16" t="s">
        <v>136</v>
      </c>
      <c r="BM133" s="228" t="s">
        <v>142</v>
      </c>
    </row>
    <row r="134" spans="1:47" s="2" customFormat="1" ht="12">
      <c r="A134" s="37"/>
      <c r="B134" s="38"/>
      <c r="C134" s="39"/>
      <c r="D134" s="230" t="s">
        <v>138</v>
      </c>
      <c r="E134" s="39"/>
      <c r="F134" s="231" t="s">
        <v>139</v>
      </c>
      <c r="G134" s="39"/>
      <c r="H134" s="39"/>
      <c r="I134" s="232"/>
      <c r="J134" s="39"/>
      <c r="K134" s="39"/>
      <c r="L134" s="43"/>
      <c r="M134" s="233"/>
      <c r="N134" s="234"/>
      <c r="O134" s="90"/>
      <c r="P134" s="90"/>
      <c r="Q134" s="90"/>
      <c r="R134" s="90"/>
      <c r="S134" s="90"/>
      <c r="T134" s="91"/>
      <c r="U134" s="37"/>
      <c r="V134" s="37"/>
      <c r="W134" s="37"/>
      <c r="X134" s="37"/>
      <c r="Y134" s="37"/>
      <c r="Z134" s="37"/>
      <c r="AA134" s="37"/>
      <c r="AB134" s="37"/>
      <c r="AC134" s="37"/>
      <c r="AD134" s="37"/>
      <c r="AE134" s="37"/>
      <c r="AT134" s="16" t="s">
        <v>138</v>
      </c>
      <c r="AU134" s="16" t="s">
        <v>88</v>
      </c>
    </row>
    <row r="135" spans="1:65" s="2" customFormat="1" ht="14.4" customHeight="1">
      <c r="A135" s="37"/>
      <c r="B135" s="38"/>
      <c r="C135" s="217" t="s">
        <v>91</v>
      </c>
      <c r="D135" s="217" t="s">
        <v>131</v>
      </c>
      <c r="E135" s="218" t="s">
        <v>143</v>
      </c>
      <c r="F135" s="219" t="s">
        <v>144</v>
      </c>
      <c r="G135" s="220" t="s">
        <v>134</v>
      </c>
      <c r="H135" s="221">
        <v>98.5</v>
      </c>
      <c r="I135" s="222"/>
      <c r="J135" s="223">
        <f>ROUND(I135*H135,2)</f>
        <v>0</v>
      </c>
      <c r="K135" s="219" t="s">
        <v>135</v>
      </c>
      <c r="L135" s="43"/>
      <c r="M135" s="224" t="s">
        <v>1</v>
      </c>
      <c r="N135" s="225" t="s">
        <v>44</v>
      </c>
      <c r="O135" s="90"/>
      <c r="P135" s="226">
        <f>O135*H135</f>
        <v>0</v>
      </c>
      <c r="Q135" s="226">
        <v>0</v>
      </c>
      <c r="R135" s="226">
        <f>Q135*H135</f>
        <v>0</v>
      </c>
      <c r="S135" s="226">
        <v>0.63</v>
      </c>
      <c r="T135" s="227">
        <f>S135*H135</f>
        <v>62.055</v>
      </c>
      <c r="U135" s="37"/>
      <c r="V135" s="37"/>
      <c r="W135" s="37"/>
      <c r="X135" s="37"/>
      <c r="Y135" s="37"/>
      <c r="Z135" s="37"/>
      <c r="AA135" s="37"/>
      <c r="AB135" s="37"/>
      <c r="AC135" s="37"/>
      <c r="AD135" s="37"/>
      <c r="AE135" s="37"/>
      <c r="AR135" s="228" t="s">
        <v>136</v>
      </c>
      <c r="AT135" s="228" t="s">
        <v>131</v>
      </c>
      <c r="AU135" s="228" t="s">
        <v>88</v>
      </c>
      <c r="AY135" s="16" t="s">
        <v>129</v>
      </c>
      <c r="BE135" s="229">
        <f>IF(N135="základní",J135,0)</f>
        <v>0</v>
      </c>
      <c r="BF135" s="229">
        <f>IF(N135="snížená",J135,0)</f>
        <v>0</v>
      </c>
      <c r="BG135" s="229">
        <f>IF(N135="zákl. přenesená",J135,0)</f>
        <v>0</v>
      </c>
      <c r="BH135" s="229">
        <f>IF(N135="sníž. přenesená",J135,0)</f>
        <v>0</v>
      </c>
      <c r="BI135" s="229">
        <f>IF(N135="nulová",J135,0)</f>
        <v>0</v>
      </c>
      <c r="BJ135" s="16" t="s">
        <v>84</v>
      </c>
      <c r="BK135" s="229">
        <f>ROUND(I135*H135,2)</f>
        <v>0</v>
      </c>
      <c r="BL135" s="16" t="s">
        <v>136</v>
      </c>
      <c r="BM135" s="228" t="s">
        <v>145</v>
      </c>
    </row>
    <row r="136" spans="1:47" s="2" customFormat="1" ht="12">
      <c r="A136" s="37"/>
      <c r="B136" s="38"/>
      <c r="C136" s="39"/>
      <c r="D136" s="230" t="s">
        <v>138</v>
      </c>
      <c r="E136" s="39"/>
      <c r="F136" s="231" t="s">
        <v>139</v>
      </c>
      <c r="G136" s="39"/>
      <c r="H136" s="39"/>
      <c r="I136" s="232"/>
      <c r="J136" s="39"/>
      <c r="K136" s="39"/>
      <c r="L136" s="43"/>
      <c r="M136" s="233"/>
      <c r="N136" s="234"/>
      <c r="O136" s="90"/>
      <c r="P136" s="90"/>
      <c r="Q136" s="90"/>
      <c r="R136" s="90"/>
      <c r="S136" s="90"/>
      <c r="T136" s="91"/>
      <c r="U136" s="37"/>
      <c r="V136" s="37"/>
      <c r="W136" s="37"/>
      <c r="X136" s="37"/>
      <c r="Y136" s="37"/>
      <c r="Z136" s="37"/>
      <c r="AA136" s="37"/>
      <c r="AB136" s="37"/>
      <c r="AC136" s="37"/>
      <c r="AD136" s="37"/>
      <c r="AE136" s="37"/>
      <c r="AT136" s="16" t="s">
        <v>138</v>
      </c>
      <c r="AU136" s="16" t="s">
        <v>88</v>
      </c>
    </row>
    <row r="137" spans="1:51" s="13" customFormat="1" ht="12">
      <c r="A137" s="13"/>
      <c r="B137" s="235"/>
      <c r="C137" s="236"/>
      <c r="D137" s="230" t="s">
        <v>146</v>
      </c>
      <c r="E137" s="237" t="s">
        <v>1</v>
      </c>
      <c r="F137" s="238" t="s">
        <v>147</v>
      </c>
      <c r="G137" s="236"/>
      <c r="H137" s="239">
        <v>98.5</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146</v>
      </c>
      <c r="AU137" s="245" t="s">
        <v>88</v>
      </c>
      <c r="AV137" s="13" t="s">
        <v>88</v>
      </c>
      <c r="AW137" s="13" t="s">
        <v>37</v>
      </c>
      <c r="AX137" s="13" t="s">
        <v>84</v>
      </c>
      <c r="AY137" s="245" t="s">
        <v>129</v>
      </c>
    </row>
    <row r="138" spans="1:65" s="2" customFormat="1" ht="14.4" customHeight="1">
      <c r="A138" s="37"/>
      <c r="B138" s="38"/>
      <c r="C138" s="217" t="s">
        <v>136</v>
      </c>
      <c r="D138" s="217" t="s">
        <v>131</v>
      </c>
      <c r="E138" s="218" t="s">
        <v>148</v>
      </c>
      <c r="F138" s="219" t="s">
        <v>149</v>
      </c>
      <c r="G138" s="220" t="s">
        <v>134</v>
      </c>
      <c r="H138" s="221">
        <v>178</v>
      </c>
      <c r="I138" s="222"/>
      <c r="J138" s="223">
        <f>ROUND(I138*H138,2)</f>
        <v>0</v>
      </c>
      <c r="K138" s="219" t="s">
        <v>135</v>
      </c>
      <c r="L138" s="43"/>
      <c r="M138" s="224" t="s">
        <v>1</v>
      </c>
      <c r="N138" s="225" t="s">
        <v>44</v>
      </c>
      <c r="O138" s="90"/>
      <c r="P138" s="226">
        <f>O138*H138</f>
        <v>0</v>
      </c>
      <c r="Q138" s="226">
        <v>0</v>
      </c>
      <c r="R138" s="226">
        <f>Q138*H138</f>
        <v>0</v>
      </c>
      <c r="S138" s="226">
        <v>0.17</v>
      </c>
      <c r="T138" s="227">
        <f>S138*H138</f>
        <v>30.26</v>
      </c>
      <c r="U138" s="37"/>
      <c r="V138" s="37"/>
      <c r="W138" s="37"/>
      <c r="X138" s="37"/>
      <c r="Y138" s="37"/>
      <c r="Z138" s="37"/>
      <c r="AA138" s="37"/>
      <c r="AB138" s="37"/>
      <c r="AC138" s="37"/>
      <c r="AD138" s="37"/>
      <c r="AE138" s="37"/>
      <c r="AR138" s="228" t="s">
        <v>136</v>
      </c>
      <c r="AT138" s="228" t="s">
        <v>131</v>
      </c>
      <c r="AU138" s="228" t="s">
        <v>88</v>
      </c>
      <c r="AY138" s="16" t="s">
        <v>129</v>
      </c>
      <c r="BE138" s="229">
        <f>IF(N138="základní",J138,0)</f>
        <v>0</v>
      </c>
      <c r="BF138" s="229">
        <f>IF(N138="snížená",J138,0)</f>
        <v>0</v>
      </c>
      <c r="BG138" s="229">
        <f>IF(N138="zákl. přenesená",J138,0)</f>
        <v>0</v>
      </c>
      <c r="BH138" s="229">
        <f>IF(N138="sníž. přenesená",J138,0)</f>
        <v>0</v>
      </c>
      <c r="BI138" s="229">
        <f>IF(N138="nulová",J138,0)</f>
        <v>0</v>
      </c>
      <c r="BJ138" s="16" t="s">
        <v>84</v>
      </c>
      <c r="BK138" s="229">
        <f>ROUND(I138*H138,2)</f>
        <v>0</v>
      </c>
      <c r="BL138" s="16" t="s">
        <v>136</v>
      </c>
      <c r="BM138" s="228" t="s">
        <v>150</v>
      </c>
    </row>
    <row r="139" spans="1:47" s="2" customFormat="1" ht="12">
      <c r="A139" s="37"/>
      <c r="B139" s="38"/>
      <c r="C139" s="39"/>
      <c r="D139" s="230" t="s">
        <v>138</v>
      </c>
      <c r="E139" s="39"/>
      <c r="F139" s="231" t="s">
        <v>139</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138</v>
      </c>
      <c r="AU139" s="16" t="s">
        <v>88</v>
      </c>
    </row>
    <row r="140" spans="1:51" s="13" customFormat="1" ht="12">
      <c r="A140" s="13"/>
      <c r="B140" s="235"/>
      <c r="C140" s="236"/>
      <c r="D140" s="230" t="s">
        <v>146</v>
      </c>
      <c r="E140" s="237" t="s">
        <v>1</v>
      </c>
      <c r="F140" s="238" t="s">
        <v>151</v>
      </c>
      <c r="G140" s="236"/>
      <c r="H140" s="239">
        <v>178</v>
      </c>
      <c r="I140" s="240"/>
      <c r="J140" s="236"/>
      <c r="K140" s="236"/>
      <c r="L140" s="241"/>
      <c r="M140" s="242"/>
      <c r="N140" s="243"/>
      <c r="O140" s="243"/>
      <c r="P140" s="243"/>
      <c r="Q140" s="243"/>
      <c r="R140" s="243"/>
      <c r="S140" s="243"/>
      <c r="T140" s="244"/>
      <c r="U140" s="13"/>
      <c r="V140" s="13"/>
      <c r="W140" s="13"/>
      <c r="X140" s="13"/>
      <c r="Y140" s="13"/>
      <c r="Z140" s="13"/>
      <c r="AA140" s="13"/>
      <c r="AB140" s="13"/>
      <c r="AC140" s="13"/>
      <c r="AD140" s="13"/>
      <c r="AE140" s="13"/>
      <c r="AT140" s="245" t="s">
        <v>146</v>
      </c>
      <c r="AU140" s="245" t="s">
        <v>88</v>
      </c>
      <c r="AV140" s="13" t="s">
        <v>88</v>
      </c>
      <c r="AW140" s="13" t="s">
        <v>37</v>
      </c>
      <c r="AX140" s="13" t="s">
        <v>84</v>
      </c>
      <c r="AY140" s="245" t="s">
        <v>129</v>
      </c>
    </row>
    <row r="141" spans="1:65" s="2" customFormat="1" ht="14.4" customHeight="1">
      <c r="A141" s="37"/>
      <c r="B141" s="38"/>
      <c r="C141" s="217" t="s">
        <v>152</v>
      </c>
      <c r="D141" s="217" t="s">
        <v>131</v>
      </c>
      <c r="E141" s="218" t="s">
        <v>153</v>
      </c>
      <c r="F141" s="219" t="s">
        <v>154</v>
      </c>
      <c r="G141" s="220" t="s">
        <v>155</v>
      </c>
      <c r="H141" s="221">
        <v>2</v>
      </c>
      <c r="I141" s="222"/>
      <c r="J141" s="223">
        <f>ROUND(I141*H141,2)</f>
        <v>0</v>
      </c>
      <c r="K141" s="219" t="s">
        <v>135</v>
      </c>
      <c r="L141" s="43"/>
      <c r="M141" s="224" t="s">
        <v>1</v>
      </c>
      <c r="N141" s="225" t="s">
        <v>44</v>
      </c>
      <c r="O141" s="90"/>
      <c r="P141" s="226">
        <f>O141*H141</f>
        <v>0</v>
      </c>
      <c r="Q141" s="226">
        <v>0</v>
      </c>
      <c r="R141" s="226">
        <f>Q141*H141</f>
        <v>0</v>
      </c>
      <c r="S141" s="226">
        <v>0.29</v>
      </c>
      <c r="T141" s="227">
        <f>S141*H141</f>
        <v>0.58</v>
      </c>
      <c r="U141" s="37"/>
      <c r="V141" s="37"/>
      <c r="W141" s="37"/>
      <c r="X141" s="37"/>
      <c r="Y141" s="37"/>
      <c r="Z141" s="37"/>
      <c r="AA141" s="37"/>
      <c r="AB141" s="37"/>
      <c r="AC141" s="37"/>
      <c r="AD141" s="37"/>
      <c r="AE141" s="37"/>
      <c r="AR141" s="228" t="s">
        <v>136</v>
      </c>
      <c r="AT141" s="228" t="s">
        <v>131</v>
      </c>
      <c r="AU141" s="228" t="s">
        <v>88</v>
      </c>
      <c r="AY141" s="16" t="s">
        <v>129</v>
      </c>
      <c r="BE141" s="229">
        <f>IF(N141="základní",J141,0)</f>
        <v>0</v>
      </c>
      <c r="BF141" s="229">
        <f>IF(N141="snížená",J141,0)</f>
        <v>0</v>
      </c>
      <c r="BG141" s="229">
        <f>IF(N141="zákl. přenesená",J141,0)</f>
        <v>0</v>
      </c>
      <c r="BH141" s="229">
        <f>IF(N141="sníž. přenesená",J141,0)</f>
        <v>0</v>
      </c>
      <c r="BI141" s="229">
        <f>IF(N141="nulová",J141,0)</f>
        <v>0</v>
      </c>
      <c r="BJ141" s="16" t="s">
        <v>84</v>
      </c>
      <c r="BK141" s="229">
        <f>ROUND(I141*H141,2)</f>
        <v>0</v>
      </c>
      <c r="BL141" s="16" t="s">
        <v>136</v>
      </c>
      <c r="BM141" s="228" t="s">
        <v>156</v>
      </c>
    </row>
    <row r="142" spans="1:47" s="2" customFormat="1" ht="12">
      <c r="A142" s="37"/>
      <c r="B142" s="38"/>
      <c r="C142" s="39"/>
      <c r="D142" s="230" t="s">
        <v>138</v>
      </c>
      <c r="E142" s="39"/>
      <c r="F142" s="231" t="s">
        <v>157</v>
      </c>
      <c r="G142" s="39"/>
      <c r="H142" s="39"/>
      <c r="I142" s="232"/>
      <c r="J142" s="39"/>
      <c r="K142" s="39"/>
      <c r="L142" s="43"/>
      <c r="M142" s="233"/>
      <c r="N142" s="234"/>
      <c r="O142" s="90"/>
      <c r="P142" s="90"/>
      <c r="Q142" s="90"/>
      <c r="R142" s="90"/>
      <c r="S142" s="90"/>
      <c r="T142" s="91"/>
      <c r="U142" s="37"/>
      <c r="V142" s="37"/>
      <c r="W142" s="37"/>
      <c r="X142" s="37"/>
      <c r="Y142" s="37"/>
      <c r="Z142" s="37"/>
      <c r="AA142" s="37"/>
      <c r="AB142" s="37"/>
      <c r="AC142" s="37"/>
      <c r="AD142" s="37"/>
      <c r="AE142" s="37"/>
      <c r="AT142" s="16" t="s">
        <v>138</v>
      </c>
      <c r="AU142" s="16" t="s">
        <v>88</v>
      </c>
    </row>
    <row r="143" spans="1:65" s="2" customFormat="1" ht="14.4" customHeight="1">
      <c r="A143" s="37"/>
      <c r="B143" s="38"/>
      <c r="C143" s="217" t="s">
        <v>158</v>
      </c>
      <c r="D143" s="217" t="s">
        <v>131</v>
      </c>
      <c r="E143" s="218" t="s">
        <v>159</v>
      </c>
      <c r="F143" s="219" t="s">
        <v>160</v>
      </c>
      <c r="G143" s="220" t="s">
        <v>155</v>
      </c>
      <c r="H143" s="221">
        <v>122</v>
      </c>
      <c r="I143" s="222"/>
      <c r="J143" s="223">
        <f>ROUND(I143*H143,2)</f>
        <v>0</v>
      </c>
      <c r="K143" s="219" t="s">
        <v>135</v>
      </c>
      <c r="L143" s="43"/>
      <c r="M143" s="224" t="s">
        <v>1</v>
      </c>
      <c r="N143" s="225" t="s">
        <v>44</v>
      </c>
      <c r="O143" s="90"/>
      <c r="P143" s="226">
        <f>O143*H143</f>
        <v>0</v>
      </c>
      <c r="Q143" s="226">
        <v>0</v>
      </c>
      <c r="R143" s="226">
        <f>Q143*H143</f>
        <v>0</v>
      </c>
      <c r="S143" s="226">
        <v>0.04</v>
      </c>
      <c r="T143" s="227">
        <f>S143*H143</f>
        <v>4.88</v>
      </c>
      <c r="U143" s="37"/>
      <c r="V143" s="37"/>
      <c r="W143" s="37"/>
      <c r="X143" s="37"/>
      <c r="Y143" s="37"/>
      <c r="Z143" s="37"/>
      <c r="AA143" s="37"/>
      <c r="AB143" s="37"/>
      <c r="AC143" s="37"/>
      <c r="AD143" s="37"/>
      <c r="AE143" s="37"/>
      <c r="AR143" s="228" t="s">
        <v>136</v>
      </c>
      <c r="AT143" s="228" t="s">
        <v>131</v>
      </c>
      <c r="AU143" s="228" t="s">
        <v>88</v>
      </c>
      <c r="AY143" s="16" t="s">
        <v>129</v>
      </c>
      <c r="BE143" s="229">
        <f>IF(N143="základní",J143,0)</f>
        <v>0</v>
      </c>
      <c r="BF143" s="229">
        <f>IF(N143="snížená",J143,0)</f>
        <v>0</v>
      </c>
      <c r="BG143" s="229">
        <f>IF(N143="zákl. přenesená",J143,0)</f>
        <v>0</v>
      </c>
      <c r="BH143" s="229">
        <f>IF(N143="sníž. přenesená",J143,0)</f>
        <v>0</v>
      </c>
      <c r="BI143" s="229">
        <f>IF(N143="nulová",J143,0)</f>
        <v>0</v>
      </c>
      <c r="BJ143" s="16" t="s">
        <v>84</v>
      </c>
      <c r="BK143" s="229">
        <f>ROUND(I143*H143,2)</f>
        <v>0</v>
      </c>
      <c r="BL143" s="16" t="s">
        <v>136</v>
      </c>
      <c r="BM143" s="228" t="s">
        <v>161</v>
      </c>
    </row>
    <row r="144" spans="1:47" s="2" customFormat="1" ht="12">
      <c r="A144" s="37"/>
      <c r="B144" s="38"/>
      <c r="C144" s="39"/>
      <c r="D144" s="230" t="s">
        <v>138</v>
      </c>
      <c r="E144" s="39"/>
      <c r="F144" s="231" t="s">
        <v>157</v>
      </c>
      <c r="G144" s="39"/>
      <c r="H144" s="39"/>
      <c r="I144" s="232"/>
      <c r="J144" s="39"/>
      <c r="K144" s="39"/>
      <c r="L144" s="43"/>
      <c r="M144" s="233"/>
      <c r="N144" s="234"/>
      <c r="O144" s="90"/>
      <c r="P144" s="90"/>
      <c r="Q144" s="90"/>
      <c r="R144" s="90"/>
      <c r="S144" s="90"/>
      <c r="T144" s="91"/>
      <c r="U144" s="37"/>
      <c r="V144" s="37"/>
      <c r="W144" s="37"/>
      <c r="X144" s="37"/>
      <c r="Y144" s="37"/>
      <c r="Z144" s="37"/>
      <c r="AA144" s="37"/>
      <c r="AB144" s="37"/>
      <c r="AC144" s="37"/>
      <c r="AD144" s="37"/>
      <c r="AE144" s="37"/>
      <c r="AT144" s="16" t="s">
        <v>138</v>
      </c>
      <c r="AU144" s="16" t="s">
        <v>88</v>
      </c>
    </row>
    <row r="145" spans="1:65" s="2" customFormat="1" ht="14.4" customHeight="1">
      <c r="A145" s="37"/>
      <c r="B145" s="38"/>
      <c r="C145" s="217" t="s">
        <v>162</v>
      </c>
      <c r="D145" s="217" t="s">
        <v>131</v>
      </c>
      <c r="E145" s="218" t="s">
        <v>163</v>
      </c>
      <c r="F145" s="219" t="s">
        <v>164</v>
      </c>
      <c r="G145" s="220" t="s">
        <v>165</v>
      </c>
      <c r="H145" s="221">
        <v>12.2</v>
      </c>
      <c r="I145" s="222"/>
      <c r="J145" s="223">
        <f>ROUND(I145*H145,2)</f>
        <v>0</v>
      </c>
      <c r="K145" s="219" t="s">
        <v>135</v>
      </c>
      <c r="L145" s="43"/>
      <c r="M145" s="224" t="s">
        <v>1</v>
      </c>
      <c r="N145" s="225" t="s">
        <v>44</v>
      </c>
      <c r="O145" s="90"/>
      <c r="P145" s="226">
        <f>O145*H145</f>
        <v>0</v>
      </c>
      <c r="Q145" s="226">
        <v>0</v>
      </c>
      <c r="R145" s="226">
        <f>Q145*H145</f>
        <v>0</v>
      </c>
      <c r="S145" s="226">
        <v>0</v>
      </c>
      <c r="T145" s="227">
        <f>S145*H145</f>
        <v>0</v>
      </c>
      <c r="U145" s="37"/>
      <c r="V145" s="37"/>
      <c r="W145" s="37"/>
      <c r="X145" s="37"/>
      <c r="Y145" s="37"/>
      <c r="Z145" s="37"/>
      <c r="AA145" s="37"/>
      <c r="AB145" s="37"/>
      <c r="AC145" s="37"/>
      <c r="AD145" s="37"/>
      <c r="AE145" s="37"/>
      <c r="AR145" s="228" t="s">
        <v>136</v>
      </c>
      <c r="AT145" s="228" t="s">
        <v>131</v>
      </c>
      <c r="AU145" s="228" t="s">
        <v>88</v>
      </c>
      <c r="AY145" s="16" t="s">
        <v>129</v>
      </c>
      <c r="BE145" s="229">
        <f>IF(N145="základní",J145,0)</f>
        <v>0</v>
      </c>
      <c r="BF145" s="229">
        <f>IF(N145="snížená",J145,0)</f>
        <v>0</v>
      </c>
      <c r="BG145" s="229">
        <f>IF(N145="zákl. přenesená",J145,0)</f>
        <v>0</v>
      </c>
      <c r="BH145" s="229">
        <f>IF(N145="sníž. přenesená",J145,0)</f>
        <v>0</v>
      </c>
      <c r="BI145" s="229">
        <f>IF(N145="nulová",J145,0)</f>
        <v>0</v>
      </c>
      <c r="BJ145" s="16" t="s">
        <v>84</v>
      </c>
      <c r="BK145" s="229">
        <f>ROUND(I145*H145,2)</f>
        <v>0</v>
      </c>
      <c r="BL145" s="16" t="s">
        <v>136</v>
      </c>
      <c r="BM145" s="228" t="s">
        <v>166</v>
      </c>
    </row>
    <row r="146" spans="1:47" s="2" customFormat="1" ht="12">
      <c r="A146" s="37"/>
      <c r="B146" s="38"/>
      <c r="C146" s="39"/>
      <c r="D146" s="230" t="s">
        <v>138</v>
      </c>
      <c r="E146" s="39"/>
      <c r="F146" s="231" t="s">
        <v>167</v>
      </c>
      <c r="G146" s="39"/>
      <c r="H146" s="39"/>
      <c r="I146" s="232"/>
      <c r="J146" s="39"/>
      <c r="K146" s="39"/>
      <c r="L146" s="43"/>
      <c r="M146" s="233"/>
      <c r="N146" s="234"/>
      <c r="O146" s="90"/>
      <c r="P146" s="90"/>
      <c r="Q146" s="90"/>
      <c r="R146" s="90"/>
      <c r="S146" s="90"/>
      <c r="T146" s="91"/>
      <c r="U146" s="37"/>
      <c r="V146" s="37"/>
      <c r="W146" s="37"/>
      <c r="X146" s="37"/>
      <c r="Y146" s="37"/>
      <c r="Z146" s="37"/>
      <c r="AA146" s="37"/>
      <c r="AB146" s="37"/>
      <c r="AC146" s="37"/>
      <c r="AD146" s="37"/>
      <c r="AE146" s="37"/>
      <c r="AT146" s="16" t="s">
        <v>138</v>
      </c>
      <c r="AU146" s="16" t="s">
        <v>88</v>
      </c>
    </row>
    <row r="147" spans="1:51" s="13" customFormat="1" ht="12">
      <c r="A147" s="13"/>
      <c r="B147" s="235"/>
      <c r="C147" s="236"/>
      <c r="D147" s="230" t="s">
        <v>146</v>
      </c>
      <c r="E147" s="237" t="s">
        <v>1</v>
      </c>
      <c r="F147" s="238" t="s">
        <v>168</v>
      </c>
      <c r="G147" s="236"/>
      <c r="H147" s="239">
        <v>12.2</v>
      </c>
      <c r="I147" s="240"/>
      <c r="J147" s="236"/>
      <c r="K147" s="236"/>
      <c r="L147" s="241"/>
      <c r="M147" s="242"/>
      <c r="N147" s="243"/>
      <c r="O147" s="243"/>
      <c r="P147" s="243"/>
      <c r="Q147" s="243"/>
      <c r="R147" s="243"/>
      <c r="S147" s="243"/>
      <c r="T147" s="244"/>
      <c r="U147" s="13"/>
      <c r="V147" s="13"/>
      <c r="W147" s="13"/>
      <c r="X147" s="13"/>
      <c r="Y147" s="13"/>
      <c r="Z147" s="13"/>
      <c r="AA147" s="13"/>
      <c r="AB147" s="13"/>
      <c r="AC147" s="13"/>
      <c r="AD147" s="13"/>
      <c r="AE147" s="13"/>
      <c r="AT147" s="245" t="s">
        <v>146</v>
      </c>
      <c r="AU147" s="245" t="s">
        <v>88</v>
      </c>
      <c r="AV147" s="13" t="s">
        <v>88</v>
      </c>
      <c r="AW147" s="13" t="s">
        <v>37</v>
      </c>
      <c r="AX147" s="13" t="s">
        <v>84</v>
      </c>
      <c r="AY147" s="245" t="s">
        <v>129</v>
      </c>
    </row>
    <row r="148" spans="1:65" s="2" customFormat="1" ht="14.4" customHeight="1">
      <c r="A148" s="37"/>
      <c r="B148" s="38"/>
      <c r="C148" s="217" t="s">
        <v>169</v>
      </c>
      <c r="D148" s="217" t="s">
        <v>131</v>
      </c>
      <c r="E148" s="218" t="s">
        <v>170</v>
      </c>
      <c r="F148" s="219" t="s">
        <v>171</v>
      </c>
      <c r="G148" s="220" t="s">
        <v>165</v>
      </c>
      <c r="H148" s="221">
        <v>12.2</v>
      </c>
      <c r="I148" s="222"/>
      <c r="J148" s="223">
        <f>ROUND(I148*H148,2)</f>
        <v>0</v>
      </c>
      <c r="K148" s="219" t="s">
        <v>135</v>
      </c>
      <c r="L148" s="43"/>
      <c r="M148" s="224" t="s">
        <v>1</v>
      </c>
      <c r="N148" s="225" t="s">
        <v>44</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136</v>
      </c>
      <c r="AT148" s="228" t="s">
        <v>131</v>
      </c>
      <c r="AU148" s="228" t="s">
        <v>88</v>
      </c>
      <c r="AY148" s="16" t="s">
        <v>129</v>
      </c>
      <c r="BE148" s="229">
        <f>IF(N148="základní",J148,0)</f>
        <v>0</v>
      </c>
      <c r="BF148" s="229">
        <f>IF(N148="snížená",J148,0)</f>
        <v>0</v>
      </c>
      <c r="BG148" s="229">
        <f>IF(N148="zákl. přenesená",J148,0)</f>
        <v>0</v>
      </c>
      <c r="BH148" s="229">
        <f>IF(N148="sníž. přenesená",J148,0)</f>
        <v>0</v>
      </c>
      <c r="BI148" s="229">
        <f>IF(N148="nulová",J148,0)</f>
        <v>0</v>
      </c>
      <c r="BJ148" s="16" t="s">
        <v>84</v>
      </c>
      <c r="BK148" s="229">
        <f>ROUND(I148*H148,2)</f>
        <v>0</v>
      </c>
      <c r="BL148" s="16" t="s">
        <v>136</v>
      </c>
      <c r="BM148" s="228" t="s">
        <v>172</v>
      </c>
    </row>
    <row r="149" spans="1:47" s="2" customFormat="1" ht="12">
      <c r="A149" s="37"/>
      <c r="B149" s="38"/>
      <c r="C149" s="39"/>
      <c r="D149" s="230" t="s">
        <v>138</v>
      </c>
      <c r="E149" s="39"/>
      <c r="F149" s="231" t="s">
        <v>173</v>
      </c>
      <c r="G149" s="39"/>
      <c r="H149" s="39"/>
      <c r="I149" s="232"/>
      <c r="J149" s="39"/>
      <c r="K149" s="39"/>
      <c r="L149" s="43"/>
      <c r="M149" s="233"/>
      <c r="N149" s="234"/>
      <c r="O149" s="90"/>
      <c r="P149" s="90"/>
      <c r="Q149" s="90"/>
      <c r="R149" s="90"/>
      <c r="S149" s="90"/>
      <c r="T149" s="91"/>
      <c r="U149" s="37"/>
      <c r="V149" s="37"/>
      <c r="W149" s="37"/>
      <c r="X149" s="37"/>
      <c r="Y149" s="37"/>
      <c r="Z149" s="37"/>
      <c r="AA149" s="37"/>
      <c r="AB149" s="37"/>
      <c r="AC149" s="37"/>
      <c r="AD149" s="37"/>
      <c r="AE149" s="37"/>
      <c r="AT149" s="16" t="s">
        <v>138</v>
      </c>
      <c r="AU149" s="16" t="s">
        <v>88</v>
      </c>
    </row>
    <row r="150" spans="1:51" s="13" customFormat="1" ht="12">
      <c r="A150" s="13"/>
      <c r="B150" s="235"/>
      <c r="C150" s="236"/>
      <c r="D150" s="230" t="s">
        <v>146</v>
      </c>
      <c r="E150" s="237" t="s">
        <v>1</v>
      </c>
      <c r="F150" s="238" t="s">
        <v>174</v>
      </c>
      <c r="G150" s="236"/>
      <c r="H150" s="239">
        <v>12.2</v>
      </c>
      <c r="I150" s="240"/>
      <c r="J150" s="236"/>
      <c r="K150" s="236"/>
      <c r="L150" s="241"/>
      <c r="M150" s="242"/>
      <c r="N150" s="243"/>
      <c r="O150" s="243"/>
      <c r="P150" s="243"/>
      <c r="Q150" s="243"/>
      <c r="R150" s="243"/>
      <c r="S150" s="243"/>
      <c r="T150" s="244"/>
      <c r="U150" s="13"/>
      <c r="V150" s="13"/>
      <c r="W150" s="13"/>
      <c r="X150" s="13"/>
      <c r="Y150" s="13"/>
      <c r="Z150" s="13"/>
      <c r="AA150" s="13"/>
      <c r="AB150" s="13"/>
      <c r="AC150" s="13"/>
      <c r="AD150" s="13"/>
      <c r="AE150" s="13"/>
      <c r="AT150" s="245" t="s">
        <v>146</v>
      </c>
      <c r="AU150" s="245" t="s">
        <v>88</v>
      </c>
      <c r="AV150" s="13" t="s">
        <v>88</v>
      </c>
      <c r="AW150" s="13" t="s">
        <v>37</v>
      </c>
      <c r="AX150" s="13" t="s">
        <v>84</v>
      </c>
      <c r="AY150" s="245" t="s">
        <v>129</v>
      </c>
    </row>
    <row r="151" spans="1:65" s="2" customFormat="1" ht="24.15" customHeight="1">
      <c r="A151" s="37"/>
      <c r="B151" s="38"/>
      <c r="C151" s="217" t="s">
        <v>175</v>
      </c>
      <c r="D151" s="217" t="s">
        <v>131</v>
      </c>
      <c r="E151" s="218" t="s">
        <v>176</v>
      </c>
      <c r="F151" s="219" t="s">
        <v>177</v>
      </c>
      <c r="G151" s="220" t="s">
        <v>165</v>
      </c>
      <c r="H151" s="221">
        <v>183</v>
      </c>
      <c r="I151" s="222"/>
      <c r="J151" s="223">
        <f>ROUND(I151*H151,2)</f>
        <v>0</v>
      </c>
      <c r="K151" s="219" t="s">
        <v>135</v>
      </c>
      <c r="L151" s="43"/>
      <c r="M151" s="224" t="s">
        <v>1</v>
      </c>
      <c r="N151" s="225" t="s">
        <v>44</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136</v>
      </c>
      <c r="AT151" s="228" t="s">
        <v>131</v>
      </c>
      <c r="AU151" s="228" t="s">
        <v>88</v>
      </c>
      <c r="AY151" s="16" t="s">
        <v>129</v>
      </c>
      <c r="BE151" s="229">
        <f>IF(N151="základní",J151,0)</f>
        <v>0</v>
      </c>
      <c r="BF151" s="229">
        <f>IF(N151="snížená",J151,0)</f>
        <v>0</v>
      </c>
      <c r="BG151" s="229">
        <f>IF(N151="zákl. přenesená",J151,0)</f>
        <v>0</v>
      </c>
      <c r="BH151" s="229">
        <f>IF(N151="sníž. přenesená",J151,0)</f>
        <v>0</v>
      </c>
      <c r="BI151" s="229">
        <f>IF(N151="nulová",J151,0)</f>
        <v>0</v>
      </c>
      <c r="BJ151" s="16" t="s">
        <v>84</v>
      </c>
      <c r="BK151" s="229">
        <f>ROUND(I151*H151,2)</f>
        <v>0</v>
      </c>
      <c r="BL151" s="16" t="s">
        <v>136</v>
      </c>
      <c r="BM151" s="228" t="s">
        <v>178</v>
      </c>
    </row>
    <row r="152" spans="1:47" s="2" customFormat="1" ht="12">
      <c r="A152" s="37"/>
      <c r="B152" s="38"/>
      <c r="C152" s="39"/>
      <c r="D152" s="230" t="s">
        <v>138</v>
      </c>
      <c r="E152" s="39"/>
      <c r="F152" s="231" t="s">
        <v>173</v>
      </c>
      <c r="G152" s="39"/>
      <c r="H152" s="39"/>
      <c r="I152" s="232"/>
      <c r="J152" s="39"/>
      <c r="K152" s="39"/>
      <c r="L152" s="43"/>
      <c r="M152" s="233"/>
      <c r="N152" s="234"/>
      <c r="O152" s="90"/>
      <c r="P152" s="90"/>
      <c r="Q152" s="90"/>
      <c r="R152" s="90"/>
      <c r="S152" s="90"/>
      <c r="T152" s="91"/>
      <c r="U152" s="37"/>
      <c r="V152" s="37"/>
      <c r="W152" s="37"/>
      <c r="X152" s="37"/>
      <c r="Y152" s="37"/>
      <c r="Z152" s="37"/>
      <c r="AA152" s="37"/>
      <c r="AB152" s="37"/>
      <c r="AC152" s="37"/>
      <c r="AD152" s="37"/>
      <c r="AE152" s="37"/>
      <c r="AT152" s="16" t="s">
        <v>138</v>
      </c>
      <c r="AU152" s="16" t="s">
        <v>88</v>
      </c>
    </row>
    <row r="153" spans="1:51" s="13" customFormat="1" ht="12">
      <c r="A153" s="13"/>
      <c r="B153" s="235"/>
      <c r="C153" s="236"/>
      <c r="D153" s="230" t="s">
        <v>146</v>
      </c>
      <c r="E153" s="237" t="s">
        <v>1</v>
      </c>
      <c r="F153" s="238" t="s">
        <v>179</v>
      </c>
      <c r="G153" s="236"/>
      <c r="H153" s="239">
        <v>183</v>
      </c>
      <c r="I153" s="240"/>
      <c r="J153" s="236"/>
      <c r="K153" s="236"/>
      <c r="L153" s="241"/>
      <c r="M153" s="242"/>
      <c r="N153" s="243"/>
      <c r="O153" s="243"/>
      <c r="P153" s="243"/>
      <c r="Q153" s="243"/>
      <c r="R153" s="243"/>
      <c r="S153" s="243"/>
      <c r="T153" s="244"/>
      <c r="U153" s="13"/>
      <c r="V153" s="13"/>
      <c r="W153" s="13"/>
      <c r="X153" s="13"/>
      <c r="Y153" s="13"/>
      <c r="Z153" s="13"/>
      <c r="AA153" s="13"/>
      <c r="AB153" s="13"/>
      <c r="AC153" s="13"/>
      <c r="AD153" s="13"/>
      <c r="AE153" s="13"/>
      <c r="AT153" s="245" t="s">
        <v>146</v>
      </c>
      <c r="AU153" s="245" t="s">
        <v>88</v>
      </c>
      <c r="AV153" s="13" t="s">
        <v>88</v>
      </c>
      <c r="AW153" s="13" t="s">
        <v>37</v>
      </c>
      <c r="AX153" s="13" t="s">
        <v>84</v>
      </c>
      <c r="AY153" s="245" t="s">
        <v>129</v>
      </c>
    </row>
    <row r="154" spans="1:65" s="2" customFormat="1" ht="14.4" customHeight="1">
      <c r="A154" s="37"/>
      <c r="B154" s="38"/>
      <c r="C154" s="217" t="s">
        <v>180</v>
      </c>
      <c r="D154" s="217" t="s">
        <v>131</v>
      </c>
      <c r="E154" s="218" t="s">
        <v>181</v>
      </c>
      <c r="F154" s="219" t="s">
        <v>182</v>
      </c>
      <c r="G154" s="220" t="s">
        <v>134</v>
      </c>
      <c r="H154" s="221">
        <v>122</v>
      </c>
      <c r="I154" s="222"/>
      <c r="J154" s="223">
        <f>ROUND(I154*H154,2)</f>
        <v>0</v>
      </c>
      <c r="K154" s="219" t="s">
        <v>135</v>
      </c>
      <c r="L154" s="43"/>
      <c r="M154" s="224" t="s">
        <v>1</v>
      </c>
      <c r="N154" s="225" t="s">
        <v>44</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136</v>
      </c>
      <c r="AT154" s="228" t="s">
        <v>131</v>
      </c>
      <c r="AU154" s="228" t="s">
        <v>88</v>
      </c>
      <c r="AY154" s="16" t="s">
        <v>129</v>
      </c>
      <c r="BE154" s="229">
        <f>IF(N154="základní",J154,0)</f>
        <v>0</v>
      </c>
      <c r="BF154" s="229">
        <f>IF(N154="snížená",J154,0)</f>
        <v>0</v>
      </c>
      <c r="BG154" s="229">
        <f>IF(N154="zákl. přenesená",J154,0)</f>
        <v>0</v>
      </c>
      <c r="BH154" s="229">
        <f>IF(N154="sníž. přenesená",J154,0)</f>
        <v>0</v>
      </c>
      <c r="BI154" s="229">
        <f>IF(N154="nulová",J154,0)</f>
        <v>0</v>
      </c>
      <c r="BJ154" s="16" t="s">
        <v>84</v>
      </c>
      <c r="BK154" s="229">
        <f>ROUND(I154*H154,2)</f>
        <v>0</v>
      </c>
      <c r="BL154" s="16" t="s">
        <v>136</v>
      </c>
      <c r="BM154" s="228" t="s">
        <v>183</v>
      </c>
    </row>
    <row r="155" spans="1:47" s="2" customFormat="1" ht="12">
      <c r="A155" s="37"/>
      <c r="B155" s="38"/>
      <c r="C155" s="39"/>
      <c r="D155" s="230" t="s">
        <v>138</v>
      </c>
      <c r="E155" s="39"/>
      <c r="F155" s="231" t="s">
        <v>184</v>
      </c>
      <c r="G155" s="39"/>
      <c r="H155" s="39"/>
      <c r="I155" s="232"/>
      <c r="J155" s="39"/>
      <c r="K155" s="39"/>
      <c r="L155" s="43"/>
      <c r="M155" s="233"/>
      <c r="N155" s="234"/>
      <c r="O155" s="90"/>
      <c r="P155" s="90"/>
      <c r="Q155" s="90"/>
      <c r="R155" s="90"/>
      <c r="S155" s="90"/>
      <c r="T155" s="91"/>
      <c r="U155" s="37"/>
      <c r="V155" s="37"/>
      <c r="W155" s="37"/>
      <c r="X155" s="37"/>
      <c r="Y155" s="37"/>
      <c r="Z155" s="37"/>
      <c r="AA155" s="37"/>
      <c r="AB155" s="37"/>
      <c r="AC155" s="37"/>
      <c r="AD155" s="37"/>
      <c r="AE155" s="37"/>
      <c r="AT155" s="16" t="s">
        <v>138</v>
      </c>
      <c r="AU155" s="16" t="s">
        <v>88</v>
      </c>
    </row>
    <row r="156" spans="1:65" s="2" customFormat="1" ht="14.4" customHeight="1">
      <c r="A156" s="37"/>
      <c r="B156" s="38"/>
      <c r="C156" s="246" t="s">
        <v>185</v>
      </c>
      <c r="D156" s="246" t="s">
        <v>186</v>
      </c>
      <c r="E156" s="247" t="s">
        <v>187</v>
      </c>
      <c r="F156" s="248" t="s">
        <v>188</v>
      </c>
      <c r="G156" s="249" t="s">
        <v>189</v>
      </c>
      <c r="H156" s="250">
        <v>19.52</v>
      </c>
      <c r="I156" s="251"/>
      <c r="J156" s="252">
        <f>ROUND(I156*H156,2)</f>
        <v>0</v>
      </c>
      <c r="K156" s="248" t="s">
        <v>135</v>
      </c>
      <c r="L156" s="253"/>
      <c r="M156" s="254" t="s">
        <v>1</v>
      </c>
      <c r="N156" s="255" t="s">
        <v>44</v>
      </c>
      <c r="O156" s="90"/>
      <c r="P156" s="226">
        <f>O156*H156</f>
        <v>0</v>
      </c>
      <c r="Q156" s="226">
        <v>1</v>
      </c>
      <c r="R156" s="226">
        <f>Q156*H156</f>
        <v>19.52</v>
      </c>
      <c r="S156" s="226">
        <v>0</v>
      </c>
      <c r="T156" s="227">
        <f>S156*H156</f>
        <v>0</v>
      </c>
      <c r="U156" s="37"/>
      <c r="V156" s="37"/>
      <c r="W156" s="37"/>
      <c r="X156" s="37"/>
      <c r="Y156" s="37"/>
      <c r="Z156" s="37"/>
      <c r="AA156" s="37"/>
      <c r="AB156" s="37"/>
      <c r="AC156" s="37"/>
      <c r="AD156" s="37"/>
      <c r="AE156" s="37"/>
      <c r="AR156" s="228" t="s">
        <v>169</v>
      </c>
      <c r="AT156" s="228" t="s">
        <v>186</v>
      </c>
      <c r="AU156" s="228" t="s">
        <v>88</v>
      </c>
      <c r="AY156" s="16" t="s">
        <v>129</v>
      </c>
      <c r="BE156" s="229">
        <f>IF(N156="základní",J156,0)</f>
        <v>0</v>
      </c>
      <c r="BF156" s="229">
        <f>IF(N156="snížená",J156,0)</f>
        <v>0</v>
      </c>
      <c r="BG156" s="229">
        <f>IF(N156="zákl. přenesená",J156,0)</f>
        <v>0</v>
      </c>
      <c r="BH156" s="229">
        <f>IF(N156="sníž. přenesená",J156,0)</f>
        <v>0</v>
      </c>
      <c r="BI156" s="229">
        <f>IF(N156="nulová",J156,0)</f>
        <v>0</v>
      </c>
      <c r="BJ156" s="16" t="s">
        <v>84</v>
      </c>
      <c r="BK156" s="229">
        <f>ROUND(I156*H156,2)</f>
        <v>0</v>
      </c>
      <c r="BL156" s="16" t="s">
        <v>136</v>
      </c>
      <c r="BM156" s="228" t="s">
        <v>190</v>
      </c>
    </row>
    <row r="157" spans="1:51" s="13" customFormat="1" ht="12">
      <c r="A157" s="13"/>
      <c r="B157" s="235"/>
      <c r="C157" s="236"/>
      <c r="D157" s="230" t="s">
        <v>146</v>
      </c>
      <c r="E157" s="237" t="s">
        <v>1</v>
      </c>
      <c r="F157" s="238" t="s">
        <v>191</v>
      </c>
      <c r="G157" s="236"/>
      <c r="H157" s="239">
        <v>19.52</v>
      </c>
      <c r="I157" s="240"/>
      <c r="J157" s="236"/>
      <c r="K157" s="236"/>
      <c r="L157" s="241"/>
      <c r="M157" s="242"/>
      <c r="N157" s="243"/>
      <c r="O157" s="243"/>
      <c r="P157" s="243"/>
      <c r="Q157" s="243"/>
      <c r="R157" s="243"/>
      <c r="S157" s="243"/>
      <c r="T157" s="244"/>
      <c r="U157" s="13"/>
      <c r="V157" s="13"/>
      <c r="W157" s="13"/>
      <c r="X157" s="13"/>
      <c r="Y157" s="13"/>
      <c r="Z157" s="13"/>
      <c r="AA157" s="13"/>
      <c r="AB157" s="13"/>
      <c r="AC157" s="13"/>
      <c r="AD157" s="13"/>
      <c r="AE157" s="13"/>
      <c r="AT157" s="245" t="s">
        <v>146</v>
      </c>
      <c r="AU157" s="245" t="s">
        <v>88</v>
      </c>
      <c r="AV157" s="13" t="s">
        <v>88</v>
      </c>
      <c r="AW157" s="13" t="s">
        <v>37</v>
      </c>
      <c r="AX157" s="13" t="s">
        <v>84</v>
      </c>
      <c r="AY157" s="245" t="s">
        <v>129</v>
      </c>
    </row>
    <row r="158" spans="1:65" s="2" customFormat="1" ht="14.4" customHeight="1">
      <c r="A158" s="37"/>
      <c r="B158" s="38"/>
      <c r="C158" s="217" t="s">
        <v>192</v>
      </c>
      <c r="D158" s="217" t="s">
        <v>131</v>
      </c>
      <c r="E158" s="218" t="s">
        <v>193</v>
      </c>
      <c r="F158" s="219" t="s">
        <v>194</v>
      </c>
      <c r="G158" s="220" t="s">
        <v>134</v>
      </c>
      <c r="H158" s="221">
        <v>122</v>
      </c>
      <c r="I158" s="222"/>
      <c r="J158" s="223">
        <f>ROUND(I158*H158,2)</f>
        <v>0</v>
      </c>
      <c r="K158" s="219" t="s">
        <v>135</v>
      </c>
      <c r="L158" s="43"/>
      <c r="M158" s="224" t="s">
        <v>1</v>
      </c>
      <c r="N158" s="225" t="s">
        <v>44</v>
      </c>
      <c r="O158" s="90"/>
      <c r="P158" s="226">
        <f>O158*H158</f>
        <v>0</v>
      </c>
      <c r="Q158" s="226">
        <v>0</v>
      </c>
      <c r="R158" s="226">
        <f>Q158*H158</f>
        <v>0</v>
      </c>
      <c r="S158" s="226">
        <v>0</v>
      </c>
      <c r="T158" s="227">
        <f>S158*H158</f>
        <v>0</v>
      </c>
      <c r="U158" s="37"/>
      <c r="V158" s="37"/>
      <c r="W158" s="37"/>
      <c r="X158" s="37"/>
      <c r="Y158" s="37"/>
      <c r="Z158" s="37"/>
      <c r="AA158" s="37"/>
      <c r="AB158" s="37"/>
      <c r="AC158" s="37"/>
      <c r="AD158" s="37"/>
      <c r="AE158" s="37"/>
      <c r="AR158" s="228" t="s">
        <v>136</v>
      </c>
      <c r="AT158" s="228" t="s">
        <v>131</v>
      </c>
      <c r="AU158" s="228" t="s">
        <v>88</v>
      </c>
      <c r="AY158" s="16" t="s">
        <v>129</v>
      </c>
      <c r="BE158" s="229">
        <f>IF(N158="základní",J158,0)</f>
        <v>0</v>
      </c>
      <c r="BF158" s="229">
        <f>IF(N158="snížená",J158,0)</f>
        <v>0</v>
      </c>
      <c r="BG158" s="229">
        <f>IF(N158="zákl. přenesená",J158,0)</f>
        <v>0</v>
      </c>
      <c r="BH158" s="229">
        <f>IF(N158="sníž. přenesená",J158,0)</f>
        <v>0</v>
      </c>
      <c r="BI158" s="229">
        <f>IF(N158="nulová",J158,0)</f>
        <v>0</v>
      </c>
      <c r="BJ158" s="16" t="s">
        <v>84</v>
      </c>
      <c r="BK158" s="229">
        <f>ROUND(I158*H158,2)</f>
        <v>0</v>
      </c>
      <c r="BL158" s="16" t="s">
        <v>136</v>
      </c>
      <c r="BM158" s="228" t="s">
        <v>195</v>
      </c>
    </row>
    <row r="159" spans="1:47" s="2" customFormat="1" ht="12">
      <c r="A159" s="37"/>
      <c r="B159" s="38"/>
      <c r="C159" s="39"/>
      <c r="D159" s="230" t="s">
        <v>138</v>
      </c>
      <c r="E159" s="39"/>
      <c r="F159" s="231" t="s">
        <v>196</v>
      </c>
      <c r="G159" s="39"/>
      <c r="H159" s="39"/>
      <c r="I159" s="232"/>
      <c r="J159" s="39"/>
      <c r="K159" s="39"/>
      <c r="L159" s="43"/>
      <c r="M159" s="233"/>
      <c r="N159" s="234"/>
      <c r="O159" s="90"/>
      <c r="P159" s="90"/>
      <c r="Q159" s="90"/>
      <c r="R159" s="90"/>
      <c r="S159" s="90"/>
      <c r="T159" s="91"/>
      <c r="U159" s="37"/>
      <c r="V159" s="37"/>
      <c r="W159" s="37"/>
      <c r="X159" s="37"/>
      <c r="Y159" s="37"/>
      <c r="Z159" s="37"/>
      <c r="AA159" s="37"/>
      <c r="AB159" s="37"/>
      <c r="AC159" s="37"/>
      <c r="AD159" s="37"/>
      <c r="AE159" s="37"/>
      <c r="AT159" s="16" t="s">
        <v>138</v>
      </c>
      <c r="AU159" s="16" t="s">
        <v>88</v>
      </c>
    </row>
    <row r="160" spans="1:65" s="2" customFormat="1" ht="14.4" customHeight="1">
      <c r="A160" s="37"/>
      <c r="B160" s="38"/>
      <c r="C160" s="246" t="s">
        <v>197</v>
      </c>
      <c r="D160" s="246" t="s">
        <v>186</v>
      </c>
      <c r="E160" s="247" t="s">
        <v>198</v>
      </c>
      <c r="F160" s="248" t="s">
        <v>199</v>
      </c>
      <c r="G160" s="249" t="s">
        <v>200</v>
      </c>
      <c r="H160" s="250">
        <v>1.83</v>
      </c>
      <c r="I160" s="251"/>
      <c r="J160" s="252">
        <f>ROUND(I160*H160,2)</f>
        <v>0</v>
      </c>
      <c r="K160" s="248" t="s">
        <v>135</v>
      </c>
      <c r="L160" s="253"/>
      <c r="M160" s="254" t="s">
        <v>1</v>
      </c>
      <c r="N160" s="255" t="s">
        <v>44</v>
      </c>
      <c r="O160" s="90"/>
      <c r="P160" s="226">
        <f>O160*H160</f>
        <v>0</v>
      </c>
      <c r="Q160" s="226">
        <v>0.001</v>
      </c>
      <c r="R160" s="226">
        <f>Q160*H160</f>
        <v>0.00183</v>
      </c>
      <c r="S160" s="226">
        <v>0</v>
      </c>
      <c r="T160" s="227">
        <f>S160*H160</f>
        <v>0</v>
      </c>
      <c r="U160" s="37"/>
      <c r="V160" s="37"/>
      <c r="W160" s="37"/>
      <c r="X160" s="37"/>
      <c r="Y160" s="37"/>
      <c r="Z160" s="37"/>
      <c r="AA160" s="37"/>
      <c r="AB160" s="37"/>
      <c r="AC160" s="37"/>
      <c r="AD160" s="37"/>
      <c r="AE160" s="37"/>
      <c r="AR160" s="228" t="s">
        <v>169</v>
      </c>
      <c r="AT160" s="228" t="s">
        <v>186</v>
      </c>
      <c r="AU160" s="228" t="s">
        <v>88</v>
      </c>
      <c r="AY160" s="16" t="s">
        <v>129</v>
      </c>
      <c r="BE160" s="229">
        <f>IF(N160="základní",J160,0)</f>
        <v>0</v>
      </c>
      <c r="BF160" s="229">
        <f>IF(N160="snížená",J160,0)</f>
        <v>0</v>
      </c>
      <c r="BG160" s="229">
        <f>IF(N160="zákl. přenesená",J160,0)</f>
        <v>0</v>
      </c>
      <c r="BH160" s="229">
        <f>IF(N160="sníž. přenesená",J160,0)</f>
        <v>0</v>
      </c>
      <c r="BI160" s="229">
        <f>IF(N160="nulová",J160,0)</f>
        <v>0</v>
      </c>
      <c r="BJ160" s="16" t="s">
        <v>84</v>
      </c>
      <c r="BK160" s="229">
        <f>ROUND(I160*H160,2)</f>
        <v>0</v>
      </c>
      <c r="BL160" s="16" t="s">
        <v>136</v>
      </c>
      <c r="BM160" s="228" t="s">
        <v>201</v>
      </c>
    </row>
    <row r="161" spans="1:51" s="13" customFormat="1" ht="12">
      <c r="A161" s="13"/>
      <c r="B161" s="235"/>
      <c r="C161" s="236"/>
      <c r="D161" s="230" t="s">
        <v>146</v>
      </c>
      <c r="E161" s="236"/>
      <c r="F161" s="238" t="s">
        <v>202</v>
      </c>
      <c r="G161" s="236"/>
      <c r="H161" s="239">
        <v>1.83</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146</v>
      </c>
      <c r="AU161" s="245" t="s">
        <v>88</v>
      </c>
      <c r="AV161" s="13" t="s">
        <v>88</v>
      </c>
      <c r="AW161" s="13" t="s">
        <v>4</v>
      </c>
      <c r="AX161" s="13" t="s">
        <v>84</v>
      </c>
      <c r="AY161" s="245" t="s">
        <v>129</v>
      </c>
    </row>
    <row r="162" spans="1:65" s="2" customFormat="1" ht="14.4" customHeight="1">
      <c r="A162" s="37"/>
      <c r="B162" s="38"/>
      <c r="C162" s="217" t="s">
        <v>203</v>
      </c>
      <c r="D162" s="217" t="s">
        <v>131</v>
      </c>
      <c r="E162" s="218" t="s">
        <v>204</v>
      </c>
      <c r="F162" s="219" t="s">
        <v>205</v>
      </c>
      <c r="G162" s="220" t="s">
        <v>134</v>
      </c>
      <c r="H162" s="221">
        <v>178</v>
      </c>
      <c r="I162" s="222"/>
      <c r="J162" s="223">
        <f>ROUND(I162*H162,2)</f>
        <v>0</v>
      </c>
      <c r="K162" s="219" t="s">
        <v>135</v>
      </c>
      <c r="L162" s="43"/>
      <c r="M162" s="224" t="s">
        <v>1</v>
      </c>
      <c r="N162" s="225" t="s">
        <v>44</v>
      </c>
      <c r="O162" s="90"/>
      <c r="P162" s="226">
        <f>O162*H162</f>
        <v>0</v>
      </c>
      <c r="Q162" s="226">
        <v>0</v>
      </c>
      <c r="R162" s="226">
        <f>Q162*H162</f>
        <v>0</v>
      </c>
      <c r="S162" s="226">
        <v>0</v>
      </c>
      <c r="T162" s="227">
        <f>S162*H162</f>
        <v>0</v>
      </c>
      <c r="U162" s="37"/>
      <c r="V162" s="37"/>
      <c r="W162" s="37"/>
      <c r="X162" s="37"/>
      <c r="Y162" s="37"/>
      <c r="Z162" s="37"/>
      <c r="AA162" s="37"/>
      <c r="AB162" s="37"/>
      <c r="AC162" s="37"/>
      <c r="AD162" s="37"/>
      <c r="AE162" s="37"/>
      <c r="AR162" s="228" t="s">
        <v>136</v>
      </c>
      <c r="AT162" s="228" t="s">
        <v>131</v>
      </c>
      <c r="AU162" s="228" t="s">
        <v>88</v>
      </c>
      <c r="AY162" s="16" t="s">
        <v>129</v>
      </c>
      <c r="BE162" s="229">
        <f>IF(N162="základní",J162,0)</f>
        <v>0</v>
      </c>
      <c r="BF162" s="229">
        <f>IF(N162="snížená",J162,0)</f>
        <v>0</v>
      </c>
      <c r="BG162" s="229">
        <f>IF(N162="zákl. přenesená",J162,0)</f>
        <v>0</v>
      </c>
      <c r="BH162" s="229">
        <f>IF(N162="sníž. přenesená",J162,0)</f>
        <v>0</v>
      </c>
      <c r="BI162" s="229">
        <f>IF(N162="nulová",J162,0)</f>
        <v>0</v>
      </c>
      <c r="BJ162" s="16" t="s">
        <v>84</v>
      </c>
      <c r="BK162" s="229">
        <f>ROUND(I162*H162,2)</f>
        <v>0</v>
      </c>
      <c r="BL162" s="16" t="s">
        <v>136</v>
      </c>
      <c r="BM162" s="228" t="s">
        <v>206</v>
      </c>
    </row>
    <row r="163" spans="1:47" s="2" customFormat="1" ht="12">
      <c r="A163" s="37"/>
      <c r="B163" s="38"/>
      <c r="C163" s="39"/>
      <c r="D163" s="230" t="s">
        <v>138</v>
      </c>
      <c r="E163" s="39"/>
      <c r="F163" s="231" t="s">
        <v>207</v>
      </c>
      <c r="G163" s="39"/>
      <c r="H163" s="39"/>
      <c r="I163" s="232"/>
      <c r="J163" s="39"/>
      <c r="K163" s="39"/>
      <c r="L163" s="43"/>
      <c r="M163" s="233"/>
      <c r="N163" s="234"/>
      <c r="O163" s="90"/>
      <c r="P163" s="90"/>
      <c r="Q163" s="90"/>
      <c r="R163" s="90"/>
      <c r="S163" s="90"/>
      <c r="T163" s="91"/>
      <c r="U163" s="37"/>
      <c r="V163" s="37"/>
      <c r="W163" s="37"/>
      <c r="X163" s="37"/>
      <c r="Y163" s="37"/>
      <c r="Z163" s="37"/>
      <c r="AA163" s="37"/>
      <c r="AB163" s="37"/>
      <c r="AC163" s="37"/>
      <c r="AD163" s="37"/>
      <c r="AE163" s="37"/>
      <c r="AT163" s="16" t="s">
        <v>138</v>
      </c>
      <c r="AU163" s="16" t="s">
        <v>88</v>
      </c>
    </row>
    <row r="164" spans="1:51" s="13" customFormat="1" ht="12">
      <c r="A164" s="13"/>
      <c r="B164" s="235"/>
      <c r="C164" s="236"/>
      <c r="D164" s="230" t="s">
        <v>146</v>
      </c>
      <c r="E164" s="237" t="s">
        <v>1</v>
      </c>
      <c r="F164" s="238" t="s">
        <v>208</v>
      </c>
      <c r="G164" s="236"/>
      <c r="H164" s="239">
        <v>178</v>
      </c>
      <c r="I164" s="240"/>
      <c r="J164" s="236"/>
      <c r="K164" s="236"/>
      <c r="L164" s="241"/>
      <c r="M164" s="242"/>
      <c r="N164" s="243"/>
      <c r="O164" s="243"/>
      <c r="P164" s="243"/>
      <c r="Q164" s="243"/>
      <c r="R164" s="243"/>
      <c r="S164" s="243"/>
      <c r="T164" s="244"/>
      <c r="U164" s="13"/>
      <c r="V164" s="13"/>
      <c r="W164" s="13"/>
      <c r="X164" s="13"/>
      <c r="Y164" s="13"/>
      <c r="Z164" s="13"/>
      <c r="AA164" s="13"/>
      <c r="AB164" s="13"/>
      <c r="AC164" s="13"/>
      <c r="AD164" s="13"/>
      <c r="AE164" s="13"/>
      <c r="AT164" s="245" t="s">
        <v>146</v>
      </c>
      <c r="AU164" s="245" t="s">
        <v>88</v>
      </c>
      <c r="AV164" s="13" t="s">
        <v>88</v>
      </c>
      <c r="AW164" s="13" t="s">
        <v>37</v>
      </c>
      <c r="AX164" s="13" t="s">
        <v>84</v>
      </c>
      <c r="AY164" s="245" t="s">
        <v>129</v>
      </c>
    </row>
    <row r="165" spans="1:63" s="12" customFormat="1" ht="22.8" customHeight="1">
      <c r="A165" s="12"/>
      <c r="B165" s="201"/>
      <c r="C165" s="202"/>
      <c r="D165" s="203" t="s">
        <v>78</v>
      </c>
      <c r="E165" s="215" t="s">
        <v>152</v>
      </c>
      <c r="F165" s="215" t="s">
        <v>209</v>
      </c>
      <c r="G165" s="202"/>
      <c r="H165" s="202"/>
      <c r="I165" s="205"/>
      <c r="J165" s="216">
        <f>BK165</f>
        <v>0</v>
      </c>
      <c r="K165" s="202"/>
      <c r="L165" s="207"/>
      <c r="M165" s="208"/>
      <c r="N165" s="209"/>
      <c r="O165" s="209"/>
      <c r="P165" s="210">
        <f>SUM(P166:P180)</f>
        <v>0</v>
      </c>
      <c r="Q165" s="209"/>
      <c r="R165" s="210">
        <f>SUM(R166:R180)</f>
        <v>1.2144000000000001</v>
      </c>
      <c r="S165" s="209"/>
      <c r="T165" s="211">
        <f>SUM(T166:T180)</f>
        <v>0</v>
      </c>
      <c r="U165" s="12"/>
      <c r="V165" s="12"/>
      <c r="W165" s="12"/>
      <c r="X165" s="12"/>
      <c r="Y165" s="12"/>
      <c r="Z165" s="12"/>
      <c r="AA165" s="12"/>
      <c r="AB165" s="12"/>
      <c r="AC165" s="12"/>
      <c r="AD165" s="12"/>
      <c r="AE165" s="12"/>
      <c r="AR165" s="212" t="s">
        <v>84</v>
      </c>
      <c r="AT165" s="213" t="s">
        <v>78</v>
      </c>
      <c r="AU165" s="213" t="s">
        <v>84</v>
      </c>
      <c r="AY165" s="212" t="s">
        <v>129</v>
      </c>
      <c r="BK165" s="214">
        <f>SUM(BK166:BK180)</f>
        <v>0</v>
      </c>
    </row>
    <row r="166" spans="1:65" s="2" customFormat="1" ht="14.4" customHeight="1">
      <c r="A166" s="37"/>
      <c r="B166" s="38"/>
      <c r="C166" s="217" t="s">
        <v>8</v>
      </c>
      <c r="D166" s="217" t="s">
        <v>131</v>
      </c>
      <c r="E166" s="218" t="s">
        <v>210</v>
      </c>
      <c r="F166" s="219" t="s">
        <v>211</v>
      </c>
      <c r="G166" s="220" t="s">
        <v>134</v>
      </c>
      <c r="H166" s="221">
        <v>178</v>
      </c>
      <c r="I166" s="222"/>
      <c r="J166" s="223">
        <f>ROUND(I166*H166,2)</f>
        <v>0</v>
      </c>
      <c r="K166" s="219" t="s">
        <v>135</v>
      </c>
      <c r="L166" s="43"/>
      <c r="M166" s="224" t="s">
        <v>1</v>
      </c>
      <c r="N166" s="225" t="s">
        <v>44</v>
      </c>
      <c r="O166" s="90"/>
      <c r="P166" s="226">
        <f>O166*H166</f>
        <v>0</v>
      </c>
      <c r="Q166" s="226">
        <v>0</v>
      </c>
      <c r="R166" s="226">
        <f>Q166*H166</f>
        <v>0</v>
      </c>
      <c r="S166" s="226">
        <v>0</v>
      </c>
      <c r="T166" s="227">
        <f>S166*H166</f>
        <v>0</v>
      </c>
      <c r="U166" s="37"/>
      <c r="V166" s="37"/>
      <c r="W166" s="37"/>
      <c r="X166" s="37"/>
      <c r="Y166" s="37"/>
      <c r="Z166" s="37"/>
      <c r="AA166" s="37"/>
      <c r="AB166" s="37"/>
      <c r="AC166" s="37"/>
      <c r="AD166" s="37"/>
      <c r="AE166" s="37"/>
      <c r="AR166" s="228" t="s">
        <v>136</v>
      </c>
      <c r="AT166" s="228" t="s">
        <v>131</v>
      </c>
      <c r="AU166" s="228" t="s">
        <v>88</v>
      </c>
      <c r="AY166" s="16" t="s">
        <v>129</v>
      </c>
      <c r="BE166" s="229">
        <f>IF(N166="základní",J166,0)</f>
        <v>0</v>
      </c>
      <c r="BF166" s="229">
        <f>IF(N166="snížená",J166,0)</f>
        <v>0</v>
      </c>
      <c r="BG166" s="229">
        <f>IF(N166="zákl. přenesená",J166,0)</f>
        <v>0</v>
      </c>
      <c r="BH166" s="229">
        <f>IF(N166="sníž. přenesená",J166,0)</f>
        <v>0</v>
      </c>
      <c r="BI166" s="229">
        <f>IF(N166="nulová",J166,0)</f>
        <v>0</v>
      </c>
      <c r="BJ166" s="16" t="s">
        <v>84</v>
      </c>
      <c r="BK166" s="229">
        <f>ROUND(I166*H166,2)</f>
        <v>0</v>
      </c>
      <c r="BL166" s="16" t="s">
        <v>136</v>
      </c>
      <c r="BM166" s="228" t="s">
        <v>212</v>
      </c>
    </row>
    <row r="167" spans="1:51" s="13" customFormat="1" ht="12">
      <c r="A167" s="13"/>
      <c r="B167" s="235"/>
      <c r="C167" s="236"/>
      <c r="D167" s="230" t="s">
        <v>146</v>
      </c>
      <c r="E167" s="237" t="s">
        <v>1</v>
      </c>
      <c r="F167" s="238" t="s">
        <v>151</v>
      </c>
      <c r="G167" s="236"/>
      <c r="H167" s="239">
        <v>178</v>
      </c>
      <c r="I167" s="240"/>
      <c r="J167" s="236"/>
      <c r="K167" s="236"/>
      <c r="L167" s="241"/>
      <c r="M167" s="242"/>
      <c r="N167" s="243"/>
      <c r="O167" s="243"/>
      <c r="P167" s="243"/>
      <c r="Q167" s="243"/>
      <c r="R167" s="243"/>
      <c r="S167" s="243"/>
      <c r="T167" s="244"/>
      <c r="U167" s="13"/>
      <c r="V167" s="13"/>
      <c r="W167" s="13"/>
      <c r="X167" s="13"/>
      <c r="Y167" s="13"/>
      <c r="Z167" s="13"/>
      <c r="AA167" s="13"/>
      <c r="AB167" s="13"/>
      <c r="AC167" s="13"/>
      <c r="AD167" s="13"/>
      <c r="AE167" s="13"/>
      <c r="AT167" s="245" t="s">
        <v>146</v>
      </c>
      <c r="AU167" s="245" t="s">
        <v>88</v>
      </c>
      <c r="AV167" s="13" t="s">
        <v>88</v>
      </c>
      <c r="AW167" s="13" t="s">
        <v>37</v>
      </c>
      <c r="AX167" s="13" t="s">
        <v>84</v>
      </c>
      <c r="AY167" s="245" t="s">
        <v>129</v>
      </c>
    </row>
    <row r="168" spans="1:65" s="2" customFormat="1" ht="14.4" customHeight="1">
      <c r="A168" s="37"/>
      <c r="B168" s="38"/>
      <c r="C168" s="217" t="s">
        <v>213</v>
      </c>
      <c r="D168" s="217" t="s">
        <v>131</v>
      </c>
      <c r="E168" s="218" t="s">
        <v>214</v>
      </c>
      <c r="F168" s="219" t="s">
        <v>215</v>
      </c>
      <c r="G168" s="220" t="s">
        <v>134</v>
      </c>
      <c r="H168" s="221">
        <v>32</v>
      </c>
      <c r="I168" s="222"/>
      <c r="J168" s="223">
        <f>ROUND(I168*H168,2)</f>
        <v>0</v>
      </c>
      <c r="K168" s="219" t="s">
        <v>135</v>
      </c>
      <c r="L168" s="43"/>
      <c r="M168" s="224" t="s">
        <v>1</v>
      </c>
      <c r="N168" s="225" t="s">
        <v>44</v>
      </c>
      <c r="O168" s="90"/>
      <c r="P168" s="226">
        <f>O168*H168</f>
        <v>0</v>
      </c>
      <c r="Q168" s="226">
        <v>0</v>
      </c>
      <c r="R168" s="226">
        <f>Q168*H168</f>
        <v>0</v>
      </c>
      <c r="S168" s="226">
        <v>0</v>
      </c>
      <c r="T168" s="227">
        <f>S168*H168</f>
        <v>0</v>
      </c>
      <c r="U168" s="37"/>
      <c r="V168" s="37"/>
      <c r="W168" s="37"/>
      <c r="X168" s="37"/>
      <c r="Y168" s="37"/>
      <c r="Z168" s="37"/>
      <c r="AA168" s="37"/>
      <c r="AB168" s="37"/>
      <c r="AC168" s="37"/>
      <c r="AD168" s="37"/>
      <c r="AE168" s="37"/>
      <c r="AR168" s="228" t="s">
        <v>136</v>
      </c>
      <c r="AT168" s="228" t="s">
        <v>131</v>
      </c>
      <c r="AU168" s="228" t="s">
        <v>88</v>
      </c>
      <c r="AY168" s="16" t="s">
        <v>129</v>
      </c>
      <c r="BE168" s="229">
        <f>IF(N168="základní",J168,0)</f>
        <v>0</v>
      </c>
      <c r="BF168" s="229">
        <f>IF(N168="snížená",J168,0)</f>
        <v>0</v>
      </c>
      <c r="BG168" s="229">
        <f>IF(N168="zákl. přenesená",J168,0)</f>
        <v>0</v>
      </c>
      <c r="BH168" s="229">
        <f>IF(N168="sníž. přenesená",J168,0)</f>
        <v>0</v>
      </c>
      <c r="BI168" s="229">
        <f>IF(N168="nulová",J168,0)</f>
        <v>0</v>
      </c>
      <c r="BJ168" s="16" t="s">
        <v>84</v>
      </c>
      <c r="BK168" s="229">
        <f>ROUND(I168*H168,2)</f>
        <v>0</v>
      </c>
      <c r="BL168" s="16" t="s">
        <v>136</v>
      </c>
      <c r="BM168" s="228" t="s">
        <v>216</v>
      </c>
    </row>
    <row r="169" spans="1:47" s="2" customFormat="1" ht="12">
      <c r="A169" s="37"/>
      <c r="B169" s="38"/>
      <c r="C169" s="39"/>
      <c r="D169" s="230" t="s">
        <v>138</v>
      </c>
      <c r="E169" s="39"/>
      <c r="F169" s="231" t="s">
        <v>217</v>
      </c>
      <c r="G169" s="39"/>
      <c r="H169" s="39"/>
      <c r="I169" s="232"/>
      <c r="J169" s="39"/>
      <c r="K169" s="39"/>
      <c r="L169" s="43"/>
      <c r="M169" s="233"/>
      <c r="N169" s="234"/>
      <c r="O169" s="90"/>
      <c r="P169" s="90"/>
      <c r="Q169" s="90"/>
      <c r="R169" s="90"/>
      <c r="S169" s="90"/>
      <c r="T169" s="91"/>
      <c r="U169" s="37"/>
      <c r="V169" s="37"/>
      <c r="W169" s="37"/>
      <c r="X169" s="37"/>
      <c r="Y169" s="37"/>
      <c r="Z169" s="37"/>
      <c r="AA169" s="37"/>
      <c r="AB169" s="37"/>
      <c r="AC169" s="37"/>
      <c r="AD169" s="37"/>
      <c r="AE169" s="37"/>
      <c r="AT169" s="16" t="s">
        <v>138</v>
      </c>
      <c r="AU169" s="16" t="s">
        <v>88</v>
      </c>
    </row>
    <row r="170" spans="1:65" s="2" customFormat="1" ht="14.4" customHeight="1">
      <c r="A170" s="37"/>
      <c r="B170" s="38"/>
      <c r="C170" s="217" t="s">
        <v>218</v>
      </c>
      <c r="D170" s="217" t="s">
        <v>131</v>
      </c>
      <c r="E170" s="218" t="s">
        <v>219</v>
      </c>
      <c r="F170" s="219" t="s">
        <v>220</v>
      </c>
      <c r="G170" s="220" t="s">
        <v>134</v>
      </c>
      <c r="H170" s="221">
        <v>178</v>
      </c>
      <c r="I170" s="222"/>
      <c r="J170" s="223">
        <f>ROUND(I170*H170,2)</f>
        <v>0</v>
      </c>
      <c r="K170" s="219" t="s">
        <v>135</v>
      </c>
      <c r="L170" s="43"/>
      <c r="M170" s="224" t="s">
        <v>1</v>
      </c>
      <c r="N170" s="225" t="s">
        <v>44</v>
      </c>
      <c r="O170" s="90"/>
      <c r="P170" s="226">
        <f>O170*H170</f>
        <v>0</v>
      </c>
      <c r="Q170" s="226">
        <v>0</v>
      </c>
      <c r="R170" s="226">
        <f>Q170*H170</f>
        <v>0</v>
      </c>
      <c r="S170" s="226">
        <v>0</v>
      </c>
      <c r="T170" s="227">
        <f>S170*H170</f>
        <v>0</v>
      </c>
      <c r="U170" s="37"/>
      <c r="V170" s="37"/>
      <c r="W170" s="37"/>
      <c r="X170" s="37"/>
      <c r="Y170" s="37"/>
      <c r="Z170" s="37"/>
      <c r="AA170" s="37"/>
      <c r="AB170" s="37"/>
      <c r="AC170" s="37"/>
      <c r="AD170" s="37"/>
      <c r="AE170" s="37"/>
      <c r="AR170" s="228" t="s">
        <v>136</v>
      </c>
      <c r="AT170" s="228" t="s">
        <v>131</v>
      </c>
      <c r="AU170" s="228" t="s">
        <v>88</v>
      </c>
      <c r="AY170" s="16" t="s">
        <v>129</v>
      </c>
      <c r="BE170" s="229">
        <f>IF(N170="základní",J170,0)</f>
        <v>0</v>
      </c>
      <c r="BF170" s="229">
        <f>IF(N170="snížená",J170,0)</f>
        <v>0</v>
      </c>
      <c r="BG170" s="229">
        <f>IF(N170="zákl. přenesená",J170,0)</f>
        <v>0</v>
      </c>
      <c r="BH170" s="229">
        <f>IF(N170="sníž. přenesená",J170,0)</f>
        <v>0</v>
      </c>
      <c r="BI170" s="229">
        <f>IF(N170="nulová",J170,0)</f>
        <v>0</v>
      </c>
      <c r="BJ170" s="16" t="s">
        <v>84</v>
      </c>
      <c r="BK170" s="229">
        <f>ROUND(I170*H170,2)</f>
        <v>0</v>
      </c>
      <c r="BL170" s="16" t="s">
        <v>136</v>
      </c>
      <c r="BM170" s="228" t="s">
        <v>221</v>
      </c>
    </row>
    <row r="171" spans="1:47" s="2" customFormat="1" ht="12">
      <c r="A171" s="37"/>
      <c r="B171" s="38"/>
      <c r="C171" s="39"/>
      <c r="D171" s="230" t="s">
        <v>138</v>
      </c>
      <c r="E171" s="39"/>
      <c r="F171" s="231" t="s">
        <v>222</v>
      </c>
      <c r="G171" s="39"/>
      <c r="H171" s="39"/>
      <c r="I171" s="232"/>
      <c r="J171" s="39"/>
      <c r="K171" s="39"/>
      <c r="L171" s="43"/>
      <c r="M171" s="233"/>
      <c r="N171" s="234"/>
      <c r="O171" s="90"/>
      <c r="P171" s="90"/>
      <c r="Q171" s="90"/>
      <c r="R171" s="90"/>
      <c r="S171" s="90"/>
      <c r="T171" s="91"/>
      <c r="U171" s="37"/>
      <c r="V171" s="37"/>
      <c r="W171" s="37"/>
      <c r="X171" s="37"/>
      <c r="Y171" s="37"/>
      <c r="Z171" s="37"/>
      <c r="AA171" s="37"/>
      <c r="AB171" s="37"/>
      <c r="AC171" s="37"/>
      <c r="AD171" s="37"/>
      <c r="AE171" s="37"/>
      <c r="AT171" s="16" t="s">
        <v>138</v>
      </c>
      <c r="AU171" s="16" t="s">
        <v>88</v>
      </c>
    </row>
    <row r="172" spans="1:51" s="13" customFormat="1" ht="12">
      <c r="A172" s="13"/>
      <c r="B172" s="235"/>
      <c r="C172" s="236"/>
      <c r="D172" s="230" t="s">
        <v>146</v>
      </c>
      <c r="E172" s="237" t="s">
        <v>1</v>
      </c>
      <c r="F172" s="238" t="s">
        <v>151</v>
      </c>
      <c r="G172" s="236"/>
      <c r="H172" s="239">
        <v>178</v>
      </c>
      <c r="I172" s="240"/>
      <c r="J172" s="236"/>
      <c r="K172" s="236"/>
      <c r="L172" s="241"/>
      <c r="M172" s="242"/>
      <c r="N172" s="243"/>
      <c r="O172" s="243"/>
      <c r="P172" s="243"/>
      <c r="Q172" s="243"/>
      <c r="R172" s="243"/>
      <c r="S172" s="243"/>
      <c r="T172" s="244"/>
      <c r="U172" s="13"/>
      <c r="V172" s="13"/>
      <c r="W172" s="13"/>
      <c r="X172" s="13"/>
      <c r="Y172" s="13"/>
      <c r="Z172" s="13"/>
      <c r="AA172" s="13"/>
      <c r="AB172" s="13"/>
      <c r="AC172" s="13"/>
      <c r="AD172" s="13"/>
      <c r="AE172" s="13"/>
      <c r="AT172" s="245" t="s">
        <v>146</v>
      </c>
      <c r="AU172" s="245" t="s">
        <v>88</v>
      </c>
      <c r="AV172" s="13" t="s">
        <v>88</v>
      </c>
      <c r="AW172" s="13" t="s">
        <v>37</v>
      </c>
      <c r="AX172" s="13" t="s">
        <v>84</v>
      </c>
      <c r="AY172" s="245" t="s">
        <v>129</v>
      </c>
    </row>
    <row r="173" spans="1:65" s="2" customFormat="1" ht="14.4" customHeight="1">
      <c r="A173" s="37"/>
      <c r="B173" s="38"/>
      <c r="C173" s="217" t="s">
        <v>223</v>
      </c>
      <c r="D173" s="217" t="s">
        <v>131</v>
      </c>
      <c r="E173" s="218" t="s">
        <v>224</v>
      </c>
      <c r="F173" s="219" t="s">
        <v>225</v>
      </c>
      <c r="G173" s="220" t="s">
        <v>134</v>
      </c>
      <c r="H173" s="221">
        <v>40</v>
      </c>
      <c r="I173" s="222"/>
      <c r="J173" s="223">
        <f>ROUND(I173*H173,2)</f>
        <v>0</v>
      </c>
      <c r="K173" s="219" t="s">
        <v>135</v>
      </c>
      <c r="L173" s="43"/>
      <c r="M173" s="224" t="s">
        <v>1</v>
      </c>
      <c r="N173" s="225" t="s">
        <v>44</v>
      </c>
      <c r="O173" s="90"/>
      <c r="P173" s="226">
        <f>O173*H173</f>
        <v>0</v>
      </c>
      <c r="Q173" s="226">
        <v>0</v>
      </c>
      <c r="R173" s="226">
        <f>Q173*H173</f>
        <v>0</v>
      </c>
      <c r="S173" s="226">
        <v>0</v>
      </c>
      <c r="T173" s="227">
        <f>S173*H173</f>
        <v>0</v>
      </c>
      <c r="U173" s="37"/>
      <c r="V173" s="37"/>
      <c r="W173" s="37"/>
      <c r="X173" s="37"/>
      <c r="Y173" s="37"/>
      <c r="Z173" s="37"/>
      <c r="AA173" s="37"/>
      <c r="AB173" s="37"/>
      <c r="AC173" s="37"/>
      <c r="AD173" s="37"/>
      <c r="AE173" s="37"/>
      <c r="AR173" s="228" t="s">
        <v>136</v>
      </c>
      <c r="AT173" s="228" t="s">
        <v>131</v>
      </c>
      <c r="AU173" s="228" t="s">
        <v>88</v>
      </c>
      <c r="AY173" s="16" t="s">
        <v>129</v>
      </c>
      <c r="BE173" s="229">
        <f>IF(N173="základní",J173,0)</f>
        <v>0</v>
      </c>
      <c r="BF173" s="229">
        <f>IF(N173="snížená",J173,0)</f>
        <v>0</v>
      </c>
      <c r="BG173" s="229">
        <f>IF(N173="zákl. přenesená",J173,0)</f>
        <v>0</v>
      </c>
      <c r="BH173" s="229">
        <f>IF(N173="sníž. přenesená",J173,0)</f>
        <v>0</v>
      </c>
      <c r="BI173" s="229">
        <f>IF(N173="nulová",J173,0)</f>
        <v>0</v>
      </c>
      <c r="BJ173" s="16" t="s">
        <v>84</v>
      </c>
      <c r="BK173" s="229">
        <f>ROUND(I173*H173,2)</f>
        <v>0</v>
      </c>
      <c r="BL173" s="16" t="s">
        <v>136</v>
      </c>
      <c r="BM173" s="228" t="s">
        <v>226</v>
      </c>
    </row>
    <row r="174" spans="1:65" s="2" customFormat="1" ht="14.4" customHeight="1">
      <c r="A174" s="37"/>
      <c r="B174" s="38"/>
      <c r="C174" s="217" t="s">
        <v>227</v>
      </c>
      <c r="D174" s="217" t="s">
        <v>131</v>
      </c>
      <c r="E174" s="218" t="s">
        <v>228</v>
      </c>
      <c r="F174" s="219" t="s">
        <v>229</v>
      </c>
      <c r="G174" s="220" t="s">
        <v>134</v>
      </c>
      <c r="H174" s="221">
        <v>40</v>
      </c>
      <c r="I174" s="222"/>
      <c r="J174" s="223">
        <f>ROUND(I174*H174,2)</f>
        <v>0</v>
      </c>
      <c r="K174" s="219" t="s">
        <v>135</v>
      </c>
      <c r="L174" s="43"/>
      <c r="M174" s="224" t="s">
        <v>1</v>
      </c>
      <c r="N174" s="225" t="s">
        <v>44</v>
      </c>
      <c r="O174" s="90"/>
      <c r="P174" s="226">
        <f>O174*H174</f>
        <v>0</v>
      </c>
      <c r="Q174" s="226">
        <v>0</v>
      </c>
      <c r="R174" s="226">
        <f>Q174*H174</f>
        <v>0</v>
      </c>
      <c r="S174" s="226">
        <v>0</v>
      </c>
      <c r="T174" s="227">
        <f>S174*H174</f>
        <v>0</v>
      </c>
      <c r="U174" s="37"/>
      <c r="V174" s="37"/>
      <c r="W174" s="37"/>
      <c r="X174" s="37"/>
      <c r="Y174" s="37"/>
      <c r="Z174" s="37"/>
      <c r="AA174" s="37"/>
      <c r="AB174" s="37"/>
      <c r="AC174" s="37"/>
      <c r="AD174" s="37"/>
      <c r="AE174" s="37"/>
      <c r="AR174" s="228" t="s">
        <v>136</v>
      </c>
      <c r="AT174" s="228" t="s">
        <v>131</v>
      </c>
      <c r="AU174" s="228" t="s">
        <v>88</v>
      </c>
      <c r="AY174" s="16" t="s">
        <v>129</v>
      </c>
      <c r="BE174" s="229">
        <f>IF(N174="základní",J174,0)</f>
        <v>0</v>
      </c>
      <c r="BF174" s="229">
        <f>IF(N174="snížená",J174,0)</f>
        <v>0</v>
      </c>
      <c r="BG174" s="229">
        <f>IF(N174="zákl. přenesená",J174,0)</f>
        <v>0</v>
      </c>
      <c r="BH174" s="229">
        <f>IF(N174="sníž. přenesená",J174,0)</f>
        <v>0</v>
      </c>
      <c r="BI174" s="229">
        <f>IF(N174="nulová",J174,0)</f>
        <v>0</v>
      </c>
      <c r="BJ174" s="16" t="s">
        <v>84</v>
      </c>
      <c r="BK174" s="229">
        <f>ROUND(I174*H174,2)</f>
        <v>0</v>
      </c>
      <c r="BL174" s="16" t="s">
        <v>136</v>
      </c>
      <c r="BM174" s="228" t="s">
        <v>230</v>
      </c>
    </row>
    <row r="175" spans="1:47" s="2" customFormat="1" ht="12">
      <c r="A175" s="37"/>
      <c r="B175" s="38"/>
      <c r="C175" s="39"/>
      <c r="D175" s="230" t="s">
        <v>138</v>
      </c>
      <c r="E175" s="39"/>
      <c r="F175" s="231" t="s">
        <v>231</v>
      </c>
      <c r="G175" s="39"/>
      <c r="H175" s="39"/>
      <c r="I175" s="232"/>
      <c r="J175" s="39"/>
      <c r="K175" s="39"/>
      <c r="L175" s="43"/>
      <c r="M175" s="233"/>
      <c r="N175" s="234"/>
      <c r="O175" s="90"/>
      <c r="P175" s="90"/>
      <c r="Q175" s="90"/>
      <c r="R175" s="90"/>
      <c r="S175" s="90"/>
      <c r="T175" s="91"/>
      <c r="U175" s="37"/>
      <c r="V175" s="37"/>
      <c r="W175" s="37"/>
      <c r="X175" s="37"/>
      <c r="Y175" s="37"/>
      <c r="Z175" s="37"/>
      <c r="AA175" s="37"/>
      <c r="AB175" s="37"/>
      <c r="AC175" s="37"/>
      <c r="AD175" s="37"/>
      <c r="AE175" s="37"/>
      <c r="AT175" s="16" t="s">
        <v>138</v>
      </c>
      <c r="AU175" s="16" t="s">
        <v>88</v>
      </c>
    </row>
    <row r="176" spans="1:65" s="2" customFormat="1" ht="14.4" customHeight="1">
      <c r="A176" s="37"/>
      <c r="B176" s="38"/>
      <c r="C176" s="217" t="s">
        <v>232</v>
      </c>
      <c r="D176" s="217" t="s">
        <v>131</v>
      </c>
      <c r="E176" s="218" t="s">
        <v>233</v>
      </c>
      <c r="F176" s="219" t="s">
        <v>234</v>
      </c>
      <c r="G176" s="220" t="s">
        <v>134</v>
      </c>
      <c r="H176" s="221">
        <v>138</v>
      </c>
      <c r="I176" s="222"/>
      <c r="J176" s="223">
        <f>ROUND(I176*H176,2)</f>
        <v>0</v>
      </c>
      <c r="K176" s="219" t="s">
        <v>135</v>
      </c>
      <c r="L176" s="43"/>
      <c r="M176" s="224" t="s">
        <v>1</v>
      </c>
      <c r="N176" s="225" t="s">
        <v>44</v>
      </c>
      <c r="O176" s="90"/>
      <c r="P176" s="226">
        <f>O176*H176</f>
        <v>0</v>
      </c>
      <c r="Q176" s="226">
        <v>0</v>
      </c>
      <c r="R176" s="226">
        <f>Q176*H176</f>
        <v>0</v>
      </c>
      <c r="S176" s="226">
        <v>0</v>
      </c>
      <c r="T176" s="227">
        <f>S176*H176</f>
        <v>0</v>
      </c>
      <c r="U176" s="37"/>
      <c r="V176" s="37"/>
      <c r="W176" s="37"/>
      <c r="X176" s="37"/>
      <c r="Y176" s="37"/>
      <c r="Z176" s="37"/>
      <c r="AA176" s="37"/>
      <c r="AB176" s="37"/>
      <c r="AC176" s="37"/>
      <c r="AD176" s="37"/>
      <c r="AE176" s="37"/>
      <c r="AR176" s="228" t="s">
        <v>136</v>
      </c>
      <c r="AT176" s="228" t="s">
        <v>131</v>
      </c>
      <c r="AU176" s="228" t="s">
        <v>88</v>
      </c>
      <c r="AY176" s="16" t="s">
        <v>129</v>
      </c>
      <c r="BE176" s="229">
        <f>IF(N176="základní",J176,0)</f>
        <v>0</v>
      </c>
      <c r="BF176" s="229">
        <f>IF(N176="snížená",J176,0)</f>
        <v>0</v>
      </c>
      <c r="BG176" s="229">
        <f>IF(N176="zákl. přenesená",J176,0)</f>
        <v>0</v>
      </c>
      <c r="BH176" s="229">
        <f>IF(N176="sníž. přenesená",J176,0)</f>
        <v>0</v>
      </c>
      <c r="BI176" s="229">
        <f>IF(N176="nulová",J176,0)</f>
        <v>0</v>
      </c>
      <c r="BJ176" s="16" t="s">
        <v>84</v>
      </c>
      <c r="BK176" s="229">
        <f>ROUND(I176*H176,2)</f>
        <v>0</v>
      </c>
      <c r="BL176" s="16" t="s">
        <v>136</v>
      </c>
      <c r="BM176" s="228" t="s">
        <v>235</v>
      </c>
    </row>
    <row r="177" spans="1:47" s="2" customFormat="1" ht="12">
      <c r="A177" s="37"/>
      <c r="B177" s="38"/>
      <c r="C177" s="39"/>
      <c r="D177" s="230" t="s">
        <v>138</v>
      </c>
      <c r="E177" s="39"/>
      <c r="F177" s="231" t="s">
        <v>236</v>
      </c>
      <c r="G177" s="39"/>
      <c r="H177" s="39"/>
      <c r="I177" s="232"/>
      <c r="J177" s="39"/>
      <c r="K177" s="39"/>
      <c r="L177" s="43"/>
      <c r="M177" s="233"/>
      <c r="N177" s="234"/>
      <c r="O177" s="90"/>
      <c r="P177" s="90"/>
      <c r="Q177" s="90"/>
      <c r="R177" s="90"/>
      <c r="S177" s="90"/>
      <c r="T177" s="91"/>
      <c r="U177" s="37"/>
      <c r="V177" s="37"/>
      <c r="W177" s="37"/>
      <c r="X177" s="37"/>
      <c r="Y177" s="37"/>
      <c r="Z177" s="37"/>
      <c r="AA177" s="37"/>
      <c r="AB177" s="37"/>
      <c r="AC177" s="37"/>
      <c r="AD177" s="37"/>
      <c r="AE177" s="37"/>
      <c r="AT177" s="16" t="s">
        <v>138</v>
      </c>
      <c r="AU177" s="16" t="s">
        <v>88</v>
      </c>
    </row>
    <row r="178" spans="1:51" s="13" customFormat="1" ht="12">
      <c r="A178" s="13"/>
      <c r="B178" s="235"/>
      <c r="C178" s="236"/>
      <c r="D178" s="230" t="s">
        <v>146</v>
      </c>
      <c r="E178" s="237" t="s">
        <v>1</v>
      </c>
      <c r="F178" s="238" t="s">
        <v>237</v>
      </c>
      <c r="G178" s="236"/>
      <c r="H178" s="239">
        <v>138</v>
      </c>
      <c r="I178" s="240"/>
      <c r="J178" s="236"/>
      <c r="K178" s="236"/>
      <c r="L178" s="241"/>
      <c r="M178" s="242"/>
      <c r="N178" s="243"/>
      <c r="O178" s="243"/>
      <c r="P178" s="243"/>
      <c r="Q178" s="243"/>
      <c r="R178" s="243"/>
      <c r="S178" s="243"/>
      <c r="T178" s="244"/>
      <c r="U178" s="13"/>
      <c r="V178" s="13"/>
      <c r="W178" s="13"/>
      <c r="X178" s="13"/>
      <c r="Y178" s="13"/>
      <c r="Z178" s="13"/>
      <c r="AA178" s="13"/>
      <c r="AB178" s="13"/>
      <c r="AC178" s="13"/>
      <c r="AD178" s="13"/>
      <c r="AE178" s="13"/>
      <c r="AT178" s="245" t="s">
        <v>146</v>
      </c>
      <c r="AU178" s="245" t="s">
        <v>88</v>
      </c>
      <c r="AV178" s="13" t="s">
        <v>88</v>
      </c>
      <c r="AW178" s="13" t="s">
        <v>37</v>
      </c>
      <c r="AX178" s="13" t="s">
        <v>84</v>
      </c>
      <c r="AY178" s="245" t="s">
        <v>129</v>
      </c>
    </row>
    <row r="179" spans="1:65" s="2" customFormat="1" ht="14.4" customHeight="1">
      <c r="A179" s="37"/>
      <c r="B179" s="38"/>
      <c r="C179" s="217" t="s">
        <v>7</v>
      </c>
      <c r="D179" s="217" t="s">
        <v>131</v>
      </c>
      <c r="E179" s="218" t="s">
        <v>238</v>
      </c>
      <c r="F179" s="219" t="s">
        <v>239</v>
      </c>
      <c r="G179" s="220" t="s">
        <v>134</v>
      </c>
      <c r="H179" s="221">
        <v>138</v>
      </c>
      <c r="I179" s="222"/>
      <c r="J179" s="223">
        <f>ROUND(I179*H179,2)</f>
        <v>0</v>
      </c>
      <c r="K179" s="219" t="s">
        <v>135</v>
      </c>
      <c r="L179" s="43"/>
      <c r="M179" s="224" t="s">
        <v>1</v>
      </c>
      <c r="N179" s="225" t="s">
        <v>44</v>
      </c>
      <c r="O179" s="90"/>
      <c r="P179" s="226">
        <f>O179*H179</f>
        <v>0</v>
      </c>
      <c r="Q179" s="226">
        <v>0.0088</v>
      </c>
      <c r="R179" s="226">
        <f>Q179*H179</f>
        <v>1.2144000000000001</v>
      </c>
      <c r="S179" s="226">
        <v>0</v>
      </c>
      <c r="T179" s="227">
        <f>S179*H179</f>
        <v>0</v>
      </c>
      <c r="U179" s="37"/>
      <c r="V179" s="37"/>
      <c r="W179" s="37"/>
      <c r="X179" s="37"/>
      <c r="Y179" s="37"/>
      <c r="Z179" s="37"/>
      <c r="AA179" s="37"/>
      <c r="AB179" s="37"/>
      <c r="AC179" s="37"/>
      <c r="AD179" s="37"/>
      <c r="AE179" s="37"/>
      <c r="AR179" s="228" t="s">
        <v>136</v>
      </c>
      <c r="AT179" s="228" t="s">
        <v>131</v>
      </c>
      <c r="AU179" s="228" t="s">
        <v>88</v>
      </c>
      <c r="AY179" s="16" t="s">
        <v>129</v>
      </c>
      <c r="BE179" s="229">
        <f>IF(N179="základní",J179,0)</f>
        <v>0</v>
      </c>
      <c r="BF179" s="229">
        <f>IF(N179="snížená",J179,0)</f>
        <v>0</v>
      </c>
      <c r="BG179" s="229">
        <f>IF(N179="zákl. přenesená",J179,0)</f>
        <v>0</v>
      </c>
      <c r="BH179" s="229">
        <f>IF(N179="sníž. přenesená",J179,0)</f>
        <v>0</v>
      </c>
      <c r="BI179" s="229">
        <f>IF(N179="nulová",J179,0)</f>
        <v>0</v>
      </c>
      <c r="BJ179" s="16" t="s">
        <v>84</v>
      </c>
      <c r="BK179" s="229">
        <f>ROUND(I179*H179,2)</f>
        <v>0</v>
      </c>
      <c r="BL179" s="16" t="s">
        <v>136</v>
      </c>
      <c r="BM179" s="228" t="s">
        <v>240</v>
      </c>
    </row>
    <row r="180" spans="1:51" s="13" customFormat="1" ht="12">
      <c r="A180" s="13"/>
      <c r="B180" s="235"/>
      <c r="C180" s="236"/>
      <c r="D180" s="230" t="s">
        <v>146</v>
      </c>
      <c r="E180" s="237" t="s">
        <v>1</v>
      </c>
      <c r="F180" s="238" t="s">
        <v>237</v>
      </c>
      <c r="G180" s="236"/>
      <c r="H180" s="239">
        <v>138</v>
      </c>
      <c r="I180" s="240"/>
      <c r="J180" s="236"/>
      <c r="K180" s="236"/>
      <c r="L180" s="241"/>
      <c r="M180" s="242"/>
      <c r="N180" s="243"/>
      <c r="O180" s="243"/>
      <c r="P180" s="243"/>
      <c r="Q180" s="243"/>
      <c r="R180" s="243"/>
      <c r="S180" s="243"/>
      <c r="T180" s="244"/>
      <c r="U180" s="13"/>
      <c r="V180" s="13"/>
      <c r="W180" s="13"/>
      <c r="X180" s="13"/>
      <c r="Y180" s="13"/>
      <c r="Z180" s="13"/>
      <c r="AA180" s="13"/>
      <c r="AB180" s="13"/>
      <c r="AC180" s="13"/>
      <c r="AD180" s="13"/>
      <c r="AE180" s="13"/>
      <c r="AT180" s="245" t="s">
        <v>146</v>
      </c>
      <c r="AU180" s="245" t="s">
        <v>88</v>
      </c>
      <c r="AV180" s="13" t="s">
        <v>88</v>
      </c>
      <c r="AW180" s="13" t="s">
        <v>37</v>
      </c>
      <c r="AX180" s="13" t="s">
        <v>84</v>
      </c>
      <c r="AY180" s="245" t="s">
        <v>129</v>
      </c>
    </row>
    <row r="181" spans="1:63" s="12" customFormat="1" ht="22.8" customHeight="1">
      <c r="A181" s="12"/>
      <c r="B181" s="201"/>
      <c r="C181" s="202"/>
      <c r="D181" s="203" t="s">
        <v>78</v>
      </c>
      <c r="E181" s="215" t="s">
        <v>169</v>
      </c>
      <c r="F181" s="215" t="s">
        <v>241</v>
      </c>
      <c r="G181" s="202"/>
      <c r="H181" s="202"/>
      <c r="I181" s="205"/>
      <c r="J181" s="216">
        <f>BK181</f>
        <v>0</v>
      </c>
      <c r="K181" s="202"/>
      <c r="L181" s="207"/>
      <c r="M181" s="208"/>
      <c r="N181" s="209"/>
      <c r="O181" s="209"/>
      <c r="P181" s="210">
        <f>SUM(P182:P184)</f>
        <v>0</v>
      </c>
      <c r="Q181" s="209"/>
      <c r="R181" s="210">
        <f>SUM(R182:R184)</f>
        <v>0.4208</v>
      </c>
      <c r="S181" s="209"/>
      <c r="T181" s="211">
        <f>SUM(T182:T184)</f>
        <v>0.1</v>
      </c>
      <c r="U181" s="12"/>
      <c r="V181" s="12"/>
      <c r="W181" s="12"/>
      <c r="X181" s="12"/>
      <c r="Y181" s="12"/>
      <c r="Z181" s="12"/>
      <c r="AA181" s="12"/>
      <c r="AB181" s="12"/>
      <c r="AC181" s="12"/>
      <c r="AD181" s="12"/>
      <c r="AE181" s="12"/>
      <c r="AR181" s="212" t="s">
        <v>84</v>
      </c>
      <c r="AT181" s="213" t="s">
        <v>78</v>
      </c>
      <c r="AU181" s="213" t="s">
        <v>84</v>
      </c>
      <c r="AY181" s="212" t="s">
        <v>129</v>
      </c>
      <c r="BK181" s="214">
        <f>SUM(BK182:BK184)</f>
        <v>0</v>
      </c>
    </row>
    <row r="182" spans="1:65" s="2" customFormat="1" ht="14.4" customHeight="1">
      <c r="A182" s="37"/>
      <c r="B182" s="38"/>
      <c r="C182" s="217" t="s">
        <v>242</v>
      </c>
      <c r="D182" s="217" t="s">
        <v>131</v>
      </c>
      <c r="E182" s="218" t="s">
        <v>243</v>
      </c>
      <c r="F182" s="219" t="s">
        <v>244</v>
      </c>
      <c r="G182" s="220" t="s">
        <v>245</v>
      </c>
      <c r="H182" s="221">
        <v>1</v>
      </c>
      <c r="I182" s="222"/>
      <c r="J182" s="223">
        <f>ROUND(I182*H182,2)</f>
        <v>0</v>
      </c>
      <c r="K182" s="219" t="s">
        <v>135</v>
      </c>
      <c r="L182" s="43"/>
      <c r="M182" s="224" t="s">
        <v>1</v>
      </c>
      <c r="N182" s="225" t="s">
        <v>44</v>
      </c>
      <c r="O182" s="90"/>
      <c r="P182" s="226">
        <f>O182*H182</f>
        <v>0</v>
      </c>
      <c r="Q182" s="226">
        <v>0</v>
      </c>
      <c r="R182" s="226">
        <f>Q182*H182</f>
        <v>0</v>
      </c>
      <c r="S182" s="226">
        <v>0.1</v>
      </c>
      <c r="T182" s="227">
        <f>S182*H182</f>
        <v>0.1</v>
      </c>
      <c r="U182" s="37"/>
      <c r="V182" s="37"/>
      <c r="W182" s="37"/>
      <c r="X182" s="37"/>
      <c r="Y182" s="37"/>
      <c r="Z182" s="37"/>
      <c r="AA182" s="37"/>
      <c r="AB182" s="37"/>
      <c r="AC182" s="37"/>
      <c r="AD182" s="37"/>
      <c r="AE182" s="37"/>
      <c r="AR182" s="228" t="s">
        <v>136</v>
      </c>
      <c r="AT182" s="228" t="s">
        <v>131</v>
      </c>
      <c r="AU182" s="228" t="s">
        <v>88</v>
      </c>
      <c r="AY182" s="16" t="s">
        <v>129</v>
      </c>
      <c r="BE182" s="229">
        <f>IF(N182="základní",J182,0)</f>
        <v>0</v>
      </c>
      <c r="BF182" s="229">
        <f>IF(N182="snížená",J182,0)</f>
        <v>0</v>
      </c>
      <c r="BG182" s="229">
        <f>IF(N182="zákl. přenesená",J182,0)</f>
        <v>0</v>
      </c>
      <c r="BH182" s="229">
        <f>IF(N182="sníž. přenesená",J182,0)</f>
        <v>0</v>
      </c>
      <c r="BI182" s="229">
        <f>IF(N182="nulová",J182,0)</f>
        <v>0</v>
      </c>
      <c r="BJ182" s="16" t="s">
        <v>84</v>
      </c>
      <c r="BK182" s="229">
        <f>ROUND(I182*H182,2)</f>
        <v>0</v>
      </c>
      <c r="BL182" s="16" t="s">
        <v>136</v>
      </c>
      <c r="BM182" s="228" t="s">
        <v>246</v>
      </c>
    </row>
    <row r="183" spans="1:65" s="2" customFormat="1" ht="14.4" customHeight="1">
      <c r="A183" s="37"/>
      <c r="B183" s="38"/>
      <c r="C183" s="217" t="s">
        <v>247</v>
      </c>
      <c r="D183" s="217" t="s">
        <v>131</v>
      </c>
      <c r="E183" s="218" t="s">
        <v>248</v>
      </c>
      <c r="F183" s="219" t="s">
        <v>249</v>
      </c>
      <c r="G183" s="220" t="s">
        <v>245</v>
      </c>
      <c r="H183" s="221">
        <v>1</v>
      </c>
      <c r="I183" s="222"/>
      <c r="J183" s="223">
        <f>ROUND(I183*H183,2)</f>
        <v>0</v>
      </c>
      <c r="K183" s="219" t="s">
        <v>135</v>
      </c>
      <c r="L183" s="43"/>
      <c r="M183" s="224" t="s">
        <v>1</v>
      </c>
      <c r="N183" s="225" t="s">
        <v>44</v>
      </c>
      <c r="O183" s="90"/>
      <c r="P183" s="226">
        <f>O183*H183</f>
        <v>0</v>
      </c>
      <c r="Q183" s="226">
        <v>0.4208</v>
      </c>
      <c r="R183" s="226">
        <f>Q183*H183</f>
        <v>0.4208</v>
      </c>
      <c r="S183" s="226">
        <v>0</v>
      </c>
      <c r="T183" s="227">
        <f>S183*H183</f>
        <v>0</v>
      </c>
      <c r="U183" s="37"/>
      <c r="V183" s="37"/>
      <c r="W183" s="37"/>
      <c r="X183" s="37"/>
      <c r="Y183" s="37"/>
      <c r="Z183" s="37"/>
      <c r="AA183" s="37"/>
      <c r="AB183" s="37"/>
      <c r="AC183" s="37"/>
      <c r="AD183" s="37"/>
      <c r="AE183" s="37"/>
      <c r="AR183" s="228" t="s">
        <v>136</v>
      </c>
      <c r="AT183" s="228" t="s">
        <v>131</v>
      </c>
      <c r="AU183" s="228" t="s">
        <v>88</v>
      </c>
      <c r="AY183" s="16" t="s">
        <v>129</v>
      </c>
      <c r="BE183" s="229">
        <f>IF(N183="základní",J183,0)</f>
        <v>0</v>
      </c>
      <c r="BF183" s="229">
        <f>IF(N183="snížená",J183,0)</f>
        <v>0</v>
      </c>
      <c r="BG183" s="229">
        <f>IF(N183="zákl. přenesená",J183,0)</f>
        <v>0</v>
      </c>
      <c r="BH183" s="229">
        <f>IF(N183="sníž. přenesená",J183,0)</f>
        <v>0</v>
      </c>
      <c r="BI183" s="229">
        <f>IF(N183="nulová",J183,0)</f>
        <v>0</v>
      </c>
      <c r="BJ183" s="16" t="s">
        <v>84</v>
      </c>
      <c r="BK183" s="229">
        <f>ROUND(I183*H183,2)</f>
        <v>0</v>
      </c>
      <c r="BL183" s="16" t="s">
        <v>136</v>
      </c>
      <c r="BM183" s="228" t="s">
        <v>250</v>
      </c>
    </row>
    <row r="184" spans="1:47" s="2" customFormat="1" ht="12">
      <c r="A184" s="37"/>
      <c r="B184" s="38"/>
      <c r="C184" s="39"/>
      <c r="D184" s="230" t="s">
        <v>138</v>
      </c>
      <c r="E184" s="39"/>
      <c r="F184" s="231" t="s">
        <v>251</v>
      </c>
      <c r="G184" s="39"/>
      <c r="H184" s="39"/>
      <c r="I184" s="232"/>
      <c r="J184" s="39"/>
      <c r="K184" s="39"/>
      <c r="L184" s="43"/>
      <c r="M184" s="233"/>
      <c r="N184" s="234"/>
      <c r="O184" s="90"/>
      <c r="P184" s="90"/>
      <c r="Q184" s="90"/>
      <c r="R184" s="90"/>
      <c r="S184" s="90"/>
      <c r="T184" s="91"/>
      <c r="U184" s="37"/>
      <c r="V184" s="37"/>
      <c r="W184" s="37"/>
      <c r="X184" s="37"/>
      <c r="Y184" s="37"/>
      <c r="Z184" s="37"/>
      <c r="AA184" s="37"/>
      <c r="AB184" s="37"/>
      <c r="AC184" s="37"/>
      <c r="AD184" s="37"/>
      <c r="AE184" s="37"/>
      <c r="AT184" s="16" t="s">
        <v>138</v>
      </c>
      <c r="AU184" s="16" t="s">
        <v>88</v>
      </c>
    </row>
    <row r="185" spans="1:63" s="12" customFormat="1" ht="22.8" customHeight="1">
      <c r="A185" s="12"/>
      <c r="B185" s="201"/>
      <c r="C185" s="202"/>
      <c r="D185" s="203" t="s">
        <v>78</v>
      </c>
      <c r="E185" s="215" t="s">
        <v>175</v>
      </c>
      <c r="F185" s="215" t="s">
        <v>252</v>
      </c>
      <c r="G185" s="202"/>
      <c r="H185" s="202"/>
      <c r="I185" s="205"/>
      <c r="J185" s="216">
        <f>BK185</f>
        <v>0</v>
      </c>
      <c r="K185" s="202"/>
      <c r="L185" s="207"/>
      <c r="M185" s="208"/>
      <c r="N185" s="209"/>
      <c r="O185" s="209"/>
      <c r="P185" s="210">
        <f>SUM(P186:P207)</f>
        <v>0</v>
      </c>
      <c r="Q185" s="209"/>
      <c r="R185" s="210">
        <f>SUM(R186:R207)</f>
        <v>46.14397359999999</v>
      </c>
      <c r="S185" s="209"/>
      <c r="T185" s="211">
        <f>SUM(T186:T207)</f>
        <v>0</v>
      </c>
      <c r="U185" s="12"/>
      <c r="V185" s="12"/>
      <c r="W185" s="12"/>
      <c r="X185" s="12"/>
      <c r="Y185" s="12"/>
      <c r="Z185" s="12"/>
      <c r="AA185" s="12"/>
      <c r="AB185" s="12"/>
      <c r="AC185" s="12"/>
      <c r="AD185" s="12"/>
      <c r="AE185" s="12"/>
      <c r="AR185" s="212" t="s">
        <v>84</v>
      </c>
      <c r="AT185" s="213" t="s">
        <v>78</v>
      </c>
      <c r="AU185" s="213" t="s">
        <v>84</v>
      </c>
      <c r="AY185" s="212" t="s">
        <v>129</v>
      </c>
      <c r="BK185" s="214">
        <f>SUM(BK186:BK207)</f>
        <v>0</v>
      </c>
    </row>
    <row r="186" spans="1:65" s="2" customFormat="1" ht="14.4" customHeight="1">
      <c r="A186" s="37"/>
      <c r="B186" s="38"/>
      <c r="C186" s="217" t="s">
        <v>253</v>
      </c>
      <c r="D186" s="217" t="s">
        <v>131</v>
      </c>
      <c r="E186" s="218" t="s">
        <v>254</v>
      </c>
      <c r="F186" s="219" t="s">
        <v>255</v>
      </c>
      <c r="G186" s="220" t="s">
        <v>245</v>
      </c>
      <c r="H186" s="221">
        <v>1</v>
      </c>
      <c r="I186" s="222"/>
      <c r="J186" s="223">
        <f>ROUND(I186*H186,2)</f>
        <v>0</v>
      </c>
      <c r="K186" s="219" t="s">
        <v>135</v>
      </c>
      <c r="L186" s="43"/>
      <c r="M186" s="224" t="s">
        <v>1</v>
      </c>
      <c r="N186" s="225" t="s">
        <v>44</v>
      </c>
      <c r="O186" s="90"/>
      <c r="P186" s="226">
        <f>O186*H186</f>
        <v>0</v>
      </c>
      <c r="Q186" s="226">
        <v>0.10941</v>
      </c>
      <c r="R186" s="226">
        <f>Q186*H186</f>
        <v>0.10941</v>
      </c>
      <c r="S186" s="226">
        <v>0</v>
      </c>
      <c r="T186" s="227">
        <f>S186*H186</f>
        <v>0</v>
      </c>
      <c r="U186" s="37"/>
      <c r="V186" s="37"/>
      <c r="W186" s="37"/>
      <c r="X186" s="37"/>
      <c r="Y186" s="37"/>
      <c r="Z186" s="37"/>
      <c r="AA186" s="37"/>
      <c r="AB186" s="37"/>
      <c r="AC186" s="37"/>
      <c r="AD186" s="37"/>
      <c r="AE186" s="37"/>
      <c r="AR186" s="228" t="s">
        <v>136</v>
      </c>
      <c r="AT186" s="228" t="s">
        <v>131</v>
      </c>
      <c r="AU186" s="228" t="s">
        <v>88</v>
      </c>
      <c r="AY186" s="16" t="s">
        <v>129</v>
      </c>
      <c r="BE186" s="229">
        <f>IF(N186="základní",J186,0)</f>
        <v>0</v>
      </c>
      <c r="BF186" s="229">
        <f>IF(N186="snížená",J186,0)</f>
        <v>0</v>
      </c>
      <c r="BG186" s="229">
        <f>IF(N186="zákl. přenesená",J186,0)</f>
        <v>0</v>
      </c>
      <c r="BH186" s="229">
        <f>IF(N186="sníž. přenesená",J186,0)</f>
        <v>0</v>
      </c>
      <c r="BI186" s="229">
        <f>IF(N186="nulová",J186,0)</f>
        <v>0</v>
      </c>
      <c r="BJ186" s="16" t="s">
        <v>84</v>
      </c>
      <c r="BK186" s="229">
        <f>ROUND(I186*H186,2)</f>
        <v>0</v>
      </c>
      <c r="BL186" s="16" t="s">
        <v>136</v>
      </c>
      <c r="BM186" s="228" t="s">
        <v>256</v>
      </c>
    </row>
    <row r="187" spans="1:47" s="2" customFormat="1" ht="12">
      <c r="A187" s="37"/>
      <c r="B187" s="38"/>
      <c r="C187" s="39"/>
      <c r="D187" s="230" t="s">
        <v>138</v>
      </c>
      <c r="E187" s="39"/>
      <c r="F187" s="231" t="s">
        <v>257</v>
      </c>
      <c r="G187" s="39"/>
      <c r="H187" s="39"/>
      <c r="I187" s="232"/>
      <c r="J187" s="39"/>
      <c r="K187" s="39"/>
      <c r="L187" s="43"/>
      <c r="M187" s="233"/>
      <c r="N187" s="234"/>
      <c r="O187" s="90"/>
      <c r="P187" s="90"/>
      <c r="Q187" s="90"/>
      <c r="R187" s="90"/>
      <c r="S187" s="90"/>
      <c r="T187" s="91"/>
      <c r="U187" s="37"/>
      <c r="V187" s="37"/>
      <c r="W187" s="37"/>
      <c r="X187" s="37"/>
      <c r="Y187" s="37"/>
      <c r="Z187" s="37"/>
      <c r="AA187" s="37"/>
      <c r="AB187" s="37"/>
      <c r="AC187" s="37"/>
      <c r="AD187" s="37"/>
      <c r="AE187" s="37"/>
      <c r="AT187" s="16" t="s">
        <v>138</v>
      </c>
      <c r="AU187" s="16" t="s">
        <v>88</v>
      </c>
    </row>
    <row r="188" spans="1:65" s="2" customFormat="1" ht="14.4" customHeight="1">
      <c r="A188" s="37"/>
      <c r="B188" s="38"/>
      <c r="C188" s="217" t="s">
        <v>258</v>
      </c>
      <c r="D188" s="217" t="s">
        <v>131</v>
      </c>
      <c r="E188" s="218" t="s">
        <v>259</v>
      </c>
      <c r="F188" s="219" t="s">
        <v>260</v>
      </c>
      <c r="G188" s="220" t="s">
        <v>155</v>
      </c>
      <c r="H188" s="221">
        <v>122</v>
      </c>
      <c r="I188" s="222"/>
      <c r="J188" s="223">
        <f>ROUND(I188*H188,2)</f>
        <v>0</v>
      </c>
      <c r="K188" s="219" t="s">
        <v>135</v>
      </c>
      <c r="L188" s="43"/>
      <c r="M188" s="224" t="s">
        <v>1</v>
      </c>
      <c r="N188" s="225" t="s">
        <v>44</v>
      </c>
      <c r="O188" s="90"/>
      <c r="P188" s="226">
        <f>O188*H188</f>
        <v>0</v>
      </c>
      <c r="Q188" s="226">
        <v>0.1295</v>
      </c>
      <c r="R188" s="226">
        <f>Q188*H188</f>
        <v>15.799000000000001</v>
      </c>
      <c r="S188" s="226">
        <v>0</v>
      </c>
      <c r="T188" s="227">
        <f>S188*H188</f>
        <v>0</v>
      </c>
      <c r="U188" s="37"/>
      <c r="V188" s="37"/>
      <c r="W188" s="37"/>
      <c r="X188" s="37"/>
      <c r="Y188" s="37"/>
      <c r="Z188" s="37"/>
      <c r="AA188" s="37"/>
      <c r="AB188" s="37"/>
      <c r="AC188" s="37"/>
      <c r="AD188" s="37"/>
      <c r="AE188" s="37"/>
      <c r="AR188" s="228" t="s">
        <v>136</v>
      </c>
      <c r="AT188" s="228" t="s">
        <v>131</v>
      </c>
      <c r="AU188" s="228" t="s">
        <v>88</v>
      </c>
      <c r="AY188" s="16" t="s">
        <v>129</v>
      </c>
      <c r="BE188" s="229">
        <f>IF(N188="základní",J188,0)</f>
        <v>0</v>
      </c>
      <c r="BF188" s="229">
        <f>IF(N188="snížená",J188,0)</f>
        <v>0</v>
      </c>
      <c r="BG188" s="229">
        <f>IF(N188="zákl. přenesená",J188,0)</f>
        <v>0</v>
      </c>
      <c r="BH188" s="229">
        <f>IF(N188="sníž. přenesená",J188,0)</f>
        <v>0</v>
      </c>
      <c r="BI188" s="229">
        <f>IF(N188="nulová",J188,0)</f>
        <v>0</v>
      </c>
      <c r="BJ188" s="16" t="s">
        <v>84</v>
      </c>
      <c r="BK188" s="229">
        <f>ROUND(I188*H188,2)</f>
        <v>0</v>
      </c>
      <c r="BL188" s="16" t="s">
        <v>136</v>
      </c>
      <c r="BM188" s="228" t="s">
        <v>261</v>
      </c>
    </row>
    <row r="189" spans="1:47" s="2" customFormat="1" ht="12">
      <c r="A189" s="37"/>
      <c r="B189" s="38"/>
      <c r="C189" s="39"/>
      <c r="D189" s="230" t="s">
        <v>138</v>
      </c>
      <c r="E189" s="39"/>
      <c r="F189" s="231" t="s">
        <v>262</v>
      </c>
      <c r="G189" s="39"/>
      <c r="H189" s="39"/>
      <c r="I189" s="232"/>
      <c r="J189" s="39"/>
      <c r="K189" s="39"/>
      <c r="L189" s="43"/>
      <c r="M189" s="233"/>
      <c r="N189" s="234"/>
      <c r="O189" s="90"/>
      <c r="P189" s="90"/>
      <c r="Q189" s="90"/>
      <c r="R189" s="90"/>
      <c r="S189" s="90"/>
      <c r="T189" s="91"/>
      <c r="U189" s="37"/>
      <c r="V189" s="37"/>
      <c r="W189" s="37"/>
      <c r="X189" s="37"/>
      <c r="Y189" s="37"/>
      <c r="Z189" s="37"/>
      <c r="AA189" s="37"/>
      <c r="AB189" s="37"/>
      <c r="AC189" s="37"/>
      <c r="AD189" s="37"/>
      <c r="AE189" s="37"/>
      <c r="AT189" s="16" t="s">
        <v>138</v>
      </c>
      <c r="AU189" s="16" t="s">
        <v>88</v>
      </c>
    </row>
    <row r="190" spans="1:65" s="2" customFormat="1" ht="14.4" customHeight="1">
      <c r="A190" s="37"/>
      <c r="B190" s="38"/>
      <c r="C190" s="246" t="s">
        <v>263</v>
      </c>
      <c r="D190" s="246" t="s">
        <v>186</v>
      </c>
      <c r="E190" s="247" t="s">
        <v>264</v>
      </c>
      <c r="F190" s="248" t="s">
        <v>265</v>
      </c>
      <c r="G190" s="249" t="s">
        <v>155</v>
      </c>
      <c r="H190" s="250">
        <v>122</v>
      </c>
      <c r="I190" s="251"/>
      <c r="J190" s="252">
        <f>ROUND(I190*H190,2)</f>
        <v>0</v>
      </c>
      <c r="K190" s="248" t="s">
        <v>135</v>
      </c>
      <c r="L190" s="253"/>
      <c r="M190" s="254" t="s">
        <v>1</v>
      </c>
      <c r="N190" s="255" t="s">
        <v>44</v>
      </c>
      <c r="O190" s="90"/>
      <c r="P190" s="226">
        <f>O190*H190</f>
        <v>0</v>
      </c>
      <c r="Q190" s="226">
        <v>0.028</v>
      </c>
      <c r="R190" s="226">
        <f>Q190*H190</f>
        <v>3.416</v>
      </c>
      <c r="S190" s="226">
        <v>0</v>
      </c>
      <c r="T190" s="227">
        <f>S190*H190</f>
        <v>0</v>
      </c>
      <c r="U190" s="37"/>
      <c r="V190" s="37"/>
      <c r="W190" s="37"/>
      <c r="X190" s="37"/>
      <c r="Y190" s="37"/>
      <c r="Z190" s="37"/>
      <c r="AA190" s="37"/>
      <c r="AB190" s="37"/>
      <c r="AC190" s="37"/>
      <c r="AD190" s="37"/>
      <c r="AE190" s="37"/>
      <c r="AR190" s="228" t="s">
        <v>169</v>
      </c>
      <c r="AT190" s="228" t="s">
        <v>186</v>
      </c>
      <c r="AU190" s="228" t="s">
        <v>88</v>
      </c>
      <c r="AY190" s="16" t="s">
        <v>129</v>
      </c>
      <c r="BE190" s="229">
        <f>IF(N190="základní",J190,0)</f>
        <v>0</v>
      </c>
      <c r="BF190" s="229">
        <f>IF(N190="snížená",J190,0)</f>
        <v>0</v>
      </c>
      <c r="BG190" s="229">
        <f>IF(N190="zákl. přenesená",J190,0)</f>
        <v>0</v>
      </c>
      <c r="BH190" s="229">
        <f>IF(N190="sníž. přenesená",J190,0)</f>
        <v>0</v>
      </c>
      <c r="BI190" s="229">
        <f>IF(N190="nulová",J190,0)</f>
        <v>0</v>
      </c>
      <c r="BJ190" s="16" t="s">
        <v>84</v>
      </c>
      <c r="BK190" s="229">
        <f>ROUND(I190*H190,2)</f>
        <v>0</v>
      </c>
      <c r="BL190" s="16" t="s">
        <v>136</v>
      </c>
      <c r="BM190" s="228" t="s">
        <v>266</v>
      </c>
    </row>
    <row r="191" spans="1:65" s="2" customFormat="1" ht="14.4" customHeight="1">
      <c r="A191" s="37"/>
      <c r="B191" s="38"/>
      <c r="C191" s="217" t="s">
        <v>267</v>
      </c>
      <c r="D191" s="217" t="s">
        <v>131</v>
      </c>
      <c r="E191" s="218" t="s">
        <v>268</v>
      </c>
      <c r="F191" s="219" t="s">
        <v>269</v>
      </c>
      <c r="G191" s="220" t="s">
        <v>155</v>
      </c>
      <c r="H191" s="221">
        <v>15</v>
      </c>
      <c r="I191" s="222"/>
      <c r="J191" s="223">
        <f>ROUND(I191*H191,2)</f>
        <v>0</v>
      </c>
      <c r="K191" s="219" t="s">
        <v>135</v>
      </c>
      <c r="L191" s="43"/>
      <c r="M191" s="224" t="s">
        <v>1</v>
      </c>
      <c r="N191" s="225" t="s">
        <v>44</v>
      </c>
      <c r="O191" s="90"/>
      <c r="P191" s="226">
        <f>O191*H191</f>
        <v>0</v>
      </c>
      <c r="Q191" s="226">
        <v>0.16849</v>
      </c>
      <c r="R191" s="226">
        <f>Q191*H191</f>
        <v>2.52735</v>
      </c>
      <c r="S191" s="226">
        <v>0</v>
      </c>
      <c r="T191" s="227">
        <f>S191*H191</f>
        <v>0</v>
      </c>
      <c r="U191" s="37"/>
      <c r="V191" s="37"/>
      <c r="W191" s="37"/>
      <c r="X191" s="37"/>
      <c r="Y191" s="37"/>
      <c r="Z191" s="37"/>
      <c r="AA191" s="37"/>
      <c r="AB191" s="37"/>
      <c r="AC191" s="37"/>
      <c r="AD191" s="37"/>
      <c r="AE191" s="37"/>
      <c r="AR191" s="228" t="s">
        <v>136</v>
      </c>
      <c r="AT191" s="228" t="s">
        <v>131</v>
      </c>
      <c r="AU191" s="228" t="s">
        <v>88</v>
      </c>
      <c r="AY191" s="16" t="s">
        <v>129</v>
      </c>
      <c r="BE191" s="229">
        <f>IF(N191="základní",J191,0)</f>
        <v>0</v>
      </c>
      <c r="BF191" s="229">
        <f>IF(N191="snížená",J191,0)</f>
        <v>0</v>
      </c>
      <c r="BG191" s="229">
        <f>IF(N191="zákl. přenesená",J191,0)</f>
        <v>0</v>
      </c>
      <c r="BH191" s="229">
        <f>IF(N191="sníž. přenesená",J191,0)</f>
        <v>0</v>
      </c>
      <c r="BI191" s="229">
        <f>IF(N191="nulová",J191,0)</f>
        <v>0</v>
      </c>
      <c r="BJ191" s="16" t="s">
        <v>84</v>
      </c>
      <c r="BK191" s="229">
        <f>ROUND(I191*H191,2)</f>
        <v>0</v>
      </c>
      <c r="BL191" s="16" t="s">
        <v>136</v>
      </c>
      <c r="BM191" s="228" t="s">
        <v>270</v>
      </c>
    </row>
    <row r="192" spans="1:47" s="2" customFormat="1" ht="12">
      <c r="A192" s="37"/>
      <c r="B192" s="38"/>
      <c r="C192" s="39"/>
      <c r="D192" s="230" t="s">
        <v>138</v>
      </c>
      <c r="E192" s="39"/>
      <c r="F192" s="231" t="s">
        <v>271</v>
      </c>
      <c r="G192" s="39"/>
      <c r="H192" s="39"/>
      <c r="I192" s="232"/>
      <c r="J192" s="39"/>
      <c r="K192" s="39"/>
      <c r="L192" s="43"/>
      <c r="M192" s="233"/>
      <c r="N192" s="234"/>
      <c r="O192" s="90"/>
      <c r="P192" s="90"/>
      <c r="Q192" s="90"/>
      <c r="R192" s="90"/>
      <c r="S192" s="90"/>
      <c r="T192" s="91"/>
      <c r="U192" s="37"/>
      <c r="V192" s="37"/>
      <c r="W192" s="37"/>
      <c r="X192" s="37"/>
      <c r="Y192" s="37"/>
      <c r="Z192" s="37"/>
      <c r="AA192" s="37"/>
      <c r="AB192" s="37"/>
      <c r="AC192" s="37"/>
      <c r="AD192" s="37"/>
      <c r="AE192" s="37"/>
      <c r="AT192" s="16" t="s">
        <v>138</v>
      </c>
      <c r="AU192" s="16" t="s">
        <v>88</v>
      </c>
    </row>
    <row r="193" spans="1:65" s="2" customFormat="1" ht="14.4" customHeight="1">
      <c r="A193" s="37"/>
      <c r="B193" s="38"/>
      <c r="C193" s="246" t="s">
        <v>272</v>
      </c>
      <c r="D193" s="246" t="s">
        <v>186</v>
      </c>
      <c r="E193" s="247" t="s">
        <v>273</v>
      </c>
      <c r="F193" s="248" t="s">
        <v>274</v>
      </c>
      <c r="G193" s="249" t="s">
        <v>155</v>
      </c>
      <c r="H193" s="250">
        <v>13</v>
      </c>
      <c r="I193" s="251"/>
      <c r="J193" s="252">
        <f>ROUND(I193*H193,2)</f>
        <v>0</v>
      </c>
      <c r="K193" s="248" t="s">
        <v>1</v>
      </c>
      <c r="L193" s="253"/>
      <c r="M193" s="254" t="s">
        <v>1</v>
      </c>
      <c r="N193" s="255" t="s">
        <v>44</v>
      </c>
      <c r="O193" s="90"/>
      <c r="P193" s="226">
        <f>O193*H193</f>
        <v>0</v>
      </c>
      <c r="Q193" s="226">
        <v>0.125</v>
      </c>
      <c r="R193" s="226">
        <f>Q193*H193</f>
        <v>1.625</v>
      </c>
      <c r="S193" s="226">
        <v>0</v>
      </c>
      <c r="T193" s="227">
        <f>S193*H193</f>
        <v>0</v>
      </c>
      <c r="U193" s="37"/>
      <c r="V193" s="37"/>
      <c r="W193" s="37"/>
      <c r="X193" s="37"/>
      <c r="Y193" s="37"/>
      <c r="Z193" s="37"/>
      <c r="AA193" s="37"/>
      <c r="AB193" s="37"/>
      <c r="AC193" s="37"/>
      <c r="AD193" s="37"/>
      <c r="AE193" s="37"/>
      <c r="AR193" s="228" t="s">
        <v>169</v>
      </c>
      <c r="AT193" s="228" t="s">
        <v>186</v>
      </c>
      <c r="AU193" s="228" t="s">
        <v>88</v>
      </c>
      <c r="AY193" s="16" t="s">
        <v>129</v>
      </c>
      <c r="BE193" s="229">
        <f>IF(N193="základní",J193,0)</f>
        <v>0</v>
      </c>
      <c r="BF193" s="229">
        <f>IF(N193="snížená",J193,0)</f>
        <v>0</v>
      </c>
      <c r="BG193" s="229">
        <f>IF(N193="zákl. přenesená",J193,0)</f>
        <v>0</v>
      </c>
      <c r="BH193" s="229">
        <f>IF(N193="sníž. přenesená",J193,0)</f>
        <v>0</v>
      </c>
      <c r="BI193" s="229">
        <f>IF(N193="nulová",J193,0)</f>
        <v>0</v>
      </c>
      <c r="BJ193" s="16" t="s">
        <v>84</v>
      </c>
      <c r="BK193" s="229">
        <f>ROUND(I193*H193,2)</f>
        <v>0</v>
      </c>
      <c r="BL193" s="16" t="s">
        <v>136</v>
      </c>
      <c r="BM193" s="228" t="s">
        <v>275</v>
      </c>
    </row>
    <row r="194" spans="1:65" s="2" customFormat="1" ht="14.4" customHeight="1">
      <c r="A194" s="37"/>
      <c r="B194" s="38"/>
      <c r="C194" s="217" t="s">
        <v>276</v>
      </c>
      <c r="D194" s="217" t="s">
        <v>131</v>
      </c>
      <c r="E194" s="218" t="s">
        <v>277</v>
      </c>
      <c r="F194" s="219" t="s">
        <v>278</v>
      </c>
      <c r="G194" s="220" t="s">
        <v>165</v>
      </c>
      <c r="H194" s="221">
        <v>10.04</v>
      </c>
      <c r="I194" s="222"/>
      <c r="J194" s="223">
        <f>ROUND(I194*H194,2)</f>
        <v>0</v>
      </c>
      <c r="K194" s="219" t="s">
        <v>1</v>
      </c>
      <c r="L194" s="43"/>
      <c r="M194" s="224" t="s">
        <v>1</v>
      </c>
      <c r="N194" s="225" t="s">
        <v>44</v>
      </c>
      <c r="O194" s="90"/>
      <c r="P194" s="226">
        <f>O194*H194</f>
        <v>0</v>
      </c>
      <c r="Q194" s="226">
        <v>2.25634</v>
      </c>
      <c r="R194" s="226">
        <f>Q194*H194</f>
        <v>22.653653599999995</v>
      </c>
      <c r="S194" s="226">
        <v>0</v>
      </c>
      <c r="T194" s="227">
        <f>S194*H194</f>
        <v>0</v>
      </c>
      <c r="U194" s="37"/>
      <c r="V194" s="37"/>
      <c r="W194" s="37"/>
      <c r="X194" s="37"/>
      <c r="Y194" s="37"/>
      <c r="Z194" s="37"/>
      <c r="AA194" s="37"/>
      <c r="AB194" s="37"/>
      <c r="AC194" s="37"/>
      <c r="AD194" s="37"/>
      <c r="AE194" s="37"/>
      <c r="AR194" s="228" t="s">
        <v>136</v>
      </c>
      <c r="AT194" s="228" t="s">
        <v>131</v>
      </c>
      <c r="AU194" s="228" t="s">
        <v>88</v>
      </c>
      <c r="AY194" s="16" t="s">
        <v>129</v>
      </c>
      <c r="BE194" s="229">
        <f>IF(N194="základní",J194,0)</f>
        <v>0</v>
      </c>
      <c r="BF194" s="229">
        <f>IF(N194="snížená",J194,0)</f>
        <v>0</v>
      </c>
      <c r="BG194" s="229">
        <f>IF(N194="zákl. přenesená",J194,0)</f>
        <v>0</v>
      </c>
      <c r="BH194" s="229">
        <f>IF(N194="sníž. přenesená",J194,0)</f>
        <v>0</v>
      </c>
      <c r="BI194" s="229">
        <f>IF(N194="nulová",J194,0)</f>
        <v>0</v>
      </c>
      <c r="BJ194" s="16" t="s">
        <v>84</v>
      </c>
      <c r="BK194" s="229">
        <f>ROUND(I194*H194,2)</f>
        <v>0</v>
      </c>
      <c r="BL194" s="16" t="s">
        <v>136</v>
      </c>
      <c r="BM194" s="228" t="s">
        <v>279</v>
      </c>
    </row>
    <row r="195" spans="1:51" s="13" customFormat="1" ht="12">
      <c r="A195" s="13"/>
      <c r="B195" s="235"/>
      <c r="C195" s="236"/>
      <c r="D195" s="230" t="s">
        <v>146</v>
      </c>
      <c r="E195" s="237" t="s">
        <v>1</v>
      </c>
      <c r="F195" s="238" t="s">
        <v>280</v>
      </c>
      <c r="G195" s="236"/>
      <c r="H195" s="239">
        <v>10.04</v>
      </c>
      <c r="I195" s="240"/>
      <c r="J195" s="236"/>
      <c r="K195" s="236"/>
      <c r="L195" s="241"/>
      <c r="M195" s="242"/>
      <c r="N195" s="243"/>
      <c r="O195" s="243"/>
      <c r="P195" s="243"/>
      <c r="Q195" s="243"/>
      <c r="R195" s="243"/>
      <c r="S195" s="243"/>
      <c r="T195" s="244"/>
      <c r="U195" s="13"/>
      <c r="V195" s="13"/>
      <c r="W195" s="13"/>
      <c r="X195" s="13"/>
      <c r="Y195" s="13"/>
      <c r="Z195" s="13"/>
      <c r="AA195" s="13"/>
      <c r="AB195" s="13"/>
      <c r="AC195" s="13"/>
      <c r="AD195" s="13"/>
      <c r="AE195" s="13"/>
      <c r="AT195" s="245" t="s">
        <v>146</v>
      </c>
      <c r="AU195" s="245" t="s">
        <v>88</v>
      </c>
      <c r="AV195" s="13" t="s">
        <v>88</v>
      </c>
      <c r="AW195" s="13" t="s">
        <v>37</v>
      </c>
      <c r="AX195" s="13" t="s">
        <v>84</v>
      </c>
      <c r="AY195" s="245" t="s">
        <v>129</v>
      </c>
    </row>
    <row r="196" spans="1:65" s="2" customFormat="1" ht="14.4" customHeight="1">
      <c r="A196" s="37"/>
      <c r="B196" s="38"/>
      <c r="C196" s="217" t="s">
        <v>281</v>
      </c>
      <c r="D196" s="217" t="s">
        <v>131</v>
      </c>
      <c r="E196" s="218" t="s">
        <v>282</v>
      </c>
      <c r="F196" s="219" t="s">
        <v>283</v>
      </c>
      <c r="G196" s="220" t="s">
        <v>155</v>
      </c>
      <c r="H196" s="221">
        <v>21</v>
      </c>
      <c r="I196" s="222"/>
      <c r="J196" s="223">
        <f>ROUND(I196*H196,2)</f>
        <v>0</v>
      </c>
      <c r="K196" s="219" t="s">
        <v>135</v>
      </c>
      <c r="L196" s="43"/>
      <c r="M196" s="224" t="s">
        <v>1</v>
      </c>
      <c r="N196" s="225" t="s">
        <v>44</v>
      </c>
      <c r="O196" s="90"/>
      <c r="P196" s="226">
        <f>O196*H196</f>
        <v>0</v>
      </c>
      <c r="Q196" s="226">
        <v>0.00061</v>
      </c>
      <c r="R196" s="226">
        <f>Q196*H196</f>
        <v>0.01281</v>
      </c>
      <c r="S196" s="226">
        <v>0</v>
      </c>
      <c r="T196" s="227">
        <f>S196*H196</f>
        <v>0</v>
      </c>
      <c r="U196" s="37"/>
      <c r="V196" s="37"/>
      <c r="W196" s="37"/>
      <c r="X196" s="37"/>
      <c r="Y196" s="37"/>
      <c r="Z196" s="37"/>
      <c r="AA196" s="37"/>
      <c r="AB196" s="37"/>
      <c r="AC196" s="37"/>
      <c r="AD196" s="37"/>
      <c r="AE196" s="37"/>
      <c r="AR196" s="228" t="s">
        <v>136</v>
      </c>
      <c r="AT196" s="228" t="s">
        <v>131</v>
      </c>
      <c r="AU196" s="228" t="s">
        <v>88</v>
      </c>
      <c r="AY196" s="16" t="s">
        <v>129</v>
      </c>
      <c r="BE196" s="229">
        <f>IF(N196="základní",J196,0)</f>
        <v>0</v>
      </c>
      <c r="BF196" s="229">
        <f>IF(N196="snížená",J196,0)</f>
        <v>0</v>
      </c>
      <c r="BG196" s="229">
        <f>IF(N196="zákl. přenesená",J196,0)</f>
        <v>0</v>
      </c>
      <c r="BH196" s="229">
        <f>IF(N196="sníž. přenesená",J196,0)</f>
        <v>0</v>
      </c>
      <c r="BI196" s="229">
        <f>IF(N196="nulová",J196,0)</f>
        <v>0</v>
      </c>
      <c r="BJ196" s="16" t="s">
        <v>84</v>
      </c>
      <c r="BK196" s="229">
        <f>ROUND(I196*H196,2)</f>
        <v>0</v>
      </c>
      <c r="BL196" s="16" t="s">
        <v>136</v>
      </c>
      <c r="BM196" s="228" t="s">
        <v>284</v>
      </c>
    </row>
    <row r="197" spans="1:47" s="2" customFormat="1" ht="12">
      <c r="A197" s="37"/>
      <c r="B197" s="38"/>
      <c r="C197" s="39"/>
      <c r="D197" s="230" t="s">
        <v>138</v>
      </c>
      <c r="E197" s="39"/>
      <c r="F197" s="231" t="s">
        <v>285</v>
      </c>
      <c r="G197" s="39"/>
      <c r="H197" s="39"/>
      <c r="I197" s="232"/>
      <c r="J197" s="39"/>
      <c r="K197" s="39"/>
      <c r="L197" s="43"/>
      <c r="M197" s="233"/>
      <c r="N197" s="234"/>
      <c r="O197" s="90"/>
      <c r="P197" s="90"/>
      <c r="Q197" s="90"/>
      <c r="R197" s="90"/>
      <c r="S197" s="90"/>
      <c r="T197" s="91"/>
      <c r="U197" s="37"/>
      <c r="V197" s="37"/>
      <c r="W197" s="37"/>
      <c r="X197" s="37"/>
      <c r="Y197" s="37"/>
      <c r="Z197" s="37"/>
      <c r="AA197" s="37"/>
      <c r="AB197" s="37"/>
      <c r="AC197" s="37"/>
      <c r="AD197" s="37"/>
      <c r="AE197" s="37"/>
      <c r="AT197" s="16" t="s">
        <v>138</v>
      </c>
      <c r="AU197" s="16" t="s">
        <v>88</v>
      </c>
    </row>
    <row r="198" spans="1:65" s="2" customFormat="1" ht="14.4" customHeight="1">
      <c r="A198" s="37"/>
      <c r="B198" s="38"/>
      <c r="C198" s="217" t="s">
        <v>286</v>
      </c>
      <c r="D198" s="217" t="s">
        <v>131</v>
      </c>
      <c r="E198" s="218" t="s">
        <v>287</v>
      </c>
      <c r="F198" s="219" t="s">
        <v>288</v>
      </c>
      <c r="G198" s="220" t="s">
        <v>155</v>
      </c>
      <c r="H198" s="221">
        <v>21</v>
      </c>
      <c r="I198" s="222"/>
      <c r="J198" s="223">
        <f>ROUND(I198*H198,2)</f>
        <v>0</v>
      </c>
      <c r="K198" s="219" t="s">
        <v>135</v>
      </c>
      <c r="L198" s="43"/>
      <c r="M198" s="224" t="s">
        <v>1</v>
      </c>
      <c r="N198" s="225" t="s">
        <v>44</v>
      </c>
      <c r="O198" s="90"/>
      <c r="P198" s="226">
        <f>O198*H198</f>
        <v>0</v>
      </c>
      <c r="Q198" s="226">
        <v>0</v>
      </c>
      <c r="R198" s="226">
        <f>Q198*H198</f>
        <v>0</v>
      </c>
      <c r="S198" s="226">
        <v>0</v>
      </c>
      <c r="T198" s="227">
        <f>S198*H198</f>
        <v>0</v>
      </c>
      <c r="U198" s="37"/>
      <c r="V198" s="37"/>
      <c r="W198" s="37"/>
      <c r="X198" s="37"/>
      <c r="Y198" s="37"/>
      <c r="Z198" s="37"/>
      <c r="AA198" s="37"/>
      <c r="AB198" s="37"/>
      <c r="AC198" s="37"/>
      <c r="AD198" s="37"/>
      <c r="AE198" s="37"/>
      <c r="AR198" s="228" t="s">
        <v>136</v>
      </c>
      <c r="AT198" s="228" t="s">
        <v>131</v>
      </c>
      <c r="AU198" s="228" t="s">
        <v>88</v>
      </c>
      <c r="AY198" s="16" t="s">
        <v>129</v>
      </c>
      <c r="BE198" s="229">
        <f>IF(N198="základní",J198,0)</f>
        <v>0</v>
      </c>
      <c r="BF198" s="229">
        <f>IF(N198="snížená",J198,0)</f>
        <v>0</v>
      </c>
      <c r="BG198" s="229">
        <f>IF(N198="zákl. přenesená",J198,0)</f>
        <v>0</v>
      </c>
      <c r="BH198" s="229">
        <f>IF(N198="sníž. přenesená",J198,0)</f>
        <v>0</v>
      </c>
      <c r="BI198" s="229">
        <f>IF(N198="nulová",J198,0)</f>
        <v>0</v>
      </c>
      <c r="BJ198" s="16" t="s">
        <v>84</v>
      </c>
      <c r="BK198" s="229">
        <f>ROUND(I198*H198,2)</f>
        <v>0</v>
      </c>
      <c r="BL198" s="16" t="s">
        <v>136</v>
      </c>
      <c r="BM198" s="228" t="s">
        <v>289</v>
      </c>
    </row>
    <row r="199" spans="1:47" s="2" customFormat="1" ht="12">
      <c r="A199" s="37"/>
      <c r="B199" s="38"/>
      <c r="C199" s="39"/>
      <c r="D199" s="230" t="s">
        <v>138</v>
      </c>
      <c r="E199" s="39"/>
      <c r="F199" s="231" t="s">
        <v>290</v>
      </c>
      <c r="G199" s="39"/>
      <c r="H199" s="39"/>
      <c r="I199" s="232"/>
      <c r="J199" s="39"/>
      <c r="K199" s="39"/>
      <c r="L199" s="43"/>
      <c r="M199" s="233"/>
      <c r="N199" s="234"/>
      <c r="O199" s="90"/>
      <c r="P199" s="90"/>
      <c r="Q199" s="90"/>
      <c r="R199" s="90"/>
      <c r="S199" s="90"/>
      <c r="T199" s="91"/>
      <c r="U199" s="37"/>
      <c r="V199" s="37"/>
      <c r="W199" s="37"/>
      <c r="X199" s="37"/>
      <c r="Y199" s="37"/>
      <c r="Z199" s="37"/>
      <c r="AA199" s="37"/>
      <c r="AB199" s="37"/>
      <c r="AC199" s="37"/>
      <c r="AD199" s="37"/>
      <c r="AE199" s="37"/>
      <c r="AT199" s="16" t="s">
        <v>138</v>
      </c>
      <c r="AU199" s="16" t="s">
        <v>88</v>
      </c>
    </row>
    <row r="200" spans="1:65" s="2" customFormat="1" ht="14.4" customHeight="1">
      <c r="A200" s="37"/>
      <c r="B200" s="38"/>
      <c r="C200" s="217" t="s">
        <v>291</v>
      </c>
      <c r="D200" s="217" t="s">
        <v>131</v>
      </c>
      <c r="E200" s="218" t="s">
        <v>292</v>
      </c>
      <c r="F200" s="219" t="s">
        <v>293</v>
      </c>
      <c r="G200" s="220" t="s">
        <v>155</v>
      </c>
      <c r="H200" s="221">
        <v>21</v>
      </c>
      <c r="I200" s="222"/>
      <c r="J200" s="223">
        <f>ROUND(I200*H200,2)</f>
        <v>0</v>
      </c>
      <c r="K200" s="219" t="s">
        <v>135</v>
      </c>
      <c r="L200" s="43"/>
      <c r="M200" s="224" t="s">
        <v>1</v>
      </c>
      <c r="N200" s="225" t="s">
        <v>44</v>
      </c>
      <c r="O200" s="90"/>
      <c r="P200" s="226">
        <f>O200*H200</f>
        <v>0</v>
      </c>
      <c r="Q200" s="226">
        <v>0</v>
      </c>
      <c r="R200" s="226">
        <f>Q200*H200</f>
        <v>0</v>
      </c>
      <c r="S200" s="226">
        <v>0</v>
      </c>
      <c r="T200" s="227">
        <f>S200*H200</f>
        <v>0</v>
      </c>
      <c r="U200" s="37"/>
      <c r="V200" s="37"/>
      <c r="W200" s="37"/>
      <c r="X200" s="37"/>
      <c r="Y200" s="37"/>
      <c r="Z200" s="37"/>
      <c r="AA200" s="37"/>
      <c r="AB200" s="37"/>
      <c r="AC200" s="37"/>
      <c r="AD200" s="37"/>
      <c r="AE200" s="37"/>
      <c r="AR200" s="228" t="s">
        <v>136</v>
      </c>
      <c r="AT200" s="228" t="s">
        <v>131</v>
      </c>
      <c r="AU200" s="228" t="s">
        <v>88</v>
      </c>
      <c r="AY200" s="16" t="s">
        <v>129</v>
      </c>
      <c r="BE200" s="229">
        <f>IF(N200="základní",J200,0)</f>
        <v>0</v>
      </c>
      <c r="BF200" s="229">
        <f>IF(N200="snížená",J200,0)</f>
        <v>0</v>
      </c>
      <c r="BG200" s="229">
        <f>IF(N200="zákl. přenesená",J200,0)</f>
        <v>0</v>
      </c>
      <c r="BH200" s="229">
        <f>IF(N200="sníž. přenesená",J200,0)</f>
        <v>0</v>
      </c>
      <c r="BI200" s="229">
        <f>IF(N200="nulová",J200,0)</f>
        <v>0</v>
      </c>
      <c r="BJ200" s="16" t="s">
        <v>84</v>
      </c>
      <c r="BK200" s="229">
        <f>ROUND(I200*H200,2)</f>
        <v>0</v>
      </c>
      <c r="BL200" s="16" t="s">
        <v>136</v>
      </c>
      <c r="BM200" s="228" t="s">
        <v>294</v>
      </c>
    </row>
    <row r="201" spans="1:47" s="2" customFormat="1" ht="12">
      <c r="A201" s="37"/>
      <c r="B201" s="38"/>
      <c r="C201" s="39"/>
      <c r="D201" s="230" t="s">
        <v>138</v>
      </c>
      <c r="E201" s="39"/>
      <c r="F201" s="231" t="s">
        <v>290</v>
      </c>
      <c r="G201" s="39"/>
      <c r="H201" s="39"/>
      <c r="I201" s="232"/>
      <c r="J201" s="39"/>
      <c r="K201" s="39"/>
      <c r="L201" s="43"/>
      <c r="M201" s="233"/>
      <c r="N201" s="234"/>
      <c r="O201" s="90"/>
      <c r="P201" s="90"/>
      <c r="Q201" s="90"/>
      <c r="R201" s="90"/>
      <c r="S201" s="90"/>
      <c r="T201" s="91"/>
      <c r="U201" s="37"/>
      <c r="V201" s="37"/>
      <c r="W201" s="37"/>
      <c r="X201" s="37"/>
      <c r="Y201" s="37"/>
      <c r="Z201" s="37"/>
      <c r="AA201" s="37"/>
      <c r="AB201" s="37"/>
      <c r="AC201" s="37"/>
      <c r="AD201" s="37"/>
      <c r="AE201" s="37"/>
      <c r="AT201" s="16" t="s">
        <v>138</v>
      </c>
      <c r="AU201" s="16" t="s">
        <v>88</v>
      </c>
    </row>
    <row r="202" spans="1:65" s="2" customFormat="1" ht="14.4" customHeight="1">
      <c r="A202" s="37"/>
      <c r="B202" s="38"/>
      <c r="C202" s="217" t="s">
        <v>295</v>
      </c>
      <c r="D202" s="217" t="s">
        <v>131</v>
      </c>
      <c r="E202" s="218" t="s">
        <v>296</v>
      </c>
      <c r="F202" s="219" t="s">
        <v>297</v>
      </c>
      <c r="G202" s="220" t="s">
        <v>155</v>
      </c>
      <c r="H202" s="221">
        <v>21</v>
      </c>
      <c r="I202" s="222"/>
      <c r="J202" s="223">
        <f>ROUND(I202*H202,2)</f>
        <v>0</v>
      </c>
      <c r="K202" s="219" t="s">
        <v>135</v>
      </c>
      <c r="L202" s="43"/>
      <c r="M202" s="224" t="s">
        <v>1</v>
      </c>
      <c r="N202" s="225" t="s">
        <v>44</v>
      </c>
      <c r="O202" s="90"/>
      <c r="P202" s="226">
        <f>O202*H202</f>
        <v>0</v>
      </c>
      <c r="Q202" s="226">
        <v>2E-05</v>
      </c>
      <c r="R202" s="226">
        <f>Q202*H202</f>
        <v>0.00042</v>
      </c>
      <c r="S202" s="226">
        <v>0</v>
      </c>
      <c r="T202" s="227">
        <f>S202*H202</f>
        <v>0</v>
      </c>
      <c r="U202" s="37"/>
      <c r="V202" s="37"/>
      <c r="W202" s="37"/>
      <c r="X202" s="37"/>
      <c r="Y202" s="37"/>
      <c r="Z202" s="37"/>
      <c r="AA202" s="37"/>
      <c r="AB202" s="37"/>
      <c r="AC202" s="37"/>
      <c r="AD202" s="37"/>
      <c r="AE202" s="37"/>
      <c r="AR202" s="228" t="s">
        <v>136</v>
      </c>
      <c r="AT202" s="228" t="s">
        <v>131</v>
      </c>
      <c r="AU202" s="228" t="s">
        <v>88</v>
      </c>
      <c r="AY202" s="16" t="s">
        <v>129</v>
      </c>
      <c r="BE202" s="229">
        <f>IF(N202="základní",J202,0)</f>
        <v>0</v>
      </c>
      <c r="BF202" s="229">
        <f>IF(N202="snížená",J202,0)</f>
        <v>0</v>
      </c>
      <c r="BG202" s="229">
        <f>IF(N202="zákl. přenesená",J202,0)</f>
        <v>0</v>
      </c>
      <c r="BH202" s="229">
        <f>IF(N202="sníž. přenesená",J202,0)</f>
        <v>0</v>
      </c>
      <c r="BI202" s="229">
        <f>IF(N202="nulová",J202,0)</f>
        <v>0</v>
      </c>
      <c r="BJ202" s="16" t="s">
        <v>84</v>
      </c>
      <c r="BK202" s="229">
        <f>ROUND(I202*H202,2)</f>
        <v>0</v>
      </c>
      <c r="BL202" s="16" t="s">
        <v>136</v>
      </c>
      <c r="BM202" s="228" t="s">
        <v>298</v>
      </c>
    </row>
    <row r="203" spans="1:47" s="2" customFormat="1" ht="12">
      <c r="A203" s="37"/>
      <c r="B203" s="38"/>
      <c r="C203" s="39"/>
      <c r="D203" s="230" t="s">
        <v>138</v>
      </c>
      <c r="E203" s="39"/>
      <c r="F203" s="231" t="s">
        <v>290</v>
      </c>
      <c r="G203" s="39"/>
      <c r="H203" s="39"/>
      <c r="I203" s="232"/>
      <c r="J203" s="39"/>
      <c r="K203" s="39"/>
      <c r="L203" s="43"/>
      <c r="M203" s="233"/>
      <c r="N203" s="234"/>
      <c r="O203" s="90"/>
      <c r="P203" s="90"/>
      <c r="Q203" s="90"/>
      <c r="R203" s="90"/>
      <c r="S203" s="90"/>
      <c r="T203" s="91"/>
      <c r="U203" s="37"/>
      <c r="V203" s="37"/>
      <c r="W203" s="37"/>
      <c r="X203" s="37"/>
      <c r="Y203" s="37"/>
      <c r="Z203" s="37"/>
      <c r="AA203" s="37"/>
      <c r="AB203" s="37"/>
      <c r="AC203" s="37"/>
      <c r="AD203" s="37"/>
      <c r="AE203" s="37"/>
      <c r="AT203" s="16" t="s">
        <v>138</v>
      </c>
      <c r="AU203" s="16" t="s">
        <v>88</v>
      </c>
    </row>
    <row r="204" spans="1:65" s="2" customFormat="1" ht="14.4" customHeight="1">
      <c r="A204" s="37"/>
      <c r="B204" s="38"/>
      <c r="C204" s="217" t="s">
        <v>299</v>
      </c>
      <c r="D204" s="217" t="s">
        <v>131</v>
      </c>
      <c r="E204" s="218" t="s">
        <v>300</v>
      </c>
      <c r="F204" s="219" t="s">
        <v>301</v>
      </c>
      <c r="G204" s="220" t="s">
        <v>155</v>
      </c>
      <c r="H204" s="221">
        <v>2</v>
      </c>
      <c r="I204" s="222"/>
      <c r="J204" s="223">
        <f>ROUND(I204*H204,2)</f>
        <v>0</v>
      </c>
      <c r="K204" s="219" t="s">
        <v>135</v>
      </c>
      <c r="L204" s="43"/>
      <c r="M204" s="224" t="s">
        <v>1</v>
      </c>
      <c r="N204" s="225" t="s">
        <v>44</v>
      </c>
      <c r="O204" s="90"/>
      <c r="P204" s="226">
        <f>O204*H204</f>
        <v>0</v>
      </c>
      <c r="Q204" s="226">
        <v>0</v>
      </c>
      <c r="R204" s="226">
        <f>Q204*H204</f>
        <v>0</v>
      </c>
      <c r="S204" s="226">
        <v>0</v>
      </c>
      <c r="T204" s="227">
        <f>S204*H204</f>
        <v>0</v>
      </c>
      <c r="U204" s="37"/>
      <c r="V204" s="37"/>
      <c r="W204" s="37"/>
      <c r="X204" s="37"/>
      <c r="Y204" s="37"/>
      <c r="Z204" s="37"/>
      <c r="AA204" s="37"/>
      <c r="AB204" s="37"/>
      <c r="AC204" s="37"/>
      <c r="AD204" s="37"/>
      <c r="AE204" s="37"/>
      <c r="AR204" s="228" t="s">
        <v>136</v>
      </c>
      <c r="AT204" s="228" t="s">
        <v>131</v>
      </c>
      <c r="AU204" s="228" t="s">
        <v>88</v>
      </c>
      <c r="AY204" s="16" t="s">
        <v>129</v>
      </c>
      <c r="BE204" s="229">
        <f>IF(N204="základní",J204,0)</f>
        <v>0</v>
      </c>
      <c r="BF204" s="229">
        <f>IF(N204="snížená",J204,0)</f>
        <v>0</v>
      </c>
      <c r="BG204" s="229">
        <f>IF(N204="zákl. přenesená",J204,0)</f>
        <v>0</v>
      </c>
      <c r="BH204" s="229">
        <f>IF(N204="sníž. přenesená",J204,0)</f>
        <v>0</v>
      </c>
      <c r="BI204" s="229">
        <f>IF(N204="nulová",J204,0)</f>
        <v>0</v>
      </c>
      <c r="BJ204" s="16" t="s">
        <v>84</v>
      </c>
      <c r="BK204" s="229">
        <f>ROUND(I204*H204,2)</f>
        <v>0</v>
      </c>
      <c r="BL204" s="16" t="s">
        <v>136</v>
      </c>
      <c r="BM204" s="228" t="s">
        <v>302</v>
      </c>
    </row>
    <row r="205" spans="1:47" s="2" customFormat="1" ht="12">
      <c r="A205" s="37"/>
      <c r="B205" s="38"/>
      <c r="C205" s="39"/>
      <c r="D205" s="230" t="s">
        <v>138</v>
      </c>
      <c r="E205" s="39"/>
      <c r="F205" s="231" t="s">
        <v>303</v>
      </c>
      <c r="G205" s="39"/>
      <c r="H205" s="39"/>
      <c r="I205" s="232"/>
      <c r="J205" s="39"/>
      <c r="K205" s="39"/>
      <c r="L205" s="43"/>
      <c r="M205" s="233"/>
      <c r="N205" s="234"/>
      <c r="O205" s="90"/>
      <c r="P205" s="90"/>
      <c r="Q205" s="90"/>
      <c r="R205" s="90"/>
      <c r="S205" s="90"/>
      <c r="T205" s="91"/>
      <c r="U205" s="37"/>
      <c r="V205" s="37"/>
      <c r="W205" s="37"/>
      <c r="X205" s="37"/>
      <c r="Y205" s="37"/>
      <c r="Z205" s="37"/>
      <c r="AA205" s="37"/>
      <c r="AB205" s="37"/>
      <c r="AC205" s="37"/>
      <c r="AD205" s="37"/>
      <c r="AE205" s="37"/>
      <c r="AT205" s="16" t="s">
        <v>138</v>
      </c>
      <c r="AU205" s="16" t="s">
        <v>88</v>
      </c>
    </row>
    <row r="206" spans="1:65" s="2" customFormat="1" ht="14.4" customHeight="1">
      <c r="A206" s="37"/>
      <c r="B206" s="38"/>
      <c r="C206" s="217" t="s">
        <v>304</v>
      </c>
      <c r="D206" s="217" t="s">
        <v>131</v>
      </c>
      <c r="E206" s="218" t="s">
        <v>305</v>
      </c>
      <c r="F206" s="219" t="s">
        <v>306</v>
      </c>
      <c r="G206" s="220" t="s">
        <v>307</v>
      </c>
      <c r="H206" s="221">
        <v>1</v>
      </c>
      <c r="I206" s="222"/>
      <c r="J206" s="223">
        <f>ROUND(I206*H206,2)</f>
        <v>0</v>
      </c>
      <c r="K206" s="219" t="s">
        <v>1</v>
      </c>
      <c r="L206" s="43"/>
      <c r="M206" s="224" t="s">
        <v>1</v>
      </c>
      <c r="N206" s="225" t="s">
        <v>44</v>
      </c>
      <c r="O206" s="90"/>
      <c r="P206" s="226">
        <f>O206*H206</f>
        <v>0</v>
      </c>
      <c r="Q206" s="226">
        <v>0.00033</v>
      </c>
      <c r="R206" s="226">
        <f>Q206*H206</f>
        <v>0.00033</v>
      </c>
      <c r="S206" s="226">
        <v>0</v>
      </c>
      <c r="T206" s="227">
        <f>S206*H206</f>
        <v>0</v>
      </c>
      <c r="U206" s="37"/>
      <c r="V206" s="37"/>
      <c r="W206" s="37"/>
      <c r="X206" s="37"/>
      <c r="Y206" s="37"/>
      <c r="Z206" s="37"/>
      <c r="AA206" s="37"/>
      <c r="AB206" s="37"/>
      <c r="AC206" s="37"/>
      <c r="AD206" s="37"/>
      <c r="AE206" s="37"/>
      <c r="AR206" s="228" t="s">
        <v>136</v>
      </c>
      <c r="AT206" s="228" t="s">
        <v>131</v>
      </c>
      <c r="AU206" s="228" t="s">
        <v>88</v>
      </c>
      <c r="AY206" s="16" t="s">
        <v>129</v>
      </c>
      <c r="BE206" s="229">
        <f>IF(N206="základní",J206,0)</f>
        <v>0</v>
      </c>
      <c r="BF206" s="229">
        <f>IF(N206="snížená",J206,0)</f>
        <v>0</v>
      </c>
      <c r="BG206" s="229">
        <f>IF(N206="zákl. přenesená",J206,0)</f>
        <v>0</v>
      </c>
      <c r="BH206" s="229">
        <f>IF(N206="sníž. přenesená",J206,0)</f>
        <v>0</v>
      </c>
      <c r="BI206" s="229">
        <f>IF(N206="nulová",J206,0)</f>
        <v>0</v>
      </c>
      <c r="BJ206" s="16" t="s">
        <v>84</v>
      </c>
      <c r="BK206" s="229">
        <f>ROUND(I206*H206,2)</f>
        <v>0</v>
      </c>
      <c r="BL206" s="16" t="s">
        <v>136</v>
      </c>
      <c r="BM206" s="228" t="s">
        <v>308</v>
      </c>
    </row>
    <row r="207" spans="1:47" s="2" customFormat="1" ht="12">
      <c r="A207" s="37"/>
      <c r="B207" s="38"/>
      <c r="C207" s="39"/>
      <c r="D207" s="230" t="s">
        <v>138</v>
      </c>
      <c r="E207" s="39"/>
      <c r="F207" s="231" t="s">
        <v>309</v>
      </c>
      <c r="G207" s="39"/>
      <c r="H207" s="39"/>
      <c r="I207" s="232"/>
      <c r="J207" s="39"/>
      <c r="K207" s="39"/>
      <c r="L207" s="43"/>
      <c r="M207" s="233"/>
      <c r="N207" s="234"/>
      <c r="O207" s="90"/>
      <c r="P207" s="90"/>
      <c r="Q207" s="90"/>
      <c r="R207" s="90"/>
      <c r="S207" s="90"/>
      <c r="T207" s="91"/>
      <c r="U207" s="37"/>
      <c r="V207" s="37"/>
      <c r="W207" s="37"/>
      <c r="X207" s="37"/>
      <c r="Y207" s="37"/>
      <c r="Z207" s="37"/>
      <c r="AA207" s="37"/>
      <c r="AB207" s="37"/>
      <c r="AC207" s="37"/>
      <c r="AD207" s="37"/>
      <c r="AE207" s="37"/>
      <c r="AT207" s="16" t="s">
        <v>138</v>
      </c>
      <c r="AU207" s="16" t="s">
        <v>88</v>
      </c>
    </row>
    <row r="208" spans="1:63" s="12" customFormat="1" ht="22.8" customHeight="1">
      <c r="A208" s="12"/>
      <c r="B208" s="201"/>
      <c r="C208" s="202"/>
      <c r="D208" s="203" t="s">
        <v>78</v>
      </c>
      <c r="E208" s="215" t="s">
        <v>310</v>
      </c>
      <c r="F208" s="215" t="s">
        <v>311</v>
      </c>
      <c r="G208" s="202"/>
      <c r="H208" s="202"/>
      <c r="I208" s="205"/>
      <c r="J208" s="216">
        <f>BK208</f>
        <v>0</v>
      </c>
      <c r="K208" s="202"/>
      <c r="L208" s="207"/>
      <c r="M208" s="208"/>
      <c r="N208" s="209"/>
      <c r="O208" s="209"/>
      <c r="P208" s="210">
        <f>SUM(P209:P226)</f>
        <v>0</v>
      </c>
      <c r="Q208" s="209"/>
      <c r="R208" s="210">
        <f>SUM(R209:R226)</f>
        <v>0</v>
      </c>
      <c r="S208" s="209"/>
      <c r="T208" s="211">
        <f>SUM(T209:T226)</f>
        <v>0</v>
      </c>
      <c r="U208" s="12"/>
      <c r="V208" s="12"/>
      <c r="W208" s="12"/>
      <c r="X208" s="12"/>
      <c r="Y208" s="12"/>
      <c r="Z208" s="12"/>
      <c r="AA208" s="12"/>
      <c r="AB208" s="12"/>
      <c r="AC208" s="12"/>
      <c r="AD208" s="12"/>
      <c r="AE208" s="12"/>
      <c r="AR208" s="212" t="s">
        <v>84</v>
      </c>
      <c r="AT208" s="213" t="s">
        <v>78</v>
      </c>
      <c r="AU208" s="213" t="s">
        <v>84</v>
      </c>
      <c r="AY208" s="212" t="s">
        <v>129</v>
      </c>
      <c r="BK208" s="214">
        <f>SUM(BK209:BK226)</f>
        <v>0</v>
      </c>
    </row>
    <row r="209" spans="1:65" s="2" customFormat="1" ht="14.4" customHeight="1">
      <c r="A209" s="37"/>
      <c r="B209" s="38"/>
      <c r="C209" s="217" t="s">
        <v>312</v>
      </c>
      <c r="D209" s="217" t="s">
        <v>131</v>
      </c>
      <c r="E209" s="218" t="s">
        <v>313</v>
      </c>
      <c r="F209" s="219" t="s">
        <v>314</v>
      </c>
      <c r="G209" s="220" t="s">
        <v>189</v>
      </c>
      <c r="H209" s="221">
        <v>133.765</v>
      </c>
      <c r="I209" s="222"/>
      <c r="J209" s="223">
        <f>ROUND(I209*H209,2)</f>
        <v>0</v>
      </c>
      <c r="K209" s="219" t="s">
        <v>135</v>
      </c>
      <c r="L209" s="43"/>
      <c r="M209" s="224" t="s">
        <v>1</v>
      </c>
      <c r="N209" s="225" t="s">
        <v>44</v>
      </c>
      <c r="O209" s="90"/>
      <c r="P209" s="226">
        <f>O209*H209</f>
        <v>0</v>
      </c>
      <c r="Q209" s="226">
        <v>0</v>
      </c>
      <c r="R209" s="226">
        <f>Q209*H209</f>
        <v>0</v>
      </c>
      <c r="S209" s="226">
        <v>0</v>
      </c>
      <c r="T209" s="227">
        <f>S209*H209</f>
        <v>0</v>
      </c>
      <c r="U209" s="37"/>
      <c r="V209" s="37"/>
      <c r="W209" s="37"/>
      <c r="X209" s="37"/>
      <c r="Y209" s="37"/>
      <c r="Z209" s="37"/>
      <c r="AA209" s="37"/>
      <c r="AB209" s="37"/>
      <c r="AC209" s="37"/>
      <c r="AD209" s="37"/>
      <c r="AE209" s="37"/>
      <c r="AR209" s="228" t="s">
        <v>136</v>
      </c>
      <c r="AT209" s="228" t="s">
        <v>131</v>
      </c>
      <c r="AU209" s="228" t="s">
        <v>88</v>
      </c>
      <c r="AY209" s="16" t="s">
        <v>129</v>
      </c>
      <c r="BE209" s="229">
        <f>IF(N209="základní",J209,0)</f>
        <v>0</v>
      </c>
      <c r="BF209" s="229">
        <f>IF(N209="snížená",J209,0)</f>
        <v>0</v>
      </c>
      <c r="BG209" s="229">
        <f>IF(N209="zákl. přenesená",J209,0)</f>
        <v>0</v>
      </c>
      <c r="BH209" s="229">
        <f>IF(N209="sníž. přenesená",J209,0)</f>
        <v>0</v>
      </c>
      <c r="BI209" s="229">
        <f>IF(N209="nulová",J209,0)</f>
        <v>0</v>
      </c>
      <c r="BJ209" s="16" t="s">
        <v>84</v>
      </c>
      <c r="BK209" s="229">
        <f>ROUND(I209*H209,2)</f>
        <v>0</v>
      </c>
      <c r="BL209" s="16" t="s">
        <v>136</v>
      </c>
      <c r="BM209" s="228" t="s">
        <v>315</v>
      </c>
    </row>
    <row r="210" spans="1:47" s="2" customFormat="1" ht="12">
      <c r="A210" s="37"/>
      <c r="B210" s="38"/>
      <c r="C210" s="39"/>
      <c r="D210" s="230" t="s">
        <v>138</v>
      </c>
      <c r="E210" s="39"/>
      <c r="F210" s="231" t="s">
        <v>316</v>
      </c>
      <c r="G210" s="39"/>
      <c r="H210" s="39"/>
      <c r="I210" s="232"/>
      <c r="J210" s="39"/>
      <c r="K210" s="39"/>
      <c r="L210" s="43"/>
      <c r="M210" s="233"/>
      <c r="N210" s="234"/>
      <c r="O210" s="90"/>
      <c r="P210" s="90"/>
      <c r="Q210" s="90"/>
      <c r="R210" s="90"/>
      <c r="S210" s="90"/>
      <c r="T210" s="91"/>
      <c r="U210" s="37"/>
      <c r="V210" s="37"/>
      <c r="W210" s="37"/>
      <c r="X210" s="37"/>
      <c r="Y210" s="37"/>
      <c r="Z210" s="37"/>
      <c r="AA210" s="37"/>
      <c r="AB210" s="37"/>
      <c r="AC210" s="37"/>
      <c r="AD210" s="37"/>
      <c r="AE210" s="37"/>
      <c r="AT210" s="16" t="s">
        <v>138</v>
      </c>
      <c r="AU210" s="16" t="s">
        <v>88</v>
      </c>
    </row>
    <row r="211" spans="1:51" s="13" customFormat="1" ht="12">
      <c r="A211" s="13"/>
      <c r="B211" s="235"/>
      <c r="C211" s="236"/>
      <c r="D211" s="230" t="s">
        <v>146</v>
      </c>
      <c r="E211" s="237" t="s">
        <v>1</v>
      </c>
      <c r="F211" s="238" t="s">
        <v>317</v>
      </c>
      <c r="G211" s="236"/>
      <c r="H211" s="239">
        <v>17.49</v>
      </c>
      <c r="I211" s="240"/>
      <c r="J211" s="236"/>
      <c r="K211" s="236"/>
      <c r="L211" s="241"/>
      <c r="M211" s="242"/>
      <c r="N211" s="243"/>
      <c r="O211" s="243"/>
      <c r="P211" s="243"/>
      <c r="Q211" s="243"/>
      <c r="R211" s="243"/>
      <c r="S211" s="243"/>
      <c r="T211" s="244"/>
      <c r="U211" s="13"/>
      <c r="V211" s="13"/>
      <c r="W211" s="13"/>
      <c r="X211" s="13"/>
      <c r="Y211" s="13"/>
      <c r="Z211" s="13"/>
      <c r="AA211" s="13"/>
      <c r="AB211" s="13"/>
      <c r="AC211" s="13"/>
      <c r="AD211" s="13"/>
      <c r="AE211" s="13"/>
      <c r="AT211" s="245" t="s">
        <v>146</v>
      </c>
      <c r="AU211" s="245" t="s">
        <v>88</v>
      </c>
      <c r="AV211" s="13" t="s">
        <v>88</v>
      </c>
      <c r="AW211" s="13" t="s">
        <v>37</v>
      </c>
      <c r="AX211" s="13" t="s">
        <v>79</v>
      </c>
      <c r="AY211" s="245" t="s">
        <v>129</v>
      </c>
    </row>
    <row r="212" spans="1:51" s="13" customFormat="1" ht="12">
      <c r="A212" s="13"/>
      <c r="B212" s="235"/>
      <c r="C212" s="236"/>
      <c r="D212" s="230" t="s">
        <v>146</v>
      </c>
      <c r="E212" s="237" t="s">
        <v>1</v>
      </c>
      <c r="F212" s="238" t="s">
        <v>318</v>
      </c>
      <c r="G212" s="236"/>
      <c r="H212" s="239">
        <v>86.015</v>
      </c>
      <c r="I212" s="240"/>
      <c r="J212" s="236"/>
      <c r="K212" s="236"/>
      <c r="L212" s="241"/>
      <c r="M212" s="242"/>
      <c r="N212" s="243"/>
      <c r="O212" s="243"/>
      <c r="P212" s="243"/>
      <c r="Q212" s="243"/>
      <c r="R212" s="243"/>
      <c r="S212" s="243"/>
      <c r="T212" s="244"/>
      <c r="U212" s="13"/>
      <c r="V212" s="13"/>
      <c r="W212" s="13"/>
      <c r="X212" s="13"/>
      <c r="Y212" s="13"/>
      <c r="Z212" s="13"/>
      <c r="AA212" s="13"/>
      <c r="AB212" s="13"/>
      <c r="AC212" s="13"/>
      <c r="AD212" s="13"/>
      <c r="AE212" s="13"/>
      <c r="AT212" s="245" t="s">
        <v>146</v>
      </c>
      <c r="AU212" s="245" t="s">
        <v>88</v>
      </c>
      <c r="AV212" s="13" t="s">
        <v>88</v>
      </c>
      <c r="AW212" s="13" t="s">
        <v>37</v>
      </c>
      <c r="AX212" s="13" t="s">
        <v>79</v>
      </c>
      <c r="AY212" s="245" t="s">
        <v>129</v>
      </c>
    </row>
    <row r="213" spans="1:51" s="13" customFormat="1" ht="12">
      <c r="A213" s="13"/>
      <c r="B213" s="235"/>
      <c r="C213" s="236"/>
      <c r="D213" s="230" t="s">
        <v>146</v>
      </c>
      <c r="E213" s="237" t="s">
        <v>1</v>
      </c>
      <c r="F213" s="238" t="s">
        <v>319</v>
      </c>
      <c r="G213" s="236"/>
      <c r="H213" s="239">
        <v>30.26</v>
      </c>
      <c r="I213" s="240"/>
      <c r="J213" s="236"/>
      <c r="K213" s="236"/>
      <c r="L213" s="241"/>
      <c r="M213" s="242"/>
      <c r="N213" s="243"/>
      <c r="O213" s="243"/>
      <c r="P213" s="243"/>
      <c r="Q213" s="243"/>
      <c r="R213" s="243"/>
      <c r="S213" s="243"/>
      <c r="T213" s="244"/>
      <c r="U213" s="13"/>
      <c r="V213" s="13"/>
      <c r="W213" s="13"/>
      <c r="X213" s="13"/>
      <c r="Y213" s="13"/>
      <c r="Z213" s="13"/>
      <c r="AA213" s="13"/>
      <c r="AB213" s="13"/>
      <c r="AC213" s="13"/>
      <c r="AD213" s="13"/>
      <c r="AE213" s="13"/>
      <c r="AT213" s="245" t="s">
        <v>146</v>
      </c>
      <c r="AU213" s="245" t="s">
        <v>88</v>
      </c>
      <c r="AV213" s="13" t="s">
        <v>88</v>
      </c>
      <c r="AW213" s="13" t="s">
        <v>37</v>
      </c>
      <c r="AX213" s="13" t="s">
        <v>79</v>
      </c>
      <c r="AY213" s="245" t="s">
        <v>129</v>
      </c>
    </row>
    <row r="214" spans="1:51" s="14" customFormat="1" ht="12">
      <c r="A214" s="14"/>
      <c r="B214" s="256"/>
      <c r="C214" s="257"/>
      <c r="D214" s="230" t="s">
        <v>146</v>
      </c>
      <c r="E214" s="258" t="s">
        <v>1</v>
      </c>
      <c r="F214" s="259" t="s">
        <v>320</v>
      </c>
      <c r="G214" s="257"/>
      <c r="H214" s="260">
        <v>133.765</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146</v>
      </c>
      <c r="AU214" s="266" t="s">
        <v>88</v>
      </c>
      <c r="AV214" s="14" t="s">
        <v>136</v>
      </c>
      <c r="AW214" s="14" t="s">
        <v>37</v>
      </c>
      <c r="AX214" s="14" t="s">
        <v>84</v>
      </c>
      <c r="AY214" s="266" t="s">
        <v>129</v>
      </c>
    </row>
    <row r="215" spans="1:65" s="2" customFormat="1" ht="14.4" customHeight="1">
      <c r="A215" s="37"/>
      <c r="B215" s="38"/>
      <c r="C215" s="217" t="s">
        <v>321</v>
      </c>
      <c r="D215" s="217" t="s">
        <v>131</v>
      </c>
      <c r="E215" s="218" t="s">
        <v>322</v>
      </c>
      <c r="F215" s="219" t="s">
        <v>323</v>
      </c>
      <c r="G215" s="220" t="s">
        <v>189</v>
      </c>
      <c r="H215" s="221">
        <v>3210.36</v>
      </c>
      <c r="I215" s="222"/>
      <c r="J215" s="223">
        <f>ROUND(I215*H215,2)</f>
        <v>0</v>
      </c>
      <c r="K215" s="219" t="s">
        <v>135</v>
      </c>
      <c r="L215" s="43"/>
      <c r="M215" s="224" t="s">
        <v>1</v>
      </c>
      <c r="N215" s="225" t="s">
        <v>44</v>
      </c>
      <c r="O215" s="90"/>
      <c r="P215" s="226">
        <f>O215*H215</f>
        <v>0</v>
      </c>
      <c r="Q215" s="226">
        <v>0</v>
      </c>
      <c r="R215" s="226">
        <f>Q215*H215</f>
        <v>0</v>
      </c>
      <c r="S215" s="226">
        <v>0</v>
      </c>
      <c r="T215" s="227">
        <f>S215*H215</f>
        <v>0</v>
      </c>
      <c r="U215" s="37"/>
      <c r="V215" s="37"/>
      <c r="W215" s="37"/>
      <c r="X215" s="37"/>
      <c r="Y215" s="37"/>
      <c r="Z215" s="37"/>
      <c r="AA215" s="37"/>
      <c r="AB215" s="37"/>
      <c r="AC215" s="37"/>
      <c r="AD215" s="37"/>
      <c r="AE215" s="37"/>
      <c r="AR215" s="228" t="s">
        <v>136</v>
      </c>
      <c r="AT215" s="228" t="s">
        <v>131</v>
      </c>
      <c r="AU215" s="228" t="s">
        <v>88</v>
      </c>
      <c r="AY215" s="16" t="s">
        <v>129</v>
      </c>
      <c r="BE215" s="229">
        <f>IF(N215="základní",J215,0)</f>
        <v>0</v>
      </c>
      <c r="BF215" s="229">
        <f>IF(N215="snížená",J215,0)</f>
        <v>0</v>
      </c>
      <c r="BG215" s="229">
        <f>IF(N215="zákl. přenesená",J215,0)</f>
        <v>0</v>
      </c>
      <c r="BH215" s="229">
        <f>IF(N215="sníž. přenesená",J215,0)</f>
        <v>0</v>
      </c>
      <c r="BI215" s="229">
        <f>IF(N215="nulová",J215,0)</f>
        <v>0</v>
      </c>
      <c r="BJ215" s="16" t="s">
        <v>84</v>
      </c>
      <c r="BK215" s="229">
        <f>ROUND(I215*H215,2)</f>
        <v>0</v>
      </c>
      <c r="BL215" s="16" t="s">
        <v>136</v>
      </c>
      <c r="BM215" s="228" t="s">
        <v>324</v>
      </c>
    </row>
    <row r="216" spans="1:47" s="2" customFormat="1" ht="12">
      <c r="A216" s="37"/>
      <c r="B216" s="38"/>
      <c r="C216" s="39"/>
      <c r="D216" s="230" t="s">
        <v>138</v>
      </c>
      <c r="E216" s="39"/>
      <c r="F216" s="231" t="s">
        <v>316</v>
      </c>
      <c r="G216" s="39"/>
      <c r="H216" s="39"/>
      <c r="I216" s="232"/>
      <c r="J216" s="39"/>
      <c r="K216" s="39"/>
      <c r="L216" s="43"/>
      <c r="M216" s="233"/>
      <c r="N216" s="234"/>
      <c r="O216" s="90"/>
      <c r="P216" s="90"/>
      <c r="Q216" s="90"/>
      <c r="R216" s="90"/>
      <c r="S216" s="90"/>
      <c r="T216" s="91"/>
      <c r="U216" s="37"/>
      <c r="V216" s="37"/>
      <c r="W216" s="37"/>
      <c r="X216" s="37"/>
      <c r="Y216" s="37"/>
      <c r="Z216" s="37"/>
      <c r="AA216" s="37"/>
      <c r="AB216" s="37"/>
      <c r="AC216" s="37"/>
      <c r="AD216" s="37"/>
      <c r="AE216" s="37"/>
      <c r="AT216" s="16" t="s">
        <v>138</v>
      </c>
      <c r="AU216" s="16" t="s">
        <v>88</v>
      </c>
    </row>
    <row r="217" spans="1:51" s="13" customFormat="1" ht="12">
      <c r="A217" s="13"/>
      <c r="B217" s="235"/>
      <c r="C217" s="236"/>
      <c r="D217" s="230" t="s">
        <v>146</v>
      </c>
      <c r="E217" s="237" t="s">
        <v>1</v>
      </c>
      <c r="F217" s="238" t="s">
        <v>325</v>
      </c>
      <c r="G217" s="236"/>
      <c r="H217" s="239">
        <v>3210.36</v>
      </c>
      <c r="I217" s="240"/>
      <c r="J217" s="236"/>
      <c r="K217" s="236"/>
      <c r="L217" s="241"/>
      <c r="M217" s="242"/>
      <c r="N217" s="243"/>
      <c r="O217" s="243"/>
      <c r="P217" s="243"/>
      <c r="Q217" s="243"/>
      <c r="R217" s="243"/>
      <c r="S217" s="243"/>
      <c r="T217" s="244"/>
      <c r="U217" s="13"/>
      <c r="V217" s="13"/>
      <c r="W217" s="13"/>
      <c r="X217" s="13"/>
      <c r="Y217" s="13"/>
      <c r="Z217" s="13"/>
      <c r="AA217" s="13"/>
      <c r="AB217" s="13"/>
      <c r="AC217" s="13"/>
      <c r="AD217" s="13"/>
      <c r="AE217" s="13"/>
      <c r="AT217" s="245" t="s">
        <v>146</v>
      </c>
      <c r="AU217" s="245" t="s">
        <v>88</v>
      </c>
      <c r="AV217" s="13" t="s">
        <v>88</v>
      </c>
      <c r="AW217" s="13" t="s">
        <v>37</v>
      </c>
      <c r="AX217" s="13" t="s">
        <v>84</v>
      </c>
      <c r="AY217" s="245" t="s">
        <v>129</v>
      </c>
    </row>
    <row r="218" spans="1:65" s="2" customFormat="1" ht="14.4" customHeight="1">
      <c r="A218" s="37"/>
      <c r="B218" s="38"/>
      <c r="C218" s="217" t="s">
        <v>326</v>
      </c>
      <c r="D218" s="217" t="s">
        <v>131</v>
      </c>
      <c r="E218" s="218" t="s">
        <v>327</v>
      </c>
      <c r="F218" s="219" t="s">
        <v>328</v>
      </c>
      <c r="G218" s="220" t="s">
        <v>189</v>
      </c>
      <c r="H218" s="221">
        <v>23.96</v>
      </c>
      <c r="I218" s="222"/>
      <c r="J218" s="223">
        <f>ROUND(I218*H218,2)</f>
        <v>0</v>
      </c>
      <c r="K218" s="219" t="s">
        <v>135</v>
      </c>
      <c r="L218" s="43"/>
      <c r="M218" s="224" t="s">
        <v>1</v>
      </c>
      <c r="N218" s="225" t="s">
        <v>44</v>
      </c>
      <c r="O218" s="90"/>
      <c r="P218" s="226">
        <f>O218*H218</f>
        <v>0</v>
      </c>
      <c r="Q218" s="226">
        <v>0</v>
      </c>
      <c r="R218" s="226">
        <f>Q218*H218</f>
        <v>0</v>
      </c>
      <c r="S218" s="226">
        <v>0</v>
      </c>
      <c r="T218" s="227">
        <f>S218*H218</f>
        <v>0</v>
      </c>
      <c r="U218" s="37"/>
      <c r="V218" s="37"/>
      <c r="W218" s="37"/>
      <c r="X218" s="37"/>
      <c r="Y218" s="37"/>
      <c r="Z218" s="37"/>
      <c r="AA218" s="37"/>
      <c r="AB218" s="37"/>
      <c r="AC218" s="37"/>
      <c r="AD218" s="37"/>
      <c r="AE218" s="37"/>
      <c r="AR218" s="228" t="s">
        <v>136</v>
      </c>
      <c r="AT218" s="228" t="s">
        <v>131</v>
      </c>
      <c r="AU218" s="228" t="s">
        <v>88</v>
      </c>
      <c r="AY218" s="16" t="s">
        <v>129</v>
      </c>
      <c r="BE218" s="229">
        <f>IF(N218="základní",J218,0)</f>
        <v>0</v>
      </c>
      <c r="BF218" s="229">
        <f>IF(N218="snížená",J218,0)</f>
        <v>0</v>
      </c>
      <c r="BG218" s="229">
        <f>IF(N218="zákl. přenesená",J218,0)</f>
        <v>0</v>
      </c>
      <c r="BH218" s="229">
        <f>IF(N218="sníž. přenesená",J218,0)</f>
        <v>0</v>
      </c>
      <c r="BI218" s="229">
        <f>IF(N218="nulová",J218,0)</f>
        <v>0</v>
      </c>
      <c r="BJ218" s="16" t="s">
        <v>84</v>
      </c>
      <c r="BK218" s="229">
        <f>ROUND(I218*H218,2)</f>
        <v>0</v>
      </c>
      <c r="BL218" s="16" t="s">
        <v>136</v>
      </c>
      <c r="BM218" s="228" t="s">
        <v>329</v>
      </c>
    </row>
    <row r="219" spans="1:47" s="2" customFormat="1" ht="12">
      <c r="A219" s="37"/>
      <c r="B219" s="38"/>
      <c r="C219" s="39"/>
      <c r="D219" s="230" t="s">
        <v>138</v>
      </c>
      <c r="E219" s="39"/>
      <c r="F219" s="231" t="s">
        <v>330</v>
      </c>
      <c r="G219" s="39"/>
      <c r="H219" s="39"/>
      <c r="I219" s="232"/>
      <c r="J219" s="39"/>
      <c r="K219" s="39"/>
      <c r="L219" s="43"/>
      <c r="M219" s="233"/>
      <c r="N219" s="234"/>
      <c r="O219" s="90"/>
      <c r="P219" s="90"/>
      <c r="Q219" s="90"/>
      <c r="R219" s="90"/>
      <c r="S219" s="90"/>
      <c r="T219" s="91"/>
      <c r="U219" s="37"/>
      <c r="V219" s="37"/>
      <c r="W219" s="37"/>
      <c r="X219" s="37"/>
      <c r="Y219" s="37"/>
      <c r="Z219" s="37"/>
      <c r="AA219" s="37"/>
      <c r="AB219" s="37"/>
      <c r="AC219" s="37"/>
      <c r="AD219" s="37"/>
      <c r="AE219" s="37"/>
      <c r="AT219" s="16" t="s">
        <v>138</v>
      </c>
      <c r="AU219" s="16" t="s">
        <v>88</v>
      </c>
    </row>
    <row r="220" spans="1:65" s="2" customFormat="1" ht="14.4" customHeight="1">
      <c r="A220" s="37"/>
      <c r="B220" s="38"/>
      <c r="C220" s="217" t="s">
        <v>331</v>
      </c>
      <c r="D220" s="217" t="s">
        <v>131</v>
      </c>
      <c r="E220" s="218" t="s">
        <v>332</v>
      </c>
      <c r="F220" s="219" t="s">
        <v>333</v>
      </c>
      <c r="G220" s="220" t="s">
        <v>189</v>
      </c>
      <c r="H220" s="221">
        <v>62.055</v>
      </c>
      <c r="I220" s="222"/>
      <c r="J220" s="223">
        <f>ROUND(I220*H220,2)</f>
        <v>0</v>
      </c>
      <c r="K220" s="219" t="s">
        <v>135</v>
      </c>
      <c r="L220" s="43"/>
      <c r="M220" s="224" t="s">
        <v>1</v>
      </c>
      <c r="N220" s="225" t="s">
        <v>44</v>
      </c>
      <c r="O220" s="90"/>
      <c r="P220" s="226">
        <f>O220*H220</f>
        <v>0</v>
      </c>
      <c r="Q220" s="226">
        <v>0</v>
      </c>
      <c r="R220" s="226">
        <f>Q220*H220</f>
        <v>0</v>
      </c>
      <c r="S220" s="226">
        <v>0</v>
      </c>
      <c r="T220" s="227">
        <f>S220*H220</f>
        <v>0</v>
      </c>
      <c r="U220" s="37"/>
      <c r="V220" s="37"/>
      <c r="W220" s="37"/>
      <c r="X220" s="37"/>
      <c r="Y220" s="37"/>
      <c r="Z220" s="37"/>
      <c r="AA220" s="37"/>
      <c r="AB220" s="37"/>
      <c r="AC220" s="37"/>
      <c r="AD220" s="37"/>
      <c r="AE220" s="37"/>
      <c r="AR220" s="228" t="s">
        <v>136</v>
      </c>
      <c r="AT220" s="228" t="s">
        <v>131</v>
      </c>
      <c r="AU220" s="228" t="s">
        <v>88</v>
      </c>
      <c r="AY220" s="16" t="s">
        <v>129</v>
      </c>
      <c r="BE220" s="229">
        <f>IF(N220="základní",J220,0)</f>
        <v>0</v>
      </c>
      <c r="BF220" s="229">
        <f>IF(N220="snížená",J220,0)</f>
        <v>0</v>
      </c>
      <c r="BG220" s="229">
        <f>IF(N220="zákl. přenesená",J220,0)</f>
        <v>0</v>
      </c>
      <c r="BH220" s="229">
        <f>IF(N220="sníž. přenesená",J220,0)</f>
        <v>0</v>
      </c>
      <c r="BI220" s="229">
        <f>IF(N220="nulová",J220,0)</f>
        <v>0</v>
      </c>
      <c r="BJ220" s="16" t="s">
        <v>84</v>
      </c>
      <c r="BK220" s="229">
        <f>ROUND(I220*H220,2)</f>
        <v>0</v>
      </c>
      <c r="BL220" s="16" t="s">
        <v>136</v>
      </c>
      <c r="BM220" s="228" t="s">
        <v>334</v>
      </c>
    </row>
    <row r="221" spans="1:47" s="2" customFormat="1" ht="12">
      <c r="A221" s="37"/>
      <c r="B221" s="38"/>
      <c r="C221" s="39"/>
      <c r="D221" s="230" t="s">
        <v>138</v>
      </c>
      <c r="E221" s="39"/>
      <c r="F221" s="231" t="s">
        <v>330</v>
      </c>
      <c r="G221" s="39"/>
      <c r="H221" s="39"/>
      <c r="I221" s="232"/>
      <c r="J221" s="39"/>
      <c r="K221" s="39"/>
      <c r="L221" s="43"/>
      <c r="M221" s="233"/>
      <c r="N221" s="234"/>
      <c r="O221" s="90"/>
      <c r="P221" s="90"/>
      <c r="Q221" s="90"/>
      <c r="R221" s="90"/>
      <c r="S221" s="90"/>
      <c r="T221" s="91"/>
      <c r="U221" s="37"/>
      <c r="V221" s="37"/>
      <c r="W221" s="37"/>
      <c r="X221" s="37"/>
      <c r="Y221" s="37"/>
      <c r="Z221" s="37"/>
      <c r="AA221" s="37"/>
      <c r="AB221" s="37"/>
      <c r="AC221" s="37"/>
      <c r="AD221" s="37"/>
      <c r="AE221" s="37"/>
      <c r="AT221" s="16" t="s">
        <v>138</v>
      </c>
      <c r="AU221" s="16" t="s">
        <v>88</v>
      </c>
    </row>
    <row r="222" spans="1:65" s="2" customFormat="1" ht="14.4" customHeight="1">
      <c r="A222" s="37"/>
      <c r="B222" s="38"/>
      <c r="C222" s="217" t="s">
        <v>335</v>
      </c>
      <c r="D222" s="217" t="s">
        <v>131</v>
      </c>
      <c r="E222" s="218" t="s">
        <v>336</v>
      </c>
      <c r="F222" s="219" t="s">
        <v>337</v>
      </c>
      <c r="G222" s="220" t="s">
        <v>189</v>
      </c>
      <c r="H222" s="221">
        <v>17.49</v>
      </c>
      <c r="I222" s="222"/>
      <c r="J222" s="223">
        <f>ROUND(I222*H222,2)</f>
        <v>0</v>
      </c>
      <c r="K222" s="219" t="s">
        <v>135</v>
      </c>
      <c r="L222" s="43"/>
      <c r="M222" s="224" t="s">
        <v>1</v>
      </c>
      <c r="N222" s="225" t="s">
        <v>44</v>
      </c>
      <c r="O222" s="90"/>
      <c r="P222" s="226">
        <f>O222*H222</f>
        <v>0</v>
      </c>
      <c r="Q222" s="226">
        <v>0</v>
      </c>
      <c r="R222" s="226">
        <f>Q222*H222</f>
        <v>0</v>
      </c>
      <c r="S222" s="226">
        <v>0</v>
      </c>
      <c r="T222" s="227">
        <f>S222*H222</f>
        <v>0</v>
      </c>
      <c r="U222" s="37"/>
      <c r="V222" s="37"/>
      <c r="W222" s="37"/>
      <c r="X222" s="37"/>
      <c r="Y222" s="37"/>
      <c r="Z222" s="37"/>
      <c r="AA222" s="37"/>
      <c r="AB222" s="37"/>
      <c r="AC222" s="37"/>
      <c r="AD222" s="37"/>
      <c r="AE222" s="37"/>
      <c r="AR222" s="228" t="s">
        <v>136</v>
      </c>
      <c r="AT222" s="228" t="s">
        <v>131</v>
      </c>
      <c r="AU222" s="228" t="s">
        <v>88</v>
      </c>
      <c r="AY222" s="16" t="s">
        <v>129</v>
      </c>
      <c r="BE222" s="229">
        <f>IF(N222="základní",J222,0)</f>
        <v>0</v>
      </c>
      <c r="BF222" s="229">
        <f>IF(N222="snížená",J222,0)</f>
        <v>0</v>
      </c>
      <c r="BG222" s="229">
        <f>IF(N222="zákl. přenesená",J222,0)</f>
        <v>0</v>
      </c>
      <c r="BH222" s="229">
        <f>IF(N222="sníž. přenesená",J222,0)</f>
        <v>0</v>
      </c>
      <c r="BI222" s="229">
        <f>IF(N222="nulová",J222,0)</f>
        <v>0</v>
      </c>
      <c r="BJ222" s="16" t="s">
        <v>84</v>
      </c>
      <c r="BK222" s="229">
        <f>ROUND(I222*H222,2)</f>
        <v>0</v>
      </c>
      <c r="BL222" s="16" t="s">
        <v>136</v>
      </c>
      <c r="BM222" s="228" t="s">
        <v>338</v>
      </c>
    </row>
    <row r="223" spans="1:47" s="2" customFormat="1" ht="12">
      <c r="A223" s="37"/>
      <c r="B223" s="38"/>
      <c r="C223" s="39"/>
      <c r="D223" s="230" t="s">
        <v>138</v>
      </c>
      <c r="E223" s="39"/>
      <c r="F223" s="231" t="s">
        <v>330</v>
      </c>
      <c r="G223" s="39"/>
      <c r="H223" s="39"/>
      <c r="I223" s="232"/>
      <c r="J223" s="39"/>
      <c r="K223" s="39"/>
      <c r="L223" s="43"/>
      <c r="M223" s="233"/>
      <c r="N223" s="234"/>
      <c r="O223" s="90"/>
      <c r="P223" s="90"/>
      <c r="Q223" s="90"/>
      <c r="R223" s="90"/>
      <c r="S223" s="90"/>
      <c r="T223" s="91"/>
      <c r="U223" s="37"/>
      <c r="V223" s="37"/>
      <c r="W223" s="37"/>
      <c r="X223" s="37"/>
      <c r="Y223" s="37"/>
      <c r="Z223" s="37"/>
      <c r="AA223" s="37"/>
      <c r="AB223" s="37"/>
      <c r="AC223" s="37"/>
      <c r="AD223" s="37"/>
      <c r="AE223" s="37"/>
      <c r="AT223" s="16" t="s">
        <v>138</v>
      </c>
      <c r="AU223" s="16" t="s">
        <v>88</v>
      </c>
    </row>
    <row r="224" spans="1:65" s="2" customFormat="1" ht="14.4" customHeight="1">
      <c r="A224" s="37"/>
      <c r="B224" s="38"/>
      <c r="C224" s="217" t="s">
        <v>339</v>
      </c>
      <c r="D224" s="217" t="s">
        <v>131</v>
      </c>
      <c r="E224" s="218" t="s">
        <v>340</v>
      </c>
      <c r="F224" s="219" t="s">
        <v>341</v>
      </c>
      <c r="G224" s="220" t="s">
        <v>189</v>
      </c>
      <c r="H224" s="221">
        <v>49.78</v>
      </c>
      <c r="I224" s="222"/>
      <c r="J224" s="223">
        <f>ROUND(I224*H224,2)</f>
        <v>0</v>
      </c>
      <c r="K224" s="219" t="s">
        <v>135</v>
      </c>
      <c r="L224" s="43"/>
      <c r="M224" s="224" t="s">
        <v>1</v>
      </c>
      <c r="N224" s="225" t="s">
        <v>44</v>
      </c>
      <c r="O224" s="90"/>
      <c r="P224" s="226">
        <f>O224*H224</f>
        <v>0</v>
      </c>
      <c r="Q224" s="226">
        <v>0</v>
      </c>
      <c r="R224" s="226">
        <f>Q224*H224</f>
        <v>0</v>
      </c>
      <c r="S224" s="226">
        <v>0</v>
      </c>
      <c r="T224" s="227">
        <f>S224*H224</f>
        <v>0</v>
      </c>
      <c r="U224" s="37"/>
      <c r="V224" s="37"/>
      <c r="W224" s="37"/>
      <c r="X224" s="37"/>
      <c r="Y224" s="37"/>
      <c r="Z224" s="37"/>
      <c r="AA224" s="37"/>
      <c r="AB224" s="37"/>
      <c r="AC224" s="37"/>
      <c r="AD224" s="37"/>
      <c r="AE224" s="37"/>
      <c r="AR224" s="228" t="s">
        <v>136</v>
      </c>
      <c r="AT224" s="228" t="s">
        <v>131</v>
      </c>
      <c r="AU224" s="228" t="s">
        <v>88</v>
      </c>
      <c r="AY224" s="16" t="s">
        <v>129</v>
      </c>
      <c r="BE224" s="229">
        <f>IF(N224="základní",J224,0)</f>
        <v>0</v>
      </c>
      <c r="BF224" s="229">
        <f>IF(N224="snížená",J224,0)</f>
        <v>0</v>
      </c>
      <c r="BG224" s="229">
        <f>IF(N224="zákl. přenesená",J224,0)</f>
        <v>0</v>
      </c>
      <c r="BH224" s="229">
        <f>IF(N224="sníž. přenesená",J224,0)</f>
        <v>0</v>
      </c>
      <c r="BI224" s="229">
        <f>IF(N224="nulová",J224,0)</f>
        <v>0</v>
      </c>
      <c r="BJ224" s="16" t="s">
        <v>84</v>
      </c>
      <c r="BK224" s="229">
        <f>ROUND(I224*H224,2)</f>
        <v>0</v>
      </c>
      <c r="BL224" s="16" t="s">
        <v>136</v>
      </c>
      <c r="BM224" s="228" t="s">
        <v>342</v>
      </c>
    </row>
    <row r="225" spans="1:47" s="2" customFormat="1" ht="12">
      <c r="A225" s="37"/>
      <c r="B225" s="38"/>
      <c r="C225" s="39"/>
      <c r="D225" s="230" t="s">
        <v>138</v>
      </c>
      <c r="E225" s="39"/>
      <c r="F225" s="231" t="s">
        <v>330</v>
      </c>
      <c r="G225" s="39"/>
      <c r="H225" s="39"/>
      <c r="I225" s="232"/>
      <c r="J225" s="39"/>
      <c r="K225" s="39"/>
      <c r="L225" s="43"/>
      <c r="M225" s="233"/>
      <c r="N225" s="234"/>
      <c r="O225" s="90"/>
      <c r="P225" s="90"/>
      <c r="Q225" s="90"/>
      <c r="R225" s="90"/>
      <c r="S225" s="90"/>
      <c r="T225" s="91"/>
      <c r="U225" s="37"/>
      <c r="V225" s="37"/>
      <c r="W225" s="37"/>
      <c r="X225" s="37"/>
      <c r="Y225" s="37"/>
      <c r="Z225" s="37"/>
      <c r="AA225" s="37"/>
      <c r="AB225" s="37"/>
      <c r="AC225" s="37"/>
      <c r="AD225" s="37"/>
      <c r="AE225" s="37"/>
      <c r="AT225" s="16" t="s">
        <v>138</v>
      </c>
      <c r="AU225" s="16" t="s">
        <v>88</v>
      </c>
    </row>
    <row r="226" spans="1:51" s="13" customFormat="1" ht="12">
      <c r="A226" s="13"/>
      <c r="B226" s="235"/>
      <c r="C226" s="236"/>
      <c r="D226" s="230" t="s">
        <v>146</v>
      </c>
      <c r="E226" s="237" t="s">
        <v>1</v>
      </c>
      <c r="F226" s="238" t="s">
        <v>343</v>
      </c>
      <c r="G226" s="236"/>
      <c r="H226" s="239">
        <v>49.78</v>
      </c>
      <c r="I226" s="240"/>
      <c r="J226" s="236"/>
      <c r="K226" s="236"/>
      <c r="L226" s="241"/>
      <c r="M226" s="242"/>
      <c r="N226" s="243"/>
      <c r="O226" s="243"/>
      <c r="P226" s="243"/>
      <c r="Q226" s="243"/>
      <c r="R226" s="243"/>
      <c r="S226" s="243"/>
      <c r="T226" s="244"/>
      <c r="U226" s="13"/>
      <c r="V226" s="13"/>
      <c r="W226" s="13"/>
      <c r="X226" s="13"/>
      <c r="Y226" s="13"/>
      <c r="Z226" s="13"/>
      <c r="AA226" s="13"/>
      <c r="AB226" s="13"/>
      <c r="AC226" s="13"/>
      <c r="AD226" s="13"/>
      <c r="AE226" s="13"/>
      <c r="AT226" s="245" t="s">
        <v>146</v>
      </c>
      <c r="AU226" s="245" t="s">
        <v>88</v>
      </c>
      <c r="AV226" s="13" t="s">
        <v>88</v>
      </c>
      <c r="AW226" s="13" t="s">
        <v>37</v>
      </c>
      <c r="AX226" s="13" t="s">
        <v>84</v>
      </c>
      <c r="AY226" s="245" t="s">
        <v>129</v>
      </c>
    </row>
    <row r="227" spans="1:63" s="12" customFormat="1" ht="22.8" customHeight="1">
      <c r="A227" s="12"/>
      <c r="B227" s="201"/>
      <c r="C227" s="202"/>
      <c r="D227" s="203" t="s">
        <v>78</v>
      </c>
      <c r="E227" s="215" t="s">
        <v>344</v>
      </c>
      <c r="F227" s="215" t="s">
        <v>345</v>
      </c>
      <c r="G227" s="202"/>
      <c r="H227" s="202"/>
      <c r="I227" s="205"/>
      <c r="J227" s="216">
        <f>BK227</f>
        <v>0</v>
      </c>
      <c r="K227" s="202"/>
      <c r="L227" s="207"/>
      <c r="M227" s="208"/>
      <c r="N227" s="209"/>
      <c r="O227" s="209"/>
      <c r="P227" s="210">
        <f>SUM(P228:P234)</f>
        <v>0</v>
      </c>
      <c r="Q227" s="209"/>
      <c r="R227" s="210">
        <f>SUM(R228:R234)</f>
        <v>0</v>
      </c>
      <c r="S227" s="209"/>
      <c r="T227" s="211">
        <f>SUM(T228:T234)</f>
        <v>0</v>
      </c>
      <c r="U227" s="12"/>
      <c r="V227" s="12"/>
      <c r="W227" s="12"/>
      <c r="X227" s="12"/>
      <c r="Y227" s="12"/>
      <c r="Z227" s="12"/>
      <c r="AA227" s="12"/>
      <c r="AB227" s="12"/>
      <c r="AC227" s="12"/>
      <c r="AD227" s="12"/>
      <c r="AE227" s="12"/>
      <c r="AR227" s="212" t="s">
        <v>84</v>
      </c>
      <c r="AT227" s="213" t="s">
        <v>78</v>
      </c>
      <c r="AU227" s="213" t="s">
        <v>84</v>
      </c>
      <c r="AY227" s="212" t="s">
        <v>129</v>
      </c>
      <c r="BK227" s="214">
        <f>SUM(BK228:BK234)</f>
        <v>0</v>
      </c>
    </row>
    <row r="228" spans="1:65" s="2" customFormat="1" ht="14.4" customHeight="1">
      <c r="A228" s="37"/>
      <c r="B228" s="38"/>
      <c r="C228" s="217" t="s">
        <v>346</v>
      </c>
      <c r="D228" s="217" t="s">
        <v>131</v>
      </c>
      <c r="E228" s="218" t="s">
        <v>347</v>
      </c>
      <c r="F228" s="219" t="s">
        <v>348</v>
      </c>
      <c r="G228" s="220" t="s">
        <v>189</v>
      </c>
      <c r="H228" s="221">
        <v>67.301</v>
      </c>
      <c r="I228" s="222"/>
      <c r="J228" s="223">
        <f>ROUND(I228*H228,2)</f>
        <v>0</v>
      </c>
      <c r="K228" s="219" t="s">
        <v>135</v>
      </c>
      <c r="L228" s="43"/>
      <c r="M228" s="224" t="s">
        <v>1</v>
      </c>
      <c r="N228" s="225" t="s">
        <v>44</v>
      </c>
      <c r="O228" s="90"/>
      <c r="P228" s="226">
        <f>O228*H228</f>
        <v>0</v>
      </c>
      <c r="Q228" s="226">
        <v>0</v>
      </c>
      <c r="R228" s="226">
        <f>Q228*H228</f>
        <v>0</v>
      </c>
      <c r="S228" s="226">
        <v>0</v>
      </c>
      <c r="T228" s="227">
        <f>S228*H228</f>
        <v>0</v>
      </c>
      <c r="U228" s="37"/>
      <c r="V228" s="37"/>
      <c r="W228" s="37"/>
      <c r="X228" s="37"/>
      <c r="Y228" s="37"/>
      <c r="Z228" s="37"/>
      <c r="AA228" s="37"/>
      <c r="AB228" s="37"/>
      <c r="AC228" s="37"/>
      <c r="AD228" s="37"/>
      <c r="AE228" s="37"/>
      <c r="AR228" s="228" t="s">
        <v>136</v>
      </c>
      <c r="AT228" s="228" t="s">
        <v>131</v>
      </c>
      <c r="AU228" s="228" t="s">
        <v>88</v>
      </c>
      <c r="AY228" s="16" t="s">
        <v>129</v>
      </c>
      <c r="BE228" s="229">
        <f>IF(N228="základní",J228,0)</f>
        <v>0</v>
      </c>
      <c r="BF228" s="229">
        <f>IF(N228="snížená",J228,0)</f>
        <v>0</v>
      </c>
      <c r="BG228" s="229">
        <f>IF(N228="zákl. přenesená",J228,0)</f>
        <v>0</v>
      </c>
      <c r="BH228" s="229">
        <f>IF(N228="sníž. přenesená",J228,0)</f>
        <v>0</v>
      </c>
      <c r="BI228" s="229">
        <f>IF(N228="nulová",J228,0)</f>
        <v>0</v>
      </c>
      <c r="BJ228" s="16" t="s">
        <v>84</v>
      </c>
      <c r="BK228" s="229">
        <f>ROUND(I228*H228,2)</f>
        <v>0</v>
      </c>
      <c r="BL228" s="16" t="s">
        <v>136</v>
      </c>
      <c r="BM228" s="228" t="s">
        <v>349</v>
      </c>
    </row>
    <row r="229" spans="1:47" s="2" customFormat="1" ht="12">
      <c r="A229" s="37"/>
      <c r="B229" s="38"/>
      <c r="C229" s="39"/>
      <c r="D229" s="230" t="s">
        <v>138</v>
      </c>
      <c r="E229" s="39"/>
      <c r="F229" s="231" t="s">
        <v>350</v>
      </c>
      <c r="G229" s="39"/>
      <c r="H229" s="39"/>
      <c r="I229" s="232"/>
      <c r="J229" s="39"/>
      <c r="K229" s="39"/>
      <c r="L229" s="43"/>
      <c r="M229" s="233"/>
      <c r="N229" s="234"/>
      <c r="O229" s="90"/>
      <c r="P229" s="90"/>
      <c r="Q229" s="90"/>
      <c r="R229" s="90"/>
      <c r="S229" s="90"/>
      <c r="T229" s="91"/>
      <c r="U229" s="37"/>
      <c r="V229" s="37"/>
      <c r="W229" s="37"/>
      <c r="X229" s="37"/>
      <c r="Y229" s="37"/>
      <c r="Z229" s="37"/>
      <c r="AA229" s="37"/>
      <c r="AB229" s="37"/>
      <c r="AC229" s="37"/>
      <c r="AD229" s="37"/>
      <c r="AE229" s="37"/>
      <c r="AT229" s="16" t="s">
        <v>138</v>
      </c>
      <c r="AU229" s="16" t="s">
        <v>88</v>
      </c>
    </row>
    <row r="230" spans="1:65" s="2" customFormat="1" ht="14.4" customHeight="1">
      <c r="A230" s="37"/>
      <c r="B230" s="38"/>
      <c r="C230" s="217" t="s">
        <v>351</v>
      </c>
      <c r="D230" s="217" t="s">
        <v>131</v>
      </c>
      <c r="E230" s="218" t="s">
        <v>352</v>
      </c>
      <c r="F230" s="219" t="s">
        <v>353</v>
      </c>
      <c r="G230" s="220" t="s">
        <v>189</v>
      </c>
      <c r="H230" s="221">
        <v>67.301</v>
      </c>
      <c r="I230" s="222"/>
      <c r="J230" s="223">
        <f>ROUND(I230*H230,2)</f>
        <v>0</v>
      </c>
      <c r="K230" s="219" t="s">
        <v>135</v>
      </c>
      <c r="L230" s="43"/>
      <c r="M230" s="224" t="s">
        <v>1</v>
      </c>
      <c r="N230" s="225" t="s">
        <v>44</v>
      </c>
      <c r="O230" s="90"/>
      <c r="P230" s="226">
        <f>O230*H230</f>
        <v>0</v>
      </c>
      <c r="Q230" s="226">
        <v>0</v>
      </c>
      <c r="R230" s="226">
        <f>Q230*H230</f>
        <v>0</v>
      </c>
      <c r="S230" s="226">
        <v>0</v>
      </c>
      <c r="T230" s="227">
        <f>S230*H230</f>
        <v>0</v>
      </c>
      <c r="U230" s="37"/>
      <c r="V230" s="37"/>
      <c r="W230" s="37"/>
      <c r="X230" s="37"/>
      <c r="Y230" s="37"/>
      <c r="Z230" s="37"/>
      <c r="AA230" s="37"/>
      <c r="AB230" s="37"/>
      <c r="AC230" s="37"/>
      <c r="AD230" s="37"/>
      <c r="AE230" s="37"/>
      <c r="AR230" s="228" t="s">
        <v>136</v>
      </c>
      <c r="AT230" s="228" t="s">
        <v>131</v>
      </c>
      <c r="AU230" s="228" t="s">
        <v>88</v>
      </c>
      <c r="AY230" s="16" t="s">
        <v>129</v>
      </c>
      <c r="BE230" s="229">
        <f>IF(N230="základní",J230,0)</f>
        <v>0</v>
      </c>
      <c r="BF230" s="229">
        <f>IF(N230="snížená",J230,0)</f>
        <v>0</v>
      </c>
      <c r="BG230" s="229">
        <f>IF(N230="zákl. přenesená",J230,0)</f>
        <v>0</v>
      </c>
      <c r="BH230" s="229">
        <f>IF(N230="sníž. přenesená",J230,0)</f>
        <v>0</v>
      </c>
      <c r="BI230" s="229">
        <f>IF(N230="nulová",J230,0)</f>
        <v>0</v>
      </c>
      <c r="BJ230" s="16" t="s">
        <v>84</v>
      </c>
      <c r="BK230" s="229">
        <f>ROUND(I230*H230,2)</f>
        <v>0</v>
      </c>
      <c r="BL230" s="16" t="s">
        <v>136</v>
      </c>
      <c r="BM230" s="228" t="s">
        <v>354</v>
      </c>
    </row>
    <row r="231" spans="1:47" s="2" customFormat="1" ht="12">
      <c r="A231" s="37"/>
      <c r="B231" s="38"/>
      <c r="C231" s="39"/>
      <c r="D231" s="230" t="s">
        <v>138</v>
      </c>
      <c r="E231" s="39"/>
      <c r="F231" s="231" t="s">
        <v>350</v>
      </c>
      <c r="G231" s="39"/>
      <c r="H231" s="39"/>
      <c r="I231" s="232"/>
      <c r="J231" s="39"/>
      <c r="K231" s="39"/>
      <c r="L231" s="43"/>
      <c r="M231" s="233"/>
      <c r="N231" s="234"/>
      <c r="O231" s="90"/>
      <c r="P231" s="90"/>
      <c r="Q231" s="90"/>
      <c r="R231" s="90"/>
      <c r="S231" s="90"/>
      <c r="T231" s="91"/>
      <c r="U231" s="37"/>
      <c r="V231" s="37"/>
      <c r="W231" s="37"/>
      <c r="X231" s="37"/>
      <c r="Y231" s="37"/>
      <c r="Z231" s="37"/>
      <c r="AA231" s="37"/>
      <c r="AB231" s="37"/>
      <c r="AC231" s="37"/>
      <c r="AD231" s="37"/>
      <c r="AE231" s="37"/>
      <c r="AT231" s="16" t="s">
        <v>138</v>
      </c>
      <c r="AU231" s="16" t="s">
        <v>88</v>
      </c>
    </row>
    <row r="232" spans="1:65" s="2" customFormat="1" ht="14.4" customHeight="1">
      <c r="A232" s="37"/>
      <c r="B232" s="38"/>
      <c r="C232" s="217" t="s">
        <v>355</v>
      </c>
      <c r="D232" s="217" t="s">
        <v>131</v>
      </c>
      <c r="E232" s="218" t="s">
        <v>356</v>
      </c>
      <c r="F232" s="219" t="s">
        <v>357</v>
      </c>
      <c r="G232" s="220" t="s">
        <v>189</v>
      </c>
      <c r="H232" s="221">
        <v>336.505</v>
      </c>
      <c r="I232" s="222"/>
      <c r="J232" s="223">
        <f>ROUND(I232*H232,2)</f>
        <v>0</v>
      </c>
      <c r="K232" s="219" t="s">
        <v>135</v>
      </c>
      <c r="L232" s="43"/>
      <c r="M232" s="224" t="s">
        <v>1</v>
      </c>
      <c r="N232" s="225" t="s">
        <v>44</v>
      </c>
      <c r="O232" s="90"/>
      <c r="P232" s="226">
        <f>O232*H232</f>
        <v>0</v>
      </c>
      <c r="Q232" s="226">
        <v>0</v>
      </c>
      <c r="R232" s="226">
        <f>Q232*H232</f>
        <v>0</v>
      </c>
      <c r="S232" s="226">
        <v>0</v>
      </c>
      <c r="T232" s="227">
        <f>S232*H232</f>
        <v>0</v>
      </c>
      <c r="U232" s="37"/>
      <c r="V232" s="37"/>
      <c r="W232" s="37"/>
      <c r="X232" s="37"/>
      <c r="Y232" s="37"/>
      <c r="Z232" s="37"/>
      <c r="AA232" s="37"/>
      <c r="AB232" s="37"/>
      <c r="AC232" s="37"/>
      <c r="AD232" s="37"/>
      <c r="AE232" s="37"/>
      <c r="AR232" s="228" t="s">
        <v>136</v>
      </c>
      <c r="AT232" s="228" t="s">
        <v>131</v>
      </c>
      <c r="AU232" s="228" t="s">
        <v>88</v>
      </c>
      <c r="AY232" s="16" t="s">
        <v>129</v>
      </c>
      <c r="BE232" s="229">
        <f>IF(N232="základní",J232,0)</f>
        <v>0</v>
      </c>
      <c r="BF232" s="229">
        <f>IF(N232="snížená",J232,0)</f>
        <v>0</v>
      </c>
      <c r="BG232" s="229">
        <f>IF(N232="zákl. přenesená",J232,0)</f>
        <v>0</v>
      </c>
      <c r="BH232" s="229">
        <f>IF(N232="sníž. přenesená",J232,0)</f>
        <v>0</v>
      </c>
      <c r="BI232" s="229">
        <f>IF(N232="nulová",J232,0)</f>
        <v>0</v>
      </c>
      <c r="BJ232" s="16" t="s">
        <v>84</v>
      </c>
      <c r="BK232" s="229">
        <f>ROUND(I232*H232,2)</f>
        <v>0</v>
      </c>
      <c r="BL232" s="16" t="s">
        <v>136</v>
      </c>
      <c r="BM232" s="228" t="s">
        <v>358</v>
      </c>
    </row>
    <row r="233" spans="1:47" s="2" customFormat="1" ht="12">
      <c r="A233" s="37"/>
      <c r="B233" s="38"/>
      <c r="C233" s="39"/>
      <c r="D233" s="230" t="s">
        <v>138</v>
      </c>
      <c r="E233" s="39"/>
      <c r="F233" s="231" t="s">
        <v>350</v>
      </c>
      <c r="G233" s="39"/>
      <c r="H233" s="39"/>
      <c r="I233" s="232"/>
      <c r="J233" s="39"/>
      <c r="K233" s="39"/>
      <c r="L233" s="43"/>
      <c r="M233" s="233"/>
      <c r="N233" s="234"/>
      <c r="O233" s="90"/>
      <c r="P233" s="90"/>
      <c r="Q233" s="90"/>
      <c r="R233" s="90"/>
      <c r="S233" s="90"/>
      <c r="T233" s="91"/>
      <c r="U233" s="37"/>
      <c r="V233" s="37"/>
      <c r="W233" s="37"/>
      <c r="X233" s="37"/>
      <c r="Y233" s="37"/>
      <c r="Z233" s="37"/>
      <c r="AA233" s="37"/>
      <c r="AB233" s="37"/>
      <c r="AC233" s="37"/>
      <c r="AD233" s="37"/>
      <c r="AE233" s="37"/>
      <c r="AT233" s="16" t="s">
        <v>138</v>
      </c>
      <c r="AU233" s="16" t="s">
        <v>88</v>
      </c>
    </row>
    <row r="234" spans="1:51" s="13" customFormat="1" ht="12">
      <c r="A234" s="13"/>
      <c r="B234" s="235"/>
      <c r="C234" s="236"/>
      <c r="D234" s="230" t="s">
        <v>146</v>
      </c>
      <c r="E234" s="236"/>
      <c r="F234" s="238" t="s">
        <v>359</v>
      </c>
      <c r="G234" s="236"/>
      <c r="H234" s="239">
        <v>336.505</v>
      </c>
      <c r="I234" s="240"/>
      <c r="J234" s="236"/>
      <c r="K234" s="236"/>
      <c r="L234" s="241"/>
      <c r="M234" s="242"/>
      <c r="N234" s="243"/>
      <c r="O234" s="243"/>
      <c r="P234" s="243"/>
      <c r="Q234" s="243"/>
      <c r="R234" s="243"/>
      <c r="S234" s="243"/>
      <c r="T234" s="244"/>
      <c r="U234" s="13"/>
      <c r="V234" s="13"/>
      <c r="W234" s="13"/>
      <c r="X234" s="13"/>
      <c r="Y234" s="13"/>
      <c r="Z234" s="13"/>
      <c r="AA234" s="13"/>
      <c r="AB234" s="13"/>
      <c r="AC234" s="13"/>
      <c r="AD234" s="13"/>
      <c r="AE234" s="13"/>
      <c r="AT234" s="245" t="s">
        <v>146</v>
      </c>
      <c r="AU234" s="245" t="s">
        <v>88</v>
      </c>
      <c r="AV234" s="13" t="s">
        <v>88</v>
      </c>
      <c r="AW234" s="13" t="s">
        <v>4</v>
      </c>
      <c r="AX234" s="13" t="s">
        <v>84</v>
      </c>
      <c r="AY234" s="245" t="s">
        <v>129</v>
      </c>
    </row>
    <row r="235" spans="1:63" s="12" customFormat="1" ht="25.9" customHeight="1">
      <c r="A235" s="12"/>
      <c r="B235" s="201"/>
      <c r="C235" s="202"/>
      <c r="D235" s="203" t="s">
        <v>78</v>
      </c>
      <c r="E235" s="204" t="s">
        <v>360</v>
      </c>
      <c r="F235" s="204" t="s">
        <v>361</v>
      </c>
      <c r="G235" s="202"/>
      <c r="H235" s="202"/>
      <c r="I235" s="205"/>
      <c r="J235" s="206">
        <f>BK235</f>
        <v>0</v>
      </c>
      <c r="K235" s="202"/>
      <c r="L235" s="207"/>
      <c r="M235" s="208"/>
      <c r="N235" s="209"/>
      <c r="O235" s="209"/>
      <c r="P235" s="210">
        <f>P236+P238+P240+P242</f>
        <v>0</v>
      </c>
      <c r="Q235" s="209"/>
      <c r="R235" s="210">
        <f>R236+R238+R240+R242</f>
        <v>0</v>
      </c>
      <c r="S235" s="209"/>
      <c r="T235" s="211">
        <f>T236+T238+T240+T242</f>
        <v>0</v>
      </c>
      <c r="U235" s="12"/>
      <c r="V235" s="12"/>
      <c r="W235" s="12"/>
      <c r="X235" s="12"/>
      <c r="Y235" s="12"/>
      <c r="Z235" s="12"/>
      <c r="AA235" s="12"/>
      <c r="AB235" s="12"/>
      <c r="AC235" s="12"/>
      <c r="AD235" s="12"/>
      <c r="AE235" s="12"/>
      <c r="AR235" s="212" t="s">
        <v>152</v>
      </c>
      <c r="AT235" s="213" t="s">
        <v>78</v>
      </c>
      <c r="AU235" s="213" t="s">
        <v>79</v>
      </c>
      <c r="AY235" s="212" t="s">
        <v>129</v>
      </c>
      <c r="BK235" s="214">
        <f>BK236+BK238+BK240+BK242</f>
        <v>0</v>
      </c>
    </row>
    <row r="236" spans="1:63" s="12" customFormat="1" ht="22.8" customHeight="1">
      <c r="A236" s="12"/>
      <c r="B236" s="201"/>
      <c r="C236" s="202"/>
      <c r="D236" s="203" t="s">
        <v>78</v>
      </c>
      <c r="E236" s="215" t="s">
        <v>362</v>
      </c>
      <c r="F236" s="215" t="s">
        <v>363</v>
      </c>
      <c r="G236" s="202"/>
      <c r="H236" s="202"/>
      <c r="I236" s="205"/>
      <c r="J236" s="216">
        <f>BK236</f>
        <v>0</v>
      </c>
      <c r="K236" s="202"/>
      <c r="L236" s="207"/>
      <c r="M236" s="208"/>
      <c r="N236" s="209"/>
      <c r="O236" s="209"/>
      <c r="P236" s="210">
        <f>P237</f>
        <v>0</v>
      </c>
      <c r="Q236" s="209"/>
      <c r="R236" s="210">
        <f>R237</f>
        <v>0</v>
      </c>
      <c r="S236" s="209"/>
      <c r="T236" s="211">
        <f>T237</f>
        <v>0</v>
      </c>
      <c r="U236" s="12"/>
      <c r="V236" s="12"/>
      <c r="W236" s="12"/>
      <c r="X236" s="12"/>
      <c r="Y236" s="12"/>
      <c r="Z236" s="12"/>
      <c r="AA236" s="12"/>
      <c r="AB236" s="12"/>
      <c r="AC236" s="12"/>
      <c r="AD236" s="12"/>
      <c r="AE236" s="12"/>
      <c r="AR236" s="212" t="s">
        <v>152</v>
      </c>
      <c r="AT236" s="213" t="s">
        <v>78</v>
      </c>
      <c r="AU236" s="213" t="s">
        <v>84</v>
      </c>
      <c r="AY236" s="212" t="s">
        <v>129</v>
      </c>
      <c r="BK236" s="214">
        <f>BK237</f>
        <v>0</v>
      </c>
    </row>
    <row r="237" spans="1:65" s="2" customFormat="1" ht="14.4" customHeight="1">
      <c r="A237" s="37"/>
      <c r="B237" s="38"/>
      <c r="C237" s="217" t="s">
        <v>364</v>
      </c>
      <c r="D237" s="217" t="s">
        <v>131</v>
      </c>
      <c r="E237" s="218" t="s">
        <v>365</v>
      </c>
      <c r="F237" s="219" t="s">
        <v>366</v>
      </c>
      <c r="G237" s="220" t="s">
        <v>307</v>
      </c>
      <c r="H237" s="221">
        <v>1</v>
      </c>
      <c r="I237" s="222"/>
      <c r="J237" s="223">
        <f>ROUND(I237*H237,2)</f>
        <v>0</v>
      </c>
      <c r="K237" s="219" t="s">
        <v>135</v>
      </c>
      <c r="L237" s="43"/>
      <c r="M237" s="224" t="s">
        <v>1</v>
      </c>
      <c r="N237" s="225" t="s">
        <v>44</v>
      </c>
      <c r="O237" s="90"/>
      <c r="P237" s="226">
        <f>O237*H237</f>
        <v>0</v>
      </c>
      <c r="Q237" s="226">
        <v>0</v>
      </c>
      <c r="R237" s="226">
        <f>Q237*H237</f>
        <v>0</v>
      </c>
      <c r="S237" s="226">
        <v>0</v>
      </c>
      <c r="T237" s="227">
        <f>S237*H237</f>
        <v>0</v>
      </c>
      <c r="U237" s="37"/>
      <c r="V237" s="37"/>
      <c r="W237" s="37"/>
      <c r="X237" s="37"/>
      <c r="Y237" s="37"/>
      <c r="Z237" s="37"/>
      <c r="AA237" s="37"/>
      <c r="AB237" s="37"/>
      <c r="AC237" s="37"/>
      <c r="AD237" s="37"/>
      <c r="AE237" s="37"/>
      <c r="AR237" s="228" t="s">
        <v>367</v>
      </c>
      <c r="AT237" s="228" t="s">
        <v>131</v>
      </c>
      <c r="AU237" s="228" t="s">
        <v>88</v>
      </c>
      <c r="AY237" s="16" t="s">
        <v>129</v>
      </c>
      <c r="BE237" s="229">
        <f>IF(N237="základní",J237,0)</f>
        <v>0</v>
      </c>
      <c r="BF237" s="229">
        <f>IF(N237="snížená",J237,0)</f>
        <v>0</v>
      </c>
      <c r="BG237" s="229">
        <f>IF(N237="zákl. přenesená",J237,0)</f>
        <v>0</v>
      </c>
      <c r="BH237" s="229">
        <f>IF(N237="sníž. přenesená",J237,0)</f>
        <v>0</v>
      </c>
      <c r="BI237" s="229">
        <f>IF(N237="nulová",J237,0)</f>
        <v>0</v>
      </c>
      <c r="BJ237" s="16" t="s">
        <v>84</v>
      </c>
      <c r="BK237" s="229">
        <f>ROUND(I237*H237,2)</f>
        <v>0</v>
      </c>
      <c r="BL237" s="16" t="s">
        <v>367</v>
      </c>
      <c r="BM237" s="228" t="s">
        <v>368</v>
      </c>
    </row>
    <row r="238" spans="1:63" s="12" customFormat="1" ht="22.8" customHeight="1">
      <c r="A238" s="12"/>
      <c r="B238" s="201"/>
      <c r="C238" s="202"/>
      <c r="D238" s="203" t="s">
        <v>78</v>
      </c>
      <c r="E238" s="215" t="s">
        <v>369</v>
      </c>
      <c r="F238" s="215" t="s">
        <v>370</v>
      </c>
      <c r="G238" s="202"/>
      <c r="H238" s="202"/>
      <c r="I238" s="205"/>
      <c r="J238" s="216">
        <f>BK238</f>
        <v>0</v>
      </c>
      <c r="K238" s="202"/>
      <c r="L238" s="207"/>
      <c r="M238" s="208"/>
      <c r="N238" s="209"/>
      <c r="O238" s="209"/>
      <c r="P238" s="210">
        <f>P239</f>
        <v>0</v>
      </c>
      <c r="Q238" s="209"/>
      <c r="R238" s="210">
        <f>R239</f>
        <v>0</v>
      </c>
      <c r="S238" s="209"/>
      <c r="T238" s="211">
        <f>T239</f>
        <v>0</v>
      </c>
      <c r="U238" s="12"/>
      <c r="V238" s="12"/>
      <c r="W238" s="12"/>
      <c r="X238" s="12"/>
      <c r="Y238" s="12"/>
      <c r="Z238" s="12"/>
      <c r="AA238" s="12"/>
      <c r="AB238" s="12"/>
      <c r="AC238" s="12"/>
      <c r="AD238" s="12"/>
      <c r="AE238" s="12"/>
      <c r="AR238" s="212" t="s">
        <v>152</v>
      </c>
      <c r="AT238" s="213" t="s">
        <v>78</v>
      </c>
      <c r="AU238" s="213" t="s">
        <v>84</v>
      </c>
      <c r="AY238" s="212" t="s">
        <v>129</v>
      </c>
      <c r="BK238" s="214">
        <f>BK239</f>
        <v>0</v>
      </c>
    </row>
    <row r="239" spans="1:65" s="2" customFormat="1" ht="14.4" customHeight="1">
      <c r="A239" s="37"/>
      <c r="B239" s="38"/>
      <c r="C239" s="217" t="s">
        <v>371</v>
      </c>
      <c r="D239" s="217" t="s">
        <v>131</v>
      </c>
      <c r="E239" s="218" t="s">
        <v>372</v>
      </c>
      <c r="F239" s="219" t="s">
        <v>370</v>
      </c>
      <c r="G239" s="220" t="s">
        <v>307</v>
      </c>
      <c r="H239" s="221">
        <v>1</v>
      </c>
      <c r="I239" s="222"/>
      <c r="J239" s="223">
        <f>ROUND(I239*H239,2)</f>
        <v>0</v>
      </c>
      <c r="K239" s="219" t="s">
        <v>135</v>
      </c>
      <c r="L239" s="43"/>
      <c r="M239" s="224" t="s">
        <v>1</v>
      </c>
      <c r="N239" s="225" t="s">
        <v>44</v>
      </c>
      <c r="O239" s="90"/>
      <c r="P239" s="226">
        <f>O239*H239</f>
        <v>0</v>
      </c>
      <c r="Q239" s="226">
        <v>0</v>
      </c>
      <c r="R239" s="226">
        <f>Q239*H239</f>
        <v>0</v>
      </c>
      <c r="S239" s="226">
        <v>0</v>
      </c>
      <c r="T239" s="227">
        <f>S239*H239</f>
        <v>0</v>
      </c>
      <c r="U239" s="37"/>
      <c r="V239" s="37"/>
      <c r="W239" s="37"/>
      <c r="X239" s="37"/>
      <c r="Y239" s="37"/>
      <c r="Z239" s="37"/>
      <c r="AA239" s="37"/>
      <c r="AB239" s="37"/>
      <c r="AC239" s="37"/>
      <c r="AD239" s="37"/>
      <c r="AE239" s="37"/>
      <c r="AR239" s="228" t="s">
        <v>367</v>
      </c>
      <c r="AT239" s="228" t="s">
        <v>131</v>
      </c>
      <c r="AU239" s="228" t="s">
        <v>88</v>
      </c>
      <c r="AY239" s="16" t="s">
        <v>129</v>
      </c>
      <c r="BE239" s="229">
        <f>IF(N239="základní",J239,0)</f>
        <v>0</v>
      </c>
      <c r="BF239" s="229">
        <f>IF(N239="snížená",J239,0)</f>
        <v>0</v>
      </c>
      <c r="BG239" s="229">
        <f>IF(N239="zákl. přenesená",J239,0)</f>
        <v>0</v>
      </c>
      <c r="BH239" s="229">
        <f>IF(N239="sníž. přenesená",J239,0)</f>
        <v>0</v>
      </c>
      <c r="BI239" s="229">
        <f>IF(N239="nulová",J239,0)</f>
        <v>0</v>
      </c>
      <c r="BJ239" s="16" t="s">
        <v>84</v>
      </c>
      <c r="BK239" s="229">
        <f>ROUND(I239*H239,2)</f>
        <v>0</v>
      </c>
      <c r="BL239" s="16" t="s">
        <v>367</v>
      </c>
      <c r="BM239" s="228" t="s">
        <v>373</v>
      </c>
    </row>
    <row r="240" spans="1:63" s="12" customFormat="1" ht="22.8" customHeight="1">
      <c r="A240" s="12"/>
      <c r="B240" s="201"/>
      <c r="C240" s="202"/>
      <c r="D240" s="203" t="s">
        <v>78</v>
      </c>
      <c r="E240" s="215" t="s">
        <v>374</v>
      </c>
      <c r="F240" s="215" t="s">
        <v>375</v>
      </c>
      <c r="G240" s="202"/>
      <c r="H240" s="202"/>
      <c r="I240" s="205"/>
      <c r="J240" s="216">
        <f>BK240</f>
        <v>0</v>
      </c>
      <c r="K240" s="202"/>
      <c r="L240" s="207"/>
      <c r="M240" s="208"/>
      <c r="N240" s="209"/>
      <c r="O240" s="209"/>
      <c r="P240" s="210">
        <f>P241</f>
        <v>0</v>
      </c>
      <c r="Q240" s="209"/>
      <c r="R240" s="210">
        <f>R241</f>
        <v>0</v>
      </c>
      <c r="S240" s="209"/>
      <c r="T240" s="211">
        <f>T241</f>
        <v>0</v>
      </c>
      <c r="U240" s="12"/>
      <c r="V240" s="12"/>
      <c r="W240" s="12"/>
      <c r="X240" s="12"/>
      <c r="Y240" s="12"/>
      <c r="Z240" s="12"/>
      <c r="AA240" s="12"/>
      <c r="AB240" s="12"/>
      <c r="AC240" s="12"/>
      <c r="AD240" s="12"/>
      <c r="AE240" s="12"/>
      <c r="AR240" s="212" t="s">
        <v>152</v>
      </c>
      <c r="AT240" s="213" t="s">
        <v>78</v>
      </c>
      <c r="AU240" s="213" t="s">
        <v>84</v>
      </c>
      <c r="AY240" s="212" t="s">
        <v>129</v>
      </c>
      <c r="BK240" s="214">
        <f>BK241</f>
        <v>0</v>
      </c>
    </row>
    <row r="241" spans="1:65" s="2" customFormat="1" ht="14.4" customHeight="1">
      <c r="A241" s="37"/>
      <c r="B241" s="38"/>
      <c r="C241" s="217" t="s">
        <v>376</v>
      </c>
      <c r="D241" s="217" t="s">
        <v>131</v>
      </c>
      <c r="E241" s="218" t="s">
        <v>377</v>
      </c>
      <c r="F241" s="219" t="s">
        <v>375</v>
      </c>
      <c r="G241" s="220" t="s">
        <v>307</v>
      </c>
      <c r="H241" s="221">
        <v>1</v>
      </c>
      <c r="I241" s="222"/>
      <c r="J241" s="223">
        <f>ROUND(I241*H241,2)</f>
        <v>0</v>
      </c>
      <c r="K241" s="219" t="s">
        <v>135</v>
      </c>
      <c r="L241" s="43"/>
      <c r="M241" s="224" t="s">
        <v>1</v>
      </c>
      <c r="N241" s="225" t="s">
        <v>44</v>
      </c>
      <c r="O241" s="90"/>
      <c r="P241" s="226">
        <f>O241*H241</f>
        <v>0</v>
      </c>
      <c r="Q241" s="226">
        <v>0</v>
      </c>
      <c r="R241" s="226">
        <f>Q241*H241</f>
        <v>0</v>
      </c>
      <c r="S241" s="226">
        <v>0</v>
      </c>
      <c r="T241" s="227">
        <f>S241*H241</f>
        <v>0</v>
      </c>
      <c r="U241" s="37"/>
      <c r="V241" s="37"/>
      <c r="W241" s="37"/>
      <c r="X241" s="37"/>
      <c r="Y241" s="37"/>
      <c r="Z241" s="37"/>
      <c r="AA241" s="37"/>
      <c r="AB241" s="37"/>
      <c r="AC241" s="37"/>
      <c r="AD241" s="37"/>
      <c r="AE241" s="37"/>
      <c r="AR241" s="228" t="s">
        <v>367</v>
      </c>
      <c r="AT241" s="228" t="s">
        <v>131</v>
      </c>
      <c r="AU241" s="228" t="s">
        <v>88</v>
      </c>
      <c r="AY241" s="16" t="s">
        <v>129</v>
      </c>
      <c r="BE241" s="229">
        <f>IF(N241="základní",J241,0)</f>
        <v>0</v>
      </c>
      <c r="BF241" s="229">
        <f>IF(N241="snížená",J241,0)</f>
        <v>0</v>
      </c>
      <c r="BG241" s="229">
        <f>IF(N241="zákl. přenesená",J241,0)</f>
        <v>0</v>
      </c>
      <c r="BH241" s="229">
        <f>IF(N241="sníž. přenesená",J241,0)</f>
        <v>0</v>
      </c>
      <c r="BI241" s="229">
        <f>IF(N241="nulová",J241,0)</f>
        <v>0</v>
      </c>
      <c r="BJ241" s="16" t="s">
        <v>84</v>
      </c>
      <c r="BK241" s="229">
        <f>ROUND(I241*H241,2)</f>
        <v>0</v>
      </c>
      <c r="BL241" s="16" t="s">
        <v>367</v>
      </c>
      <c r="BM241" s="228" t="s">
        <v>378</v>
      </c>
    </row>
    <row r="242" spans="1:63" s="12" customFormat="1" ht="22.8" customHeight="1">
      <c r="A242" s="12"/>
      <c r="B242" s="201"/>
      <c r="C242" s="202"/>
      <c r="D242" s="203" t="s">
        <v>78</v>
      </c>
      <c r="E242" s="215" t="s">
        <v>379</v>
      </c>
      <c r="F242" s="215" t="s">
        <v>380</v>
      </c>
      <c r="G242" s="202"/>
      <c r="H242" s="202"/>
      <c r="I242" s="205"/>
      <c r="J242" s="216">
        <f>BK242</f>
        <v>0</v>
      </c>
      <c r="K242" s="202"/>
      <c r="L242" s="207"/>
      <c r="M242" s="208"/>
      <c r="N242" s="209"/>
      <c r="O242" s="209"/>
      <c r="P242" s="210">
        <f>P243</f>
        <v>0</v>
      </c>
      <c r="Q242" s="209"/>
      <c r="R242" s="210">
        <f>R243</f>
        <v>0</v>
      </c>
      <c r="S242" s="209"/>
      <c r="T242" s="211">
        <f>T243</f>
        <v>0</v>
      </c>
      <c r="U242" s="12"/>
      <c r="V242" s="12"/>
      <c r="W242" s="12"/>
      <c r="X242" s="12"/>
      <c r="Y242" s="12"/>
      <c r="Z242" s="12"/>
      <c r="AA242" s="12"/>
      <c r="AB242" s="12"/>
      <c r="AC242" s="12"/>
      <c r="AD242" s="12"/>
      <c r="AE242" s="12"/>
      <c r="AR242" s="212" t="s">
        <v>152</v>
      </c>
      <c r="AT242" s="213" t="s">
        <v>78</v>
      </c>
      <c r="AU242" s="213" t="s">
        <v>84</v>
      </c>
      <c r="AY242" s="212" t="s">
        <v>129</v>
      </c>
      <c r="BK242" s="214">
        <f>BK243</f>
        <v>0</v>
      </c>
    </row>
    <row r="243" spans="1:65" s="2" customFormat="1" ht="14.4" customHeight="1">
      <c r="A243" s="37"/>
      <c r="B243" s="38"/>
      <c r="C243" s="217" t="s">
        <v>381</v>
      </c>
      <c r="D243" s="217" t="s">
        <v>131</v>
      </c>
      <c r="E243" s="218" t="s">
        <v>382</v>
      </c>
      <c r="F243" s="219" t="s">
        <v>380</v>
      </c>
      <c r="G243" s="220" t="s">
        <v>307</v>
      </c>
      <c r="H243" s="221">
        <v>1</v>
      </c>
      <c r="I243" s="222"/>
      <c r="J243" s="223">
        <f>ROUND(I243*H243,2)</f>
        <v>0</v>
      </c>
      <c r="K243" s="219" t="s">
        <v>135</v>
      </c>
      <c r="L243" s="43"/>
      <c r="M243" s="267" t="s">
        <v>1</v>
      </c>
      <c r="N243" s="268" t="s">
        <v>44</v>
      </c>
      <c r="O243" s="269"/>
      <c r="P243" s="270">
        <f>O243*H243</f>
        <v>0</v>
      </c>
      <c r="Q243" s="270">
        <v>0</v>
      </c>
      <c r="R243" s="270">
        <f>Q243*H243</f>
        <v>0</v>
      </c>
      <c r="S243" s="270">
        <v>0</v>
      </c>
      <c r="T243" s="271">
        <f>S243*H243</f>
        <v>0</v>
      </c>
      <c r="U243" s="37"/>
      <c r="V243" s="37"/>
      <c r="W243" s="37"/>
      <c r="X243" s="37"/>
      <c r="Y243" s="37"/>
      <c r="Z243" s="37"/>
      <c r="AA243" s="37"/>
      <c r="AB243" s="37"/>
      <c r="AC243" s="37"/>
      <c r="AD243" s="37"/>
      <c r="AE243" s="37"/>
      <c r="AR243" s="228" t="s">
        <v>367</v>
      </c>
      <c r="AT243" s="228" t="s">
        <v>131</v>
      </c>
      <c r="AU243" s="228" t="s">
        <v>88</v>
      </c>
      <c r="AY243" s="16" t="s">
        <v>129</v>
      </c>
      <c r="BE243" s="229">
        <f>IF(N243="základní",J243,0)</f>
        <v>0</v>
      </c>
      <c r="BF243" s="229">
        <f>IF(N243="snížená",J243,0)</f>
        <v>0</v>
      </c>
      <c r="BG243" s="229">
        <f>IF(N243="zákl. přenesená",J243,0)</f>
        <v>0</v>
      </c>
      <c r="BH243" s="229">
        <f>IF(N243="sníž. přenesená",J243,0)</f>
        <v>0</v>
      </c>
      <c r="BI243" s="229">
        <f>IF(N243="nulová",J243,0)</f>
        <v>0</v>
      </c>
      <c r="BJ243" s="16" t="s">
        <v>84</v>
      </c>
      <c r="BK243" s="229">
        <f>ROUND(I243*H243,2)</f>
        <v>0</v>
      </c>
      <c r="BL243" s="16" t="s">
        <v>367</v>
      </c>
      <c r="BM243" s="228" t="s">
        <v>383</v>
      </c>
    </row>
    <row r="244" spans="1:31" s="2" customFormat="1" ht="6.95" customHeight="1">
      <c r="A244" s="37"/>
      <c r="B244" s="65"/>
      <c r="C244" s="66"/>
      <c r="D244" s="66"/>
      <c r="E244" s="66"/>
      <c r="F244" s="66"/>
      <c r="G244" s="66"/>
      <c r="H244" s="66"/>
      <c r="I244" s="66"/>
      <c r="J244" s="66"/>
      <c r="K244" s="66"/>
      <c r="L244" s="43"/>
      <c r="M244" s="37"/>
      <c r="O244" s="37"/>
      <c r="P244" s="37"/>
      <c r="Q244" s="37"/>
      <c r="R244" s="37"/>
      <c r="S244" s="37"/>
      <c r="T244" s="37"/>
      <c r="U244" s="37"/>
      <c r="V244" s="37"/>
      <c r="W244" s="37"/>
      <c r="X244" s="37"/>
      <c r="Y244" s="37"/>
      <c r="Z244" s="37"/>
      <c r="AA244" s="37"/>
      <c r="AB244" s="37"/>
      <c r="AC244" s="37"/>
      <c r="AD244" s="37"/>
      <c r="AE244" s="37"/>
    </row>
  </sheetData>
  <sheetProtection password="CC35" sheet="1" objects="1" scenarios="1" formatColumns="0" formatRows="0" autoFilter="0"/>
  <autoFilter ref="C127:K243"/>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90</v>
      </c>
    </row>
    <row r="3" spans="2:46" s="1" customFormat="1" ht="6.95" customHeight="1">
      <c r="B3" s="135"/>
      <c r="C3" s="136"/>
      <c r="D3" s="136"/>
      <c r="E3" s="136"/>
      <c r="F3" s="136"/>
      <c r="G3" s="136"/>
      <c r="H3" s="136"/>
      <c r="I3" s="136"/>
      <c r="J3" s="136"/>
      <c r="K3" s="136"/>
      <c r="L3" s="19"/>
      <c r="AT3" s="16" t="s">
        <v>88</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Chodníkový program P5 - oblast Zahradníčkova, Nepomucká- Plzeňská, V Cibulkách</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384</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3. 9. 2020</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
        <v>26</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
        <v>27</v>
      </c>
      <c r="F15" s="37"/>
      <c r="G15" s="37"/>
      <c r="H15" s="37"/>
      <c r="I15" s="139" t="s">
        <v>28</v>
      </c>
      <c r="J15" s="142" t="s">
        <v>29</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30</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28</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32</v>
      </c>
      <c r="E20" s="37"/>
      <c r="F20" s="37"/>
      <c r="G20" s="37"/>
      <c r="H20" s="37"/>
      <c r="I20" s="139" t="s">
        <v>25</v>
      </c>
      <c r="J20" s="142" t="s">
        <v>33</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
        <v>34</v>
      </c>
      <c r="F21" s="37"/>
      <c r="G21" s="37"/>
      <c r="H21" s="37"/>
      <c r="I21" s="139" t="s">
        <v>28</v>
      </c>
      <c r="J21" s="142" t="s">
        <v>35</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36</v>
      </c>
      <c r="E23" s="37"/>
      <c r="F23" s="37"/>
      <c r="G23" s="37"/>
      <c r="H23" s="37"/>
      <c r="I23" s="139" t="s">
        <v>25</v>
      </c>
      <c r="J23" s="142" t="s">
        <v>33</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
        <v>34</v>
      </c>
      <c r="F24" s="37"/>
      <c r="G24" s="37"/>
      <c r="H24" s="37"/>
      <c r="I24" s="139" t="s">
        <v>28</v>
      </c>
      <c r="J24" s="142" t="s">
        <v>35</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39</v>
      </c>
      <c r="E30" s="37"/>
      <c r="F30" s="37"/>
      <c r="G30" s="37"/>
      <c r="H30" s="37"/>
      <c r="I30" s="37"/>
      <c r="J30" s="150">
        <f>ROUND(J127,2)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43</v>
      </c>
      <c r="E33" s="139" t="s">
        <v>44</v>
      </c>
      <c r="F33" s="153">
        <f>ROUND((SUM(BE127:BE235)),2)</f>
        <v>0</v>
      </c>
      <c r="G33" s="37"/>
      <c r="H33" s="37"/>
      <c r="I33" s="154">
        <v>0.21</v>
      </c>
      <c r="J33" s="153">
        <f>ROUND(((SUM(BE127:BE235))*I33),2)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45</v>
      </c>
      <c r="F34" s="153">
        <f>ROUND((SUM(BF127:BF235)),2)</f>
        <v>0</v>
      </c>
      <c r="G34" s="37"/>
      <c r="H34" s="37"/>
      <c r="I34" s="154">
        <v>0.15</v>
      </c>
      <c r="J34" s="153">
        <f>ROUND(((SUM(BF127:BF235))*I34),2)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ROUND((SUM(BG127:BG235)),2)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ROUND((SUM(BH127:BH235)),2)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ROUND((SUM(BI127:BI235)),2)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52</v>
      </c>
      <c r="E50" s="163"/>
      <c r="F50" s="163"/>
      <c r="G50" s="162" t="s">
        <v>53</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hidden="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hidden="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73" t="str">
        <f>E7</f>
        <v>Chodníkový program P5 - oblast Zahradníčkova, Nepomucká- Plzeňská, V Cibulkách</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2 - Nepomucká - Plzeňská</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ul. Zahradníčkova, Nepomucká, V Cibulkách</v>
      </c>
      <c r="G89" s="39"/>
      <c r="H89" s="39"/>
      <c r="I89" s="31" t="s">
        <v>22</v>
      </c>
      <c r="J89" s="78" t="str">
        <f>IF(J12="","",J12)</f>
        <v>3. 9. 2020</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MČ Praha 5</v>
      </c>
      <c r="G91" s="39"/>
      <c r="H91" s="39"/>
      <c r="I91" s="31" t="s">
        <v>32</v>
      </c>
      <c r="J91" s="35" t="str">
        <f>E21</f>
        <v>Sinpps s.r.o</v>
      </c>
      <c r="K91" s="39"/>
      <c r="L91" s="62"/>
      <c r="S91" s="37"/>
      <c r="T91" s="37"/>
      <c r="U91" s="37"/>
      <c r="V91" s="37"/>
      <c r="W91" s="37"/>
      <c r="X91" s="37"/>
      <c r="Y91" s="37"/>
      <c r="Z91" s="37"/>
      <c r="AA91" s="37"/>
      <c r="AB91" s="37"/>
      <c r="AC91" s="37"/>
      <c r="AD91" s="37"/>
      <c r="AE91" s="37"/>
    </row>
    <row r="92" spans="1:31" s="2" customFormat="1" ht="15.15" customHeight="1" hidden="1">
      <c r="A92" s="37"/>
      <c r="B92" s="38"/>
      <c r="C92" s="31" t="s">
        <v>30</v>
      </c>
      <c r="D92" s="39"/>
      <c r="E92" s="39"/>
      <c r="F92" s="26" t="str">
        <f>IF(E18="","",E18)</f>
        <v>Vyplň údaj</v>
      </c>
      <c r="G92" s="39"/>
      <c r="H92" s="39"/>
      <c r="I92" s="31" t="s">
        <v>36</v>
      </c>
      <c r="J92" s="35" t="str">
        <f>E24</f>
        <v>Sinpps s.r.o</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77" t="s">
        <v>100</v>
      </c>
      <c r="D96" s="39"/>
      <c r="E96" s="39"/>
      <c r="F96" s="39"/>
      <c r="G96" s="39"/>
      <c r="H96" s="39"/>
      <c r="I96" s="39"/>
      <c r="J96" s="109">
        <f>J127</f>
        <v>0</v>
      </c>
      <c r="K96" s="39"/>
      <c r="L96" s="62"/>
      <c r="S96" s="37"/>
      <c r="T96" s="37"/>
      <c r="U96" s="37"/>
      <c r="V96" s="37"/>
      <c r="W96" s="37"/>
      <c r="X96" s="37"/>
      <c r="Y96" s="37"/>
      <c r="Z96" s="37"/>
      <c r="AA96" s="37"/>
      <c r="AB96" s="37"/>
      <c r="AC96" s="37"/>
      <c r="AD96" s="37"/>
      <c r="AE96" s="37"/>
      <c r="AU96" s="16" t="s">
        <v>101</v>
      </c>
    </row>
    <row r="97" spans="1:31" s="9" customFormat="1" ht="24.95" customHeight="1" hidden="1">
      <c r="A97" s="9"/>
      <c r="B97" s="178"/>
      <c r="C97" s="179"/>
      <c r="D97" s="180" t="s">
        <v>102</v>
      </c>
      <c r="E97" s="181"/>
      <c r="F97" s="181"/>
      <c r="G97" s="181"/>
      <c r="H97" s="181"/>
      <c r="I97" s="181"/>
      <c r="J97" s="182">
        <f>J128</f>
        <v>0</v>
      </c>
      <c r="K97" s="179"/>
      <c r="L97" s="183"/>
      <c r="S97" s="9"/>
      <c r="T97" s="9"/>
      <c r="U97" s="9"/>
      <c r="V97" s="9"/>
      <c r="W97" s="9"/>
      <c r="X97" s="9"/>
      <c r="Y97" s="9"/>
      <c r="Z97" s="9"/>
      <c r="AA97" s="9"/>
      <c r="AB97" s="9"/>
      <c r="AC97" s="9"/>
      <c r="AD97" s="9"/>
      <c r="AE97" s="9"/>
    </row>
    <row r="98" spans="1:31" s="10" customFormat="1" ht="19.9" customHeight="1" hidden="1">
      <c r="A98" s="10"/>
      <c r="B98" s="184"/>
      <c r="C98" s="185"/>
      <c r="D98" s="186" t="s">
        <v>103</v>
      </c>
      <c r="E98" s="187"/>
      <c r="F98" s="187"/>
      <c r="G98" s="187"/>
      <c r="H98" s="187"/>
      <c r="I98" s="187"/>
      <c r="J98" s="188">
        <f>J129</f>
        <v>0</v>
      </c>
      <c r="K98" s="185"/>
      <c r="L98" s="189"/>
      <c r="S98" s="10"/>
      <c r="T98" s="10"/>
      <c r="U98" s="10"/>
      <c r="V98" s="10"/>
      <c r="W98" s="10"/>
      <c r="X98" s="10"/>
      <c r="Y98" s="10"/>
      <c r="Z98" s="10"/>
      <c r="AA98" s="10"/>
      <c r="AB98" s="10"/>
      <c r="AC98" s="10"/>
      <c r="AD98" s="10"/>
      <c r="AE98" s="10"/>
    </row>
    <row r="99" spans="1:31" s="10" customFormat="1" ht="19.9" customHeight="1" hidden="1">
      <c r="A99" s="10"/>
      <c r="B99" s="184"/>
      <c r="C99" s="185"/>
      <c r="D99" s="186" t="s">
        <v>104</v>
      </c>
      <c r="E99" s="187"/>
      <c r="F99" s="187"/>
      <c r="G99" s="187"/>
      <c r="H99" s="187"/>
      <c r="I99" s="187"/>
      <c r="J99" s="188">
        <f>J164</f>
        <v>0</v>
      </c>
      <c r="K99" s="185"/>
      <c r="L99" s="189"/>
      <c r="S99" s="10"/>
      <c r="T99" s="10"/>
      <c r="U99" s="10"/>
      <c r="V99" s="10"/>
      <c r="W99" s="10"/>
      <c r="X99" s="10"/>
      <c r="Y99" s="10"/>
      <c r="Z99" s="10"/>
      <c r="AA99" s="10"/>
      <c r="AB99" s="10"/>
      <c r="AC99" s="10"/>
      <c r="AD99" s="10"/>
      <c r="AE99" s="10"/>
    </row>
    <row r="100" spans="1:31" s="10" customFormat="1" ht="19.9" customHeight="1" hidden="1">
      <c r="A100" s="10"/>
      <c r="B100" s="184"/>
      <c r="C100" s="185"/>
      <c r="D100" s="186" t="s">
        <v>106</v>
      </c>
      <c r="E100" s="187"/>
      <c r="F100" s="187"/>
      <c r="G100" s="187"/>
      <c r="H100" s="187"/>
      <c r="I100" s="187"/>
      <c r="J100" s="188">
        <f>J174</f>
        <v>0</v>
      </c>
      <c r="K100" s="185"/>
      <c r="L100" s="189"/>
      <c r="S100" s="10"/>
      <c r="T100" s="10"/>
      <c r="U100" s="10"/>
      <c r="V100" s="10"/>
      <c r="W100" s="10"/>
      <c r="X100" s="10"/>
      <c r="Y100" s="10"/>
      <c r="Z100" s="10"/>
      <c r="AA100" s="10"/>
      <c r="AB100" s="10"/>
      <c r="AC100" s="10"/>
      <c r="AD100" s="10"/>
      <c r="AE100" s="10"/>
    </row>
    <row r="101" spans="1:31" s="10" customFormat="1" ht="19.9" customHeight="1" hidden="1">
      <c r="A101" s="10"/>
      <c r="B101" s="184"/>
      <c r="C101" s="185"/>
      <c r="D101" s="186" t="s">
        <v>107</v>
      </c>
      <c r="E101" s="187"/>
      <c r="F101" s="187"/>
      <c r="G101" s="187"/>
      <c r="H101" s="187"/>
      <c r="I101" s="187"/>
      <c r="J101" s="188">
        <f>J200</f>
        <v>0</v>
      </c>
      <c r="K101" s="185"/>
      <c r="L101" s="189"/>
      <c r="S101" s="10"/>
      <c r="T101" s="10"/>
      <c r="U101" s="10"/>
      <c r="V101" s="10"/>
      <c r="W101" s="10"/>
      <c r="X101" s="10"/>
      <c r="Y101" s="10"/>
      <c r="Z101" s="10"/>
      <c r="AA101" s="10"/>
      <c r="AB101" s="10"/>
      <c r="AC101" s="10"/>
      <c r="AD101" s="10"/>
      <c r="AE101" s="10"/>
    </row>
    <row r="102" spans="1:31" s="10" customFormat="1" ht="19.9" customHeight="1" hidden="1">
      <c r="A102" s="10"/>
      <c r="B102" s="184"/>
      <c r="C102" s="185"/>
      <c r="D102" s="186" t="s">
        <v>108</v>
      </c>
      <c r="E102" s="187"/>
      <c r="F102" s="187"/>
      <c r="G102" s="187"/>
      <c r="H102" s="187"/>
      <c r="I102" s="187"/>
      <c r="J102" s="188">
        <f>J219</f>
        <v>0</v>
      </c>
      <c r="K102" s="185"/>
      <c r="L102" s="189"/>
      <c r="S102" s="10"/>
      <c r="T102" s="10"/>
      <c r="U102" s="10"/>
      <c r="V102" s="10"/>
      <c r="W102" s="10"/>
      <c r="X102" s="10"/>
      <c r="Y102" s="10"/>
      <c r="Z102" s="10"/>
      <c r="AA102" s="10"/>
      <c r="AB102" s="10"/>
      <c r="AC102" s="10"/>
      <c r="AD102" s="10"/>
      <c r="AE102" s="10"/>
    </row>
    <row r="103" spans="1:31" s="9" customFormat="1" ht="24.95" customHeight="1" hidden="1">
      <c r="A103" s="9"/>
      <c r="B103" s="178"/>
      <c r="C103" s="179"/>
      <c r="D103" s="180" t="s">
        <v>109</v>
      </c>
      <c r="E103" s="181"/>
      <c r="F103" s="181"/>
      <c r="G103" s="181"/>
      <c r="H103" s="181"/>
      <c r="I103" s="181"/>
      <c r="J103" s="182">
        <f>J227</f>
        <v>0</v>
      </c>
      <c r="K103" s="179"/>
      <c r="L103" s="183"/>
      <c r="S103" s="9"/>
      <c r="T103" s="9"/>
      <c r="U103" s="9"/>
      <c r="V103" s="9"/>
      <c r="W103" s="9"/>
      <c r="X103" s="9"/>
      <c r="Y103" s="9"/>
      <c r="Z103" s="9"/>
      <c r="AA103" s="9"/>
      <c r="AB103" s="9"/>
      <c r="AC103" s="9"/>
      <c r="AD103" s="9"/>
      <c r="AE103" s="9"/>
    </row>
    <row r="104" spans="1:31" s="10" customFormat="1" ht="19.9" customHeight="1" hidden="1">
      <c r="A104" s="10"/>
      <c r="B104" s="184"/>
      <c r="C104" s="185"/>
      <c r="D104" s="186" t="s">
        <v>110</v>
      </c>
      <c r="E104" s="187"/>
      <c r="F104" s="187"/>
      <c r="G104" s="187"/>
      <c r="H104" s="187"/>
      <c r="I104" s="187"/>
      <c r="J104" s="188">
        <f>J228</f>
        <v>0</v>
      </c>
      <c r="K104" s="185"/>
      <c r="L104" s="189"/>
      <c r="S104" s="10"/>
      <c r="T104" s="10"/>
      <c r="U104" s="10"/>
      <c r="V104" s="10"/>
      <c r="W104" s="10"/>
      <c r="X104" s="10"/>
      <c r="Y104" s="10"/>
      <c r="Z104" s="10"/>
      <c r="AA104" s="10"/>
      <c r="AB104" s="10"/>
      <c r="AC104" s="10"/>
      <c r="AD104" s="10"/>
      <c r="AE104" s="10"/>
    </row>
    <row r="105" spans="1:31" s="10" customFormat="1" ht="19.9" customHeight="1" hidden="1">
      <c r="A105" s="10"/>
      <c r="B105" s="184"/>
      <c r="C105" s="185"/>
      <c r="D105" s="186" t="s">
        <v>111</v>
      </c>
      <c r="E105" s="187"/>
      <c r="F105" s="187"/>
      <c r="G105" s="187"/>
      <c r="H105" s="187"/>
      <c r="I105" s="187"/>
      <c r="J105" s="188">
        <f>J230</f>
        <v>0</v>
      </c>
      <c r="K105" s="185"/>
      <c r="L105" s="189"/>
      <c r="S105" s="10"/>
      <c r="T105" s="10"/>
      <c r="U105" s="10"/>
      <c r="V105" s="10"/>
      <c r="W105" s="10"/>
      <c r="X105" s="10"/>
      <c r="Y105" s="10"/>
      <c r="Z105" s="10"/>
      <c r="AA105" s="10"/>
      <c r="AB105" s="10"/>
      <c r="AC105" s="10"/>
      <c r="AD105" s="10"/>
      <c r="AE105" s="10"/>
    </row>
    <row r="106" spans="1:31" s="10" customFormat="1" ht="19.9" customHeight="1" hidden="1">
      <c r="A106" s="10"/>
      <c r="B106" s="184"/>
      <c r="C106" s="185"/>
      <c r="D106" s="186" t="s">
        <v>112</v>
      </c>
      <c r="E106" s="187"/>
      <c r="F106" s="187"/>
      <c r="G106" s="187"/>
      <c r="H106" s="187"/>
      <c r="I106" s="187"/>
      <c r="J106" s="188">
        <f>J232</f>
        <v>0</v>
      </c>
      <c r="K106" s="185"/>
      <c r="L106" s="189"/>
      <c r="S106" s="10"/>
      <c r="T106" s="10"/>
      <c r="U106" s="10"/>
      <c r="V106" s="10"/>
      <c r="W106" s="10"/>
      <c r="X106" s="10"/>
      <c r="Y106" s="10"/>
      <c r="Z106" s="10"/>
      <c r="AA106" s="10"/>
      <c r="AB106" s="10"/>
      <c r="AC106" s="10"/>
      <c r="AD106" s="10"/>
      <c r="AE106" s="10"/>
    </row>
    <row r="107" spans="1:31" s="10" customFormat="1" ht="19.9" customHeight="1" hidden="1">
      <c r="A107" s="10"/>
      <c r="B107" s="184"/>
      <c r="C107" s="185"/>
      <c r="D107" s="186" t="s">
        <v>113</v>
      </c>
      <c r="E107" s="187"/>
      <c r="F107" s="187"/>
      <c r="G107" s="187"/>
      <c r="H107" s="187"/>
      <c r="I107" s="187"/>
      <c r="J107" s="188">
        <f>J234</f>
        <v>0</v>
      </c>
      <c r="K107" s="185"/>
      <c r="L107" s="189"/>
      <c r="S107" s="10"/>
      <c r="T107" s="10"/>
      <c r="U107" s="10"/>
      <c r="V107" s="10"/>
      <c r="W107" s="10"/>
      <c r="X107" s="10"/>
      <c r="Y107" s="10"/>
      <c r="Z107" s="10"/>
      <c r="AA107" s="10"/>
      <c r="AB107" s="10"/>
      <c r="AC107" s="10"/>
      <c r="AD107" s="10"/>
      <c r="AE107" s="10"/>
    </row>
    <row r="108" spans="1:31" s="2" customFormat="1" ht="21.8" customHeight="1" hidden="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6.95" customHeight="1" hidden="1">
      <c r="A109" s="37"/>
      <c r="B109" s="65"/>
      <c r="C109" s="66"/>
      <c r="D109" s="66"/>
      <c r="E109" s="66"/>
      <c r="F109" s="66"/>
      <c r="G109" s="66"/>
      <c r="H109" s="66"/>
      <c r="I109" s="66"/>
      <c r="J109" s="66"/>
      <c r="K109" s="66"/>
      <c r="L109" s="62"/>
      <c r="S109" s="37"/>
      <c r="T109" s="37"/>
      <c r="U109" s="37"/>
      <c r="V109" s="37"/>
      <c r="W109" s="37"/>
      <c r="X109" s="37"/>
      <c r="Y109" s="37"/>
      <c r="Z109" s="37"/>
      <c r="AA109" s="37"/>
      <c r="AB109" s="37"/>
      <c r="AC109" s="37"/>
      <c r="AD109" s="37"/>
      <c r="AE109" s="37"/>
    </row>
    <row r="110" ht="12" hidden="1"/>
    <row r="111" ht="12" hidden="1"/>
    <row r="112" ht="12" hidden="1"/>
    <row r="113" spans="1:31" s="2" customFormat="1" ht="6.95" customHeight="1">
      <c r="A113" s="37"/>
      <c r="B113" s="67"/>
      <c r="C113" s="68"/>
      <c r="D113" s="68"/>
      <c r="E113" s="68"/>
      <c r="F113" s="68"/>
      <c r="G113" s="68"/>
      <c r="H113" s="68"/>
      <c r="I113" s="68"/>
      <c r="J113" s="68"/>
      <c r="K113" s="68"/>
      <c r="L113" s="62"/>
      <c r="S113" s="37"/>
      <c r="T113" s="37"/>
      <c r="U113" s="37"/>
      <c r="V113" s="37"/>
      <c r="W113" s="37"/>
      <c r="X113" s="37"/>
      <c r="Y113" s="37"/>
      <c r="Z113" s="37"/>
      <c r="AA113" s="37"/>
      <c r="AB113" s="37"/>
      <c r="AC113" s="37"/>
      <c r="AD113" s="37"/>
      <c r="AE113" s="37"/>
    </row>
    <row r="114" spans="1:31" s="2" customFormat="1" ht="24.95" customHeight="1">
      <c r="A114" s="37"/>
      <c r="B114" s="38"/>
      <c r="C114" s="22" t="s">
        <v>114</v>
      </c>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16</v>
      </c>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6.5" customHeight="1">
      <c r="A117" s="37"/>
      <c r="B117" s="38"/>
      <c r="C117" s="39"/>
      <c r="D117" s="39"/>
      <c r="E117" s="173" t="str">
        <f>E7</f>
        <v>Chodníkový program P5 - oblast Zahradníčkova, Nepomucká- Plzeňská, V Cibulkách</v>
      </c>
      <c r="F117" s="31"/>
      <c r="G117" s="31"/>
      <c r="H117" s="31"/>
      <c r="I117" s="39"/>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1" t="s">
        <v>95</v>
      </c>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2" customFormat="1" ht="16.5" customHeight="1">
      <c r="A119" s="37"/>
      <c r="B119" s="38"/>
      <c r="C119" s="39"/>
      <c r="D119" s="39"/>
      <c r="E119" s="75" t="str">
        <f>E9</f>
        <v>2 - Nepomucká - Plzeňská</v>
      </c>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6.95"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2" customFormat="1" ht="12" customHeight="1">
      <c r="A121" s="37"/>
      <c r="B121" s="38"/>
      <c r="C121" s="31" t="s">
        <v>20</v>
      </c>
      <c r="D121" s="39"/>
      <c r="E121" s="39"/>
      <c r="F121" s="26" t="str">
        <f>F12</f>
        <v>ul. Zahradníčkova, Nepomucká, V Cibulkách</v>
      </c>
      <c r="G121" s="39"/>
      <c r="H121" s="39"/>
      <c r="I121" s="31" t="s">
        <v>22</v>
      </c>
      <c r="J121" s="78" t="str">
        <f>IF(J12="","",J12)</f>
        <v>3. 9. 2020</v>
      </c>
      <c r="K121" s="39"/>
      <c r="L121" s="62"/>
      <c r="S121" s="37"/>
      <c r="T121" s="37"/>
      <c r="U121" s="37"/>
      <c r="V121" s="37"/>
      <c r="W121" s="37"/>
      <c r="X121" s="37"/>
      <c r="Y121" s="37"/>
      <c r="Z121" s="37"/>
      <c r="AA121" s="37"/>
      <c r="AB121" s="37"/>
      <c r="AC121" s="37"/>
      <c r="AD121" s="37"/>
      <c r="AE121" s="37"/>
    </row>
    <row r="122" spans="1:31" s="2" customFormat="1" ht="6.95"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pans="1:31" s="2" customFormat="1" ht="15.15" customHeight="1">
      <c r="A123" s="37"/>
      <c r="B123" s="38"/>
      <c r="C123" s="31" t="s">
        <v>24</v>
      </c>
      <c r="D123" s="39"/>
      <c r="E123" s="39"/>
      <c r="F123" s="26" t="str">
        <f>E15</f>
        <v>MČ Praha 5</v>
      </c>
      <c r="G123" s="39"/>
      <c r="H123" s="39"/>
      <c r="I123" s="31" t="s">
        <v>32</v>
      </c>
      <c r="J123" s="35" t="str">
        <f>E21</f>
        <v>Sinpps s.r.o</v>
      </c>
      <c r="K123" s="39"/>
      <c r="L123" s="62"/>
      <c r="S123" s="37"/>
      <c r="T123" s="37"/>
      <c r="U123" s="37"/>
      <c r="V123" s="37"/>
      <c r="W123" s="37"/>
      <c r="X123" s="37"/>
      <c r="Y123" s="37"/>
      <c r="Z123" s="37"/>
      <c r="AA123" s="37"/>
      <c r="AB123" s="37"/>
      <c r="AC123" s="37"/>
      <c r="AD123" s="37"/>
      <c r="AE123" s="37"/>
    </row>
    <row r="124" spans="1:31" s="2" customFormat="1" ht="15.15" customHeight="1">
      <c r="A124" s="37"/>
      <c r="B124" s="38"/>
      <c r="C124" s="31" t="s">
        <v>30</v>
      </c>
      <c r="D124" s="39"/>
      <c r="E124" s="39"/>
      <c r="F124" s="26" t="str">
        <f>IF(E18="","",E18)</f>
        <v>Vyplň údaj</v>
      </c>
      <c r="G124" s="39"/>
      <c r="H124" s="39"/>
      <c r="I124" s="31" t="s">
        <v>36</v>
      </c>
      <c r="J124" s="35" t="str">
        <f>E24</f>
        <v>Sinpps s.r.o</v>
      </c>
      <c r="K124" s="39"/>
      <c r="L124" s="62"/>
      <c r="S124" s="37"/>
      <c r="T124" s="37"/>
      <c r="U124" s="37"/>
      <c r="V124" s="37"/>
      <c r="W124" s="37"/>
      <c r="X124" s="37"/>
      <c r="Y124" s="37"/>
      <c r="Z124" s="37"/>
      <c r="AA124" s="37"/>
      <c r="AB124" s="37"/>
      <c r="AC124" s="37"/>
      <c r="AD124" s="37"/>
      <c r="AE124" s="37"/>
    </row>
    <row r="125" spans="1:31" s="2" customFormat="1" ht="10.3" customHeight="1">
      <c r="A125" s="37"/>
      <c r="B125" s="38"/>
      <c r="C125" s="39"/>
      <c r="D125" s="39"/>
      <c r="E125" s="39"/>
      <c r="F125" s="39"/>
      <c r="G125" s="39"/>
      <c r="H125" s="39"/>
      <c r="I125" s="39"/>
      <c r="J125" s="39"/>
      <c r="K125" s="39"/>
      <c r="L125" s="62"/>
      <c r="S125" s="37"/>
      <c r="T125" s="37"/>
      <c r="U125" s="37"/>
      <c r="V125" s="37"/>
      <c r="W125" s="37"/>
      <c r="X125" s="37"/>
      <c r="Y125" s="37"/>
      <c r="Z125" s="37"/>
      <c r="AA125" s="37"/>
      <c r="AB125" s="37"/>
      <c r="AC125" s="37"/>
      <c r="AD125" s="37"/>
      <c r="AE125" s="37"/>
    </row>
    <row r="126" spans="1:31" s="11" customFormat="1" ht="29.25" customHeight="1">
      <c r="A126" s="190"/>
      <c r="B126" s="191"/>
      <c r="C126" s="192" t="s">
        <v>115</v>
      </c>
      <c r="D126" s="193" t="s">
        <v>64</v>
      </c>
      <c r="E126" s="193" t="s">
        <v>60</v>
      </c>
      <c r="F126" s="193" t="s">
        <v>61</v>
      </c>
      <c r="G126" s="193" t="s">
        <v>116</v>
      </c>
      <c r="H126" s="193" t="s">
        <v>117</v>
      </c>
      <c r="I126" s="193" t="s">
        <v>118</v>
      </c>
      <c r="J126" s="193" t="s">
        <v>99</v>
      </c>
      <c r="K126" s="194" t="s">
        <v>119</v>
      </c>
      <c r="L126" s="195"/>
      <c r="M126" s="99" t="s">
        <v>1</v>
      </c>
      <c r="N126" s="100" t="s">
        <v>43</v>
      </c>
      <c r="O126" s="100" t="s">
        <v>120</v>
      </c>
      <c r="P126" s="100" t="s">
        <v>121</v>
      </c>
      <c r="Q126" s="100" t="s">
        <v>122</v>
      </c>
      <c r="R126" s="100" t="s">
        <v>123</v>
      </c>
      <c r="S126" s="100" t="s">
        <v>124</v>
      </c>
      <c r="T126" s="101" t="s">
        <v>125</v>
      </c>
      <c r="U126" s="190"/>
      <c r="V126" s="190"/>
      <c r="W126" s="190"/>
      <c r="X126" s="190"/>
      <c r="Y126" s="190"/>
      <c r="Z126" s="190"/>
      <c r="AA126" s="190"/>
      <c r="AB126" s="190"/>
      <c r="AC126" s="190"/>
      <c r="AD126" s="190"/>
      <c r="AE126" s="190"/>
    </row>
    <row r="127" spans="1:63" s="2" customFormat="1" ht="22.8" customHeight="1">
      <c r="A127" s="37"/>
      <c r="B127" s="38"/>
      <c r="C127" s="106" t="s">
        <v>126</v>
      </c>
      <c r="D127" s="39"/>
      <c r="E127" s="39"/>
      <c r="F127" s="39"/>
      <c r="G127" s="39"/>
      <c r="H127" s="39"/>
      <c r="I127" s="39"/>
      <c r="J127" s="196">
        <f>BK127</f>
        <v>0</v>
      </c>
      <c r="K127" s="39"/>
      <c r="L127" s="43"/>
      <c r="M127" s="102"/>
      <c r="N127" s="197"/>
      <c r="O127" s="103"/>
      <c r="P127" s="198">
        <f>P128+P227</f>
        <v>0</v>
      </c>
      <c r="Q127" s="103"/>
      <c r="R127" s="198">
        <f>R128+R227</f>
        <v>19.084993400000002</v>
      </c>
      <c r="S127" s="103"/>
      <c r="T127" s="199">
        <f>T128+T227</f>
        <v>48.757</v>
      </c>
      <c r="U127" s="37"/>
      <c r="V127" s="37"/>
      <c r="W127" s="37"/>
      <c r="X127" s="37"/>
      <c r="Y127" s="37"/>
      <c r="Z127" s="37"/>
      <c r="AA127" s="37"/>
      <c r="AB127" s="37"/>
      <c r="AC127" s="37"/>
      <c r="AD127" s="37"/>
      <c r="AE127" s="37"/>
      <c r="AT127" s="16" t="s">
        <v>78</v>
      </c>
      <c r="AU127" s="16" t="s">
        <v>101</v>
      </c>
      <c r="BK127" s="200">
        <f>BK128+BK227</f>
        <v>0</v>
      </c>
    </row>
    <row r="128" spans="1:63" s="12" customFormat="1" ht="25.9" customHeight="1">
      <c r="A128" s="12"/>
      <c r="B128" s="201"/>
      <c r="C128" s="202"/>
      <c r="D128" s="203" t="s">
        <v>78</v>
      </c>
      <c r="E128" s="204" t="s">
        <v>127</v>
      </c>
      <c r="F128" s="204" t="s">
        <v>128</v>
      </c>
      <c r="G128" s="202"/>
      <c r="H128" s="202"/>
      <c r="I128" s="205"/>
      <c r="J128" s="206">
        <f>BK128</f>
        <v>0</v>
      </c>
      <c r="K128" s="202"/>
      <c r="L128" s="207"/>
      <c r="M128" s="208"/>
      <c r="N128" s="209"/>
      <c r="O128" s="209"/>
      <c r="P128" s="210">
        <f>P129+P164+P174+P200+P219</f>
        <v>0</v>
      </c>
      <c r="Q128" s="209"/>
      <c r="R128" s="210">
        <f>R129+R164+R174+R200+R219</f>
        <v>19.084993400000002</v>
      </c>
      <c r="S128" s="209"/>
      <c r="T128" s="211">
        <f>T129+T164+T174+T200+T219</f>
        <v>48.757</v>
      </c>
      <c r="U128" s="12"/>
      <c r="V128" s="12"/>
      <c r="W128" s="12"/>
      <c r="X128" s="12"/>
      <c r="Y128" s="12"/>
      <c r="Z128" s="12"/>
      <c r="AA128" s="12"/>
      <c r="AB128" s="12"/>
      <c r="AC128" s="12"/>
      <c r="AD128" s="12"/>
      <c r="AE128" s="12"/>
      <c r="AR128" s="212" t="s">
        <v>84</v>
      </c>
      <c r="AT128" s="213" t="s">
        <v>78</v>
      </c>
      <c r="AU128" s="213" t="s">
        <v>79</v>
      </c>
      <c r="AY128" s="212" t="s">
        <v>129</v>
      </c>
      <c r="BK128" s="214">
        <f>BK129+BK164+BK174+BK200+BK219</f>
        <v>0</v>
      </c>
    </row>
    <row r="129" spans="1:63" s="12" customFormat="1" ht="22.8" customHeight="1">
      <c r="A129" s="12"/>
      <c r="B129" s="201"/>
      <c r="C129" s="202"/>
      <c r="D129" s="203" t="s">
        <v>78</v>
      </c>
      <c r="E129" s="215" t="s">
        <v>84</v>
      </c>
      <c r="F129" s="215" t="s">
        <v>130</v>
      </c>
      <c r="G129" s="202"/>
      <c r="H129" s="202"/>
      <c r="I129" s="205"/>
      <c r="J129" s="216">
        <f>BK129</f>
        <v>0</v>
      </c>
      <c r="K129" s="202"/>
      <c r="L129" s="207"/>
      <c r="M129" s="208"/>
      <c r="N129" s="209"/>
      <c r="O129" s="209"/>
      <c r="P129" s="210">
        <f>SUM(P130:P163)</f>
        <v>0</v>
      </c>
      <c r="Q129" s="209"/>
      <c r="R129" s="210">
        <f>SUM(R130:R163)</f>
        <v>5.280495</v>
      </c>
      <c r="S129" s="209"/>
      <c r="T129" s="211">
        <f>SUM(T130:T163)</f>
        <v>48.757</v>
      </c>
      <c r="U129" s="12"/>
      <c r="V129" s="12"/>
      <c r="W129" s="12"/>
      <c r="X129" s="12"/>
      <c r="Y129" s="12"/>
      <c r="Z129" s="12"/>
      <c r="AA129" s="12"/>
      <c r="AB129" s="12"/>
      <c r="AC129" s="12"/>
      <c r="AD129" s="12"/>
      <c r="AE129" s="12"/>
      <c r="AR129" s="212" t="s">
        <v>84</v>
      </c>
      <c r="AT129" s="213" t="s">
        <v>78</v>
      </c>
      <c r="AU129" s="213" t="s">
        <v>84</v>
      </c>
      <c r="AY129" s="212" t="s">
        <v>129</v>
      </c>
      <c r="BK129" s="214">
        <f>SUM(BK130:BK163)</f>
        <v>0</v>
      </c>
    </row>
    <row r="130" spans="1:65" s="2" customFormat="1" ht="14.4" customHeight="1">
      <c r="A130" s="37"/>
      <c r="B130" s="38"/>
      <c r="C130" s="217" t="s">
        <v>84</v>
      </c>
      <c r="D130" s="217" t="s">
        <v>131</v>
      </c>
      <c r="E130" s="218" t="s">
        <v>132</v>
      </c>
      <c r="F130" s="219" t="s">
        <v>133</v>
      </c>
      <c r="G130" s="220" t="s">
        <v>134</v>
      </c>
      <c r="H130" s="221">
        <v>79.4</v>
      </c>
      <c r="I130" s="222"/>
      <c r="J130" s="223">
        <f>ROUND(I130*H130,2)</f>
        <v>0</v>
      </c>
      <c r="K130" s="219" t="s">
        <v>135</v>
      </c>
      <c r="L130" s="43"/>
      <c r="M130" s="224" t="s">
        <v>1</v>
      </c>
      <c r="N130" s="225" t="s">
        <v>44</v>
      </c>
      <c r="O130" s="90"/>
      <c r="P130" s="226">
        <f>O130*H130</f>
        <v>0</v>
      </c>
      <c r="Q130" s="226">
        <v>0</v>
      </c>
      <c r="R130" s="226">
        <f>Q130*H130</f>
        <v>0</v>
      </c>
      <c r="S130" s="226">
        <v>0.22</v>
      </c>
      <c r="T130" s="227">
        <f>S130*H130</f>
        <v>17.468</v>
      </c>
      <c r="U130" s="37"/>
      <c r="V130" s="37"/>
      <c r="W130" s="37"/>
      <c r="X130" s="37"/>
      <c r="Y130" s="37"/>
      <c r="Z130" s="37"/>
      <c r="AA130" s="37"/>
      <c r="AB130" s="37"/>
      <c r="AC130" s="37"/>
      <c r="AD130" s="37"/>
      <c r="AE130" s="37"/>
      <c r="AR130" s="228" t="s">
        <v>136</v>
      </c>
      <c r="AT130" s="228" t="s">
        <v>131</v>
      </c>
      <c r="AU130" s="228" t="s">
        <v>88</v>
      </c>
      <c r="AY130" s="16" t="s">
        <v>129</v>
      </c>
      <c r="BE130" s="229">
        <f>IF(N130="základní",J130,0)</f>
        <v>0</v>
      </c>
      <c r="BF130" s="229">
        <f>IF(N130="snížená",J130,0)</f>
        <v>0</v>
      </c>
      <c r="BG130" s="229">
        <f>IF(N130="zákl. přenesená",J130,0)</f>
        <v>0</v>
      </c>
      <c r="BH130" s="229">
        <f>IF(N130="sníž. přenesená",J130,0)</f>
        <v>0</v>
      </c>
      <c r="BI130" s="229">
        <f>IF(N130="nulová",J130,0)</f>
        <v>0</v>
      </c>
      <c r="BJ130" s="16" t="s">
        <v>84</v>
      </c>
      <c r="BK130" s="229">
        <f>ROUND(I130*H130,2)</f>
        <v>0</v>
      </c>
      <c r="BL130" s="16" t="s">
        <v>136</v>
      </c>
      <c r="BM130" s="228" t="s">
        <v>385</v>
      </c>
    </row>
    <row r="131" spans="1:47" s="2" customFormat="1" ht="12">
      <c r="A131" s="37"/>
      <c r="B131" s="38"/>
      <c r="C131" s="39"/>
      <c r="D131" s="230" t="s">
        <v>138</v>
      </c>
      <c r="E131" s="39"/>
      <c r="F131" s="231" t="s">
        <v>139</v>
      </c>
      <c r="G131" s="39"/>
      <c r="H131" s="39"/>
      <c r="I131" s="232"/>
      <c r="J131" s="39"/>
      <c r="K131" s="39"/>
      <c r="L131" s="43"/>
      <c r="M131" s="233"/>
      <c r="N131" s="234"/>
      <c r="O131" s="90"/>
      <c r="P131" s="90"/>
      <c r="Q131" s="90"/>
      <c r="R131" s="90"/>
      <c r="S131" s="90"/>
      <c r="T131" s="91"/>
      <c r="U131" s="37"/>
      <c r="V131" s="37"/>
      <c r="W131" s="37"/>
      <c r="X131" s="37"/>
      <c r="Y131" s="37"/>
      <c r="Z131" s="37"/>
      <c r="AA131" s="37"/>
      <c r="AB131" s="37"/>
      <c r="AC131" s="37"/>
      <c r="AD131" s="37"/>
      <c r="AE131" s="37"/>
      <c r="AT131" s="16" t="s">
        <v>138</v>
      </c>
      <c r="AU131" s="16" t="s">
        <v>88</v>
      </c>
    </row>
    <row r="132" spans="1:51" s="13" customFormat="1" ht="12">
      <c r="A132" s="13"/>
      <c r="B132" s="235"/>
      <c r="C132" s="236"/>
      <c r="D132" s="230" t="s">
        <v>146</v>
      </c>
      <c r="E132" s="237" t="s">
        <v>1</v>
      </c>
      <c r="F132" s="238" t="s">
        <v>386</v>
      </c>
      <c r="G132" s="236"/>
      <c r="H132" s="239">
        <v>79.4</v>
      </c>
      <c r="I132" s="240"/>
      <c r="J132" s="236"/>
      <c r="K132" s="236"/>
      <c r="L132" s="241"/>
      <c r="M132" s="242"/>
      <c r="N132" s="243"/>
      <c r="O132" s="243"/>
      <c r="P132" s="243"/>
      <c r="Q132" s="243"/>
      <c r="R132" s="243"/>
      <c r="S132" s="243"/>
      <c r="T132" s="244"/>
      <c r="U132" s="13"/>
      <c r="V132" s="13"/>
      <c r="W132" s="13"/>
      <c r="X132" s="13"/>
      <c r="Y132" s="13"/>
      <c r="Z132" s="13"/>
      <c r="AA132" s="13"/>
      <c r="AB132" s="13"/>
      <c r="AC132" s="13"/>
      <c r="AD132" s="13"/>
      <c r="AE132" s="13"/>
      <c r="AT132" s="245" t="s">
        <v>146</v>
      </c>
      <c r="AU132" s="245" t="s">
        <v>88</v>
      </c>
      <c r="AV132" s="13" t="s">
        <v>88</v>
      </c>
      <c r="AW132" s="13" t="s">
        <v>37</v>
      </c>
      <c r="AX132" s="13" t="s">
        <v>84</v>
      </c>
      <c r="AY132" s="245" t="s">
        <v>129</v>
      </c>
    </row>
    <row r="133" spans="1:65" s="2" customFormat="1" ht="14.4" customHeight="1">
      <c r="A133" s="37"/>
      <c r="B133" s="38"/>
      <c r="C133" s="217" t="s">
        <v>88</v>
      </c>
      <c r="D133" s="217" t="s">
        <v>131</v>
      </c>
      <c r="E133" s="218" t="s">
        <v>140</v>
      </c>
      <c r="F133" s="219" t="s">
        <v>141</v>
      </c>
      <c r="G133" s="220" t="s">
        <v>134</v>
      </c>
      <c r="H133" s="221">
        <v>72.4</v>
      </c>
      <c r="I133" s="222"/>
      <c r="J133" s="223">
        <f>ROUND(I133*H133,2)</f>
        <v>0</v>
      </c>
      <c r="K133" s="219" t="s">
        <v>135</v>
      </c>
      <c r="L133" s="43"/>
      <c r="M133" s="224" t="s">
        <v>1</v>
      </c>
      <c r="N133" s="225" t="s">
        <v>44</v>
      </c>
      <c r="O133" s="90"/>
      <c r="P133" s="226">
        <f>O133*H133</f>
        <v>0</v>
      </c>
      <c r="Q133" s="226">
        <v>0</v>
      </c>
      <c r="R133" s="226">
        <f>Q133*H133</f>
        <v>0</v>
      </c>
      <c r="S133" s="226">
        <v>0.24</v>
      </c>
      <c r="T133" s="227">
        <f>S133*H133</f>
        <v>17.376</v>
      </c>
      <c r="U133" s="37"/>
      <c r="V133" s="37"/>
      <c r="W133" s="37"/>
      <c r="X133" s="37"/>
      <c r="Y133" s="37"/>
      <c r="Z133" s="37"/>
      <c r="AA133" s="37"/>
      <c r="AB133" s="37"/>
      <c r="AC133" s="37"/>
      <c r="AD133" s="37"/>
      <c r="AE133" s="37"/>
      <c r="AR133" s="228" t="s">
        <v>136</v>
      </c>
      <c r="AT133" s="228" t="s">
        <v>131</v>
      </c>
      <c r="AU133" s="228" t="s">
        <v>88</v>
      </c>
      <c r="AY133" s="16" t="s">
        <v>129</v>
      </c>
      <c r="BE133" s="229">
        <f>IF(N133="základní",J133,0)</f>
        <v>0</v>
      </c>
      <c r="BF133" s="229">
        <f>IF(N133="snížená",J133,0)</f>
        <v>0</v>
      </c>
      <c r="BG133" s="229">
        <f>IF(N133="zákl. přenesená",J133,0)</f>
        <v>0</v>
      </c>
      <c r="BH133" s="229">
        <f>IF(N133="sníž. přenesená",J133,0)</f>
        <v>0</v>
      </c>
      <c r="BI133" s="229">
        <f>IF(N133="nulová",J133,0)</f>
        <v>0</v>
      </c>
      <c r="BJ133" s="16" t="s">
        <v>84</v>
      </c>
      <c r="BK133" s="229">
        <f>ROUND(I133*H133,2)</f>
        <v>0</v>
      </c>
      <c r="BL133" s="16" t="s">
        <v>136</v>
      </c>
      <c r="BM133" s="228" t="s">
        <v>387</v>
      </c>
    </row>
    <row r="134" spans="1:47" s="2" customFormat="1" ht="12">
      <c r="A134" s="37"/>
      <c r="B134" s="38"/>
      <c r="C134" s="39"/>
      <c r="D134" s="230" t="s">
        <v>138</v>
      </c>
      <c r="E134" s="39"/>
      <c r="F134" s="231" t="s">
        <v>139</v>
      </c>
      <c r="G134" s="39"/>
      <c r="H134" s="39"/>
      <c r="I134" s="232"/>
      <c r="J134" s="39"/>
      <c r="K134" s="39"/>
      <c r="L134" s="43"/>
      <c r="M134" s="233"/>
      <c r="N134" s="234"/>
      <c r="O134" s="90"/>
      <c r="P134" s="90"/>
      <c r="Q134" s="90"/>
      <c r="R134" s="90"/>
      <c r="S134" s="90"/>
      <c r="T134" s="91"/>
      <c r="U134" s="37"/>
      <c r="V134" s="37"/>
      <c r="W134" s="37"/>
      <c r="X134" s="37"/>
      <c r="Y134" s="37"/>
      <c r="Z134" s="37"/>
      <c r="AA134" s="37"/>
      <c r="AB134" s="37"/>
      <c r="AC134" s="37"/>
      <c r="AD134" s="37"/>
      <c r="AE134" s="37"/>
      <c r="AT134" s="16" t="s">
        <v>138</v>
      </c>
      <c r="AU134" s="16" t="s">
        <v>88</v>
      </c>
    </row>
    <row r="135" spans="1:51" s="13" customFormat="1" ht="12">
      <c r="A135" s="13"/>
      <c r="B135" s="235"/>
      <c r="C135" s="236"/>
      <c r="D135" s="230" t="s">
        <v>146</v>
      </c>
      <c r="E135" s="237" t="s">
        <v>1</v>
      </c>
      <c r="F135" s="238" t="s">
        <v>388</v>
      </c>
      <c r="G135" s="236"/>
      <c r="H135" s="239">
        <v>72.4</v>
      </c>
      <c r="I135" s="240"/>
      <c r="J135" s="236"/>
      <c r="K135" s="236"/>
      <c r="L135" s="241"/>
      <c r="M135" s="242"/>
      <c r="N135" s="243"/>
      <c r="O135" s="243"/>
      <c r="P135" s="243"/>
      <c r="Q135" s="243"/>
      <c r="R135" s="243"/>
      <c r="S135" s="243"/>
      <c r="T135" s="244"/>
      <c r="U135" s="13"/>
      <c r="V135" s="13"/>
      <c r="W135" s="13"/>
      <c r="X135" s="13"/>
      <c r="Y135" s="13"/>
      <c r="Z135" s="13"/>
      <c r="AA135" s="13"/>
      <c r="AB135" s="13"/>
      <c r="AC135" s="13"/>
      <c r="AD135" s="13"/>
      <c r="AE135" s="13"/>
      <c r="AT135" s="245" t="s">
        <v>146</v>
      </c>
      <c r="AU135" s="245" t="s">
        <v>88</v>
      </c>
      <c r="AV135" s="13" t="s">
        <v>88</v>
      </c>
      <c r="AW135" s="13" t="s">
        <v>37</v>
      </c>
      <c r="AX135" s="13" t="s">
        <v>84</v>
      </c>
      <c r="AY135" s="245" t="s">
        <v>129</v>
      </c>
    </row>
    <row r="136" spans="1:65" s="2" customFormat="1" ht="14.4" customHeight="1">
      <c r="A136" s="37"/>
      <c r="B136" s="38"/>
      <c r="C136" s="217" t="s">
        <v>91</v>
      </c>
      <c r="D136" s="217" t="s">
        <v>131</v>
      </c>
      <c r="E136" s="218" t="s">
        <v>148</v>
      </c>
      <c r="F136" s="219" t="s">
        <v>149</v>
      </c>
      <c r="G136" s="220" t="s">
        <v>134</v>
      </c>
      <c r="H136" s="221">
        <v>72.4</v>
      </c>
      <c r="I136" s="222"/>
      <c r="J136" s="223">
        <f>ROUND(I136*H136,2)</f>
        <v>0</v>
      </c>
      <c r="K136" s="219" t="s">
        <v>135</v>
      </c>
      <c r="L136" s="43"/>
      <c r="M136" s="224" t="s">
        <v>1</v>
      </c>
      <c r="N136" s="225" t="s">
        <v>44</v>
      </c>
      <c r="O136" s="90"/>
      <c r="P136" s="226">
        <f>O136*H136</f>
        <v>0</v>
      </c>
      <c r="Q136" s="226">
        <v>0</v>
      </c>
      <c r="R136" s="226">
        <f>Q136*H136</f>
        <v>0</v>
      </c>
      <c r="S136" s="226">
        <v>0.17</v>
      </c>
      <c r="T136" s="227">
        <f>S136*H136</f>
        <v>12.308000000000002</v>
      </c>
      <c r="U136" s="37"/>
      <c r="V136" s="37"/>
      <c r="W136" s="37"/>
      <c r="X136" s="37"/>
      <c r="Y136" s="37"/>
      <c r="Z136" s="37"/>
      <c r="AA136" s="37"/>
      <c r="AB136" s="37"/>
      <c r="AC136" s="37"/>
      <c r="AD136" s="37"/>
      <c r="AE136" s="37"/>
      <c r="AR136" s="228" t="s">
        <v>136</v>
      </c>
      <c r="AT136" s="228" t="s">
        <v>131</v>
      </c>
      <c r="AU136" s="228" t="s">
        <v>88</v>
      </c>
      <c r="AY136" s="16" t="s">
        <v>129</v>
      </c>
      <c r="BE136" s="229">
        <f>IF(N136="základní",J136,0)</f>
        <v>0</v>
      </c>
      <c r="BF136" s="229">
        <f>IF(N136="snížená",J136,0)</f>
        <v>0</v>
      </c>
      <c r="BG136" s="229">
        <f>IF(N136="zákl. přenesená",J136,0)</f>
        <v>0</v>
      </c>
      <c r="BH136" s="229">
        <f>IF(N136="sníž. přenesená",J136,0)</f>
        <v>0</v>
      </c>
      <c r="BI136" s="229">
        <f>IF(N136="nulová",J136,0)</f>
        <v>0</v>
      </c>
      <c r="BJ136" s="16" t="s">
        <v>84</v>
      </c>
      <c r="BK136" s="229">
        <f>ROUND(I136*H136,2)</f>
        <v>0</v>
      </c>
      <c r="BL136" s="16" t="s">
        <v>136</v>
      </c>
      <c r="BM136" s="228" t="s">
        <v>389</v>
      </c>
    </row>
    <row r="137" spans="1:47" s="2" customFormat="1" ht="12">
      <c r="A137" s="37"/>
      <c r="B137" s="38"/>
      <c r="C137" s="39"/>
      <c r="D137" s="230" t="s">
        <v>138</v>
      </c>
      <c r="E137" s="39"/>
      <c r="F137" s="231" t="s">
        <v>139</v>
      </c>
      <c r="G137" s="39"/>
      <c r="H137" s="39"/>
      <c r="I137" s="232"/>
      <c r="J137" s="39"/>
      <c r="K137" s="39"/>
      <c r="L137" s="43"/>
      <c r="M137" s="233"/>
      <c r="N137" s="234"/>
      <c r="O137" s="90"/>
      <c r="P137" s="90"/>
      <c r="Q137" s="90"/>
      <c r="R137" s="90"/>
      <c r="S137" s="90"/>
      <c r="T137" s="91"/>
      <c r="U137" s="37"/>
      <c r="V137" s="37"/>
      <c r="W137" s="37"/>
      <c r="X137" s="37"/>
      <c r="Y137" s="37"/>
      <c r="Z137" s="37"/>
      <c r="AA137" s="37"/>
      <c r="AB137" s="37"/>
      <c r="AC137" s="37"/>
      <c r="AD137" s="37"/>
      <c r="AE137" s="37"/>
      <c r="AT137" s="16" t="s">
        <v>138</v>
      </c>
      <c r="AU137" s="16" t="s">
        <v>88</v>
      </c>
    </row>
    <row r="138" spans="1:65" s="2" customFormat="1" ht="14.4" customHeight="1">
      <c r="A138" s="37"/>
      <c r="B138" s="38"/>
      <c r="C138" s="217" t="s">
        <v>136</v>
      </c>
      <c r="D138" s="217" t="s">
        <v>131</v>
      </c>
      <c r="E138" s="218" t="s">
        <v>153</v>
      </c>
      <c r="F138" s="219" t="s">
        <v>154</v>
      </c>
      <c r="G138" s="220" t="s">
        <v>155</v>
      </c>
      <c r="H138" s="221">
        <v>2</v>
      </c>
      <c r="I138" s="222"/>
      <c r="J138" s="223">
        <f>ROUND(I138*H138,2)</f>
        <v>0</v>
      </c>
      <c r="K138" s="219" t="s">
        <v>135</v>
      </c>
      <c r="L138" s="43"/>
      <c r="M138" s="224" t="s">
        <v>1</v>
      </c>
      <c r="N138" s="225" t="s">
        <v>44</v>
      </c>
      <c r="O138" s="90"/>
      <c r="P138" s="226">
        <f>O138*H138</f>
        <v>0</v>
      </c>
      <c r="Q138" s="226">
        <v>0</v>
      </c>
      <c r="R138" s="226">
        <f>Q138*H138</f>
        <v>0</v>
      </c>
      <c r="S138" s="226">
        <v>0.29</v>
      </c>
      <c r="T138" s="227">
        <f>S138*H138</f>
        <v>0.58</v>
      </c>
      <c r="U138" s="37"/>
      <c r="V138" s="37"/>
      <c r="W138" s="37"/>
      <c r="X138" s="37"/>
      <c r="Y138" s="37"/>
      <c r="Z138" s="37"/>
      <c r="AA138" s="37"/>
      <c r="AB138" s="37"/>
      <c r="AC138" s="37"/>
      <c r="AD138" s="37"/>
      <c r="AE138" s="37"/>
      <c r="AR138" s="228" t="s">
        <v>136</v>
      </c>
      <c r="AT138" s="228" t="s">
        <v>131</v>
      </c>
      <c r="AU138" s="228" t="s">
        <v>88</v>
      </c>
      <c r="AY138" s="16" t="s">
        <v>129</v>
      </c>
      <c r="BE138" s="229">
        <f>IF(N138="základní",J138,0)</f>
        <v>0</v>
      </c>
      <c r="BF138" s="229">
        <f>IF(N138="snížená",J138,0)</f>
        <v>0</v>
      </c>
      <c r="BG138" s="229">
        <f>IF(N138="zákl. přenesená",J138,0)</f>
        <v>0</v>
      </c>
      <c r="BH138" s="229">
        <f>IF(N138="sníž. přenesená",J138,0)</f>
        <v>0</v>
      </c>
      <c r="BI138" s="229">
        <f>IF(N138="nulová",J138,0)</f>
        <v>0</v>
      </c>
      <c r="BJ138" s="16" t="s">
        <v>84</v>
      </c>
      <c r="BK138" s="229">
        <f>ROUND(I138*H138,2)</f>
        <v>0</v>
      </c>
      <c r="BL138" s="16" t="s">
        <v>136</v>
      </c>
      <c r="BM138" s="228" t="s">
        <v>390</v>
      </c>
    </row>
    <row r="139" spans="1:47" s="2" customFormat="1" ht="12">
      <c r="A139" s="37"/>
      <c r="B139" s="38"/>
      <c r="C139" s="39"/>
      <c r="D139" s="230" t="s">
        <v>138</v>
      </c>
      <c r="E139" s="39"/>
      <c r="F139" s="231" t="s">
        <v>157</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138</v>
      </c>
      <c r="AU139" s="16" t="s">
        <v>88</v>
      </c>
    </row>
    <row r="140" spans="1:65" s="2" customFormat="1" ht="14.4" customHeight="1">
      <c r="A140" s="37"/>
      <c r="B140" s="38"/>
      <c r="C140" s="217" t="s">
        <v>152</v>
      </c>
      <c r="D140" s="217" t="s">
        <v>131</v>
      </c>
      <c r="E140" s="218" t="s">
        <v>391</v>
      </c>
      <c r="F140" s="219" t="s">
        <v>392</v>
      </c>
      <c r="G140" s="220" t="s">
        <v>155</v>
      </c>
      <c r="H140" s="221">
        <v>5</v>
      </c>
      <c r="I140" s="222"/>
      <c r="J140" s="223">
        <f>ROUND(I140*H140,2)</f>
        <v>0</v>
      </c>
      <c r="K140" s="219" t="s">
        <v>135</v>
      </c>
      <c r="L140" s="43"/>
      <c r="M140" s="224" t="s">
        <v>1</v>
      </c>
      <c r="N140" s="225" t="s">
        <v>44</v>
      </c>
      <c r="O140" s="90"/>
      <c r="P140" s="226">
        <f>O140*H140</f>
        <v>0</v>
      </c>
      <c r="Q140" s="226">
        <v>0</v>
      </c>
      <c r="R140" s="226">
        <f>Q140*H140</f>
        <v>0</v>
      </c>
      <c r="S140" s="226">
        <v>0.205</v>
      </c>
      <c r="T140" s="227">
        <f>S140*H140</f>
        <v>1.025</v>
      </c>
      <c r="U140" s="37"/>
      <c r="V140" s="37"/>
      <c r="W140" s="37"/>
      <c r="X140" s="37"/>
      <c r="Y140" s="37"/>
      <c r="Z140" s="37"/>
      <c r="AA140" s="37"/>
      <c r="AB140" s="37"/>
      <c r="AC140" s="37"/>
      <c r="AD140" s="37"/>
      <c r="AE140" s="37"/>
      <c r="AR140" s="228" t="s">
        <v>136</v>
      </c>
      <c r="AT140" s="228" t="s">
        <v>131</v>
      </c>
      <c r="AU140" s="228" t="s">
        <v>88</v>
      </c>
      <c r="AY140" s="16" t="s">
        <v>129</v>
      </c>
      <c r="BE140" s="229">
        <f>IF(N140="základní",J140,0)</f>
        <v>0</v>
      </c>
      <c r="BF140" s="229">
        <f>IF(N140="snížená",J140,0)</f>
        <v>0</v>
      </c>
      <c r="BG140" s="229">
        <f>IF(N140="zákl. přenesená",J140,0)</f>
        <v>0</v>
      </c>
      <c r="BH140" s="229">
        <f>IF(N140="sníž. přenesená",J140,0)</f>
        <v>0</v>
      </c>
      <c r="BI140" s="229">
        <f>IF(N140="nulová",J140,0)</f>
        <v>0</v>
      </c>
      <c r="BJ140" s="16" t="s">
        <v>84</v>
      </c>
      <c r="BK140" s="229">
        <f>ROUND(I140*H140,2)</f>
        <v>0</v>
      </c>
      <c r="BL140" s="16" t="s">
        <v>136</v>
      </c>
      <c r="BM140" s="228" t="s">
        <v>393</v>
      </c>
    </row>
    <row r="141" spans="1:47" s="2" customFormat="1" ht="12">
      <c r="A141" s="37"/>
      <c r="B141" s="38"/>
      <c r="C141" s="39"/>
      <c r="D141" s="230" t="s">
        <v>138</v>
      </c>
      <c r="E141" s="39"/>
      <c r="F141" s="231" t="s">
        <v>157</v>
      </c>
      <c r="G141" s="39"/>
      <c r="H141" s="39"/>
      <c r="I141" s="232"/>
      <c r="J141" s="39"/>
      <c r="K141" s="39"/>
      <c r="L141" s="43"/>
      <c r="M141" s="233"/>
      <c r="N141" s="234"/>
      <c r="O141" s="90"/>
      <c r="P141" s="90"/>
      <c r="Q141" s="90"/>
      <c r="R141" s="90"/>
      <c r="S141" s="90"/>
      <c r="T141" s="91"/>
      <c r="U141" s="37"/>
      <c r="V141" s="37"/>
      <c r="W141" s="37"/>
      <c r="X141" s="37"/>
      <c r="Y141" s="37"/>
      <c r="Z141" s="37"/>
      <c r="AA141" s="37"/>
      <c r="AB141" s="37"/>
      <c r="AC141" s="37"/>
      <c r="AD141" s="37"/>
      <c r="AE141" s="37"/>
      <c r="AT141" s="16" t="s">
        <v>138</v>
      </c>
      <c r="AU141" s="16" t="s">
        <v>88</v>
      </c>
    </row>
    <row r="142" spans="1:65" s="2" customFormat="1" ht="14.4" customHeight="1">
      <c r="A142" s="37"/>
      <c r="B142" s="38"/>
      <c r="C142" s="217" t="s">
        <v>158</v>
      </c>
      <c r="D142" s="217" t="s">
        <v>131</v>
      </c>
      <c r="E142" s="218" t="s">
        <v>163</v>
      </c>
      <c r="F142" s="219" t="s">
        <v>164</v>
      </c>
      <c r="G142" s="220" t="s">
        <v>165</v>
      </c>
      <c r="H142" s="221">
        <v>3.3</v>
      </c>
      <c r="I142" s="222"/>
      <c r="J142" s="223">
        <f>ROUND(I142*H142,2)</f>
        <v>0</v>
      </c>
      <c r="K142" s="219" t="s">
        <v>135</v>
      </c>
      <c r="L142" s="43"/>
      <c r="M142" s="224" t="s">
        <v>1</v>
      </c>
      <c r="N142" s="225" t="s">
        <v>44</v>
      </c>
      <c r="O142" s="90"/>
      <c r="P142" s="226">
        <f>O142*H142</f>
        <v>0</v>
      </c>
      <c r="Q142" s="226">
        <v>0</v>
      </c>
      <c r="R142" s="226">
        <f>Q142*H142</f>
        <v>0</v>
      </c>
      <c r="S142" s="226">
        <v>0</v>
      </c>
      <c r="T142" s="227">
        <f>S142*H142</f>
        <v>0</v>
      </c>
      <c r="U142" s="37"/>
      <c r="V142" s="37"/>
      <c r="W142" s="37"/>
      <c r="X142" s="37"/>
      <c r="Y142" s="37"/>
      <c r="Z142" s="37"/>
      <c r="AA142" s="37"/>
      <c r="AB142" s="37"/>
      <c r="AC142" s="37"/>
      <c r="AD142" s="37"/>
      <c r="AE142" s="37"/>
      <c r="AR142" s="228" t="s">
        <v>136</v>
      </c>
      <c r="AT142" s="228" t="s">
        <v>131</v>
      </c>
      <c r="AU142" s="228" t="s">
        <v>88</v>
      </c>
      <c r="AY142" s="16" t="s">
        <v>129</v>
      </c>
      <c r="BE142" s="229">
        <f>IF(N142="základní",J142,0)</f>
        <v>0</v>
      </c>
      <c r="BF142" s="229">
        <f>IF(N142="snížená",J142,0)</f>
        <v>0</v>
      </c>
      <c r="BG142" s="229">
        <f>IF(N142="zákl. přenesená",J142,0)</f>
        <v>0</v>
      </c>
      <c r="BH142" s="229">
        <f>IF(N142="sníž. přenesená",J142,0)</f>
        <v>0</v>
      </c>
      <c r="BI142" s="229">
        <f>IF(N142="nulová",J142,0)</f>
        <v>0</v>
      </c>
      <c r="BJ142" s="16" t="s">
        <v>84</v>
      </c>
      <c r="BK142" s="229">
        <f>ROUND(I142*H142,2)</f>
        <v>0</v>
      </c>
      <c r="BL142" s="16" t="s">
        <v>136</v>
      </c>
      <c r="BM142" s="228" t="s">
        <v>394</v>
      </c>
    </row>
    <row r="143" spans="1:47" s="2" customFormat="1" ht="12">
      <c r="A143" s="37"/>
      <c r="B143" s="38"/>
      <c r="C143" s="39"/>
      <c r="D143" s="230" t="s">
        <v>138</v>
      </c>
      <c r="E143" s="39"/>
      <c r="F143" s="231" t="s">
        <v>167</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138</v>
      </c>
      <c r="AU143" s="16" t="s">
        <v>88</v>
      </c>
    </row>
    <row r="144" spans="1:51" s="13" customFormat="1" ht="12">
      <c r="A144" s="13"/>
      <c r="B144" s="235"/>
      <c r="C144" s="236"/>
      <c r="D144" s="230" t="s">
        <v>146</v>
      </c>
      <c r="E144" s="237" t="s">
        <v>1</v>
      </c>
      <c r="F144" s="238" t="s">
        <v>395</v>
      </c>
      <c r="G144" s="236"/>
      <c r="H144" s="239">
        <v>3.3</v>
      </c>
      <c r="I144" s="240"/>
      <c r="J144" s="236"/>
      <c r="K144" s="236"/>
      <c r="L144" s="241"/>
      <c r="M144" s="242"/>
      <c r="N144" s="243"/>
      <c r="O144" s="243"/>
      <c r="P144" s="243"/>
      <c r="Q144" s="243"/>
      <c r="R144" s="243"/>
      <c r="S144" s="243"/>
      <c r="T144" s="244"/>
      <c r="U144" s="13"/>
      <c r="V144" s="13"/>
      <c r="W144" s="13"/>
      <c r="X144" s="13"/>
      <c r="Y144" s="13"/>
      <c r="Z144" s="13"/>
      <c r="AA144" s="13"/>
      <c r="AB144" s="13"/>
      <c r="AC144" s="13"/>
      <c r="AD144" s="13"/>
      <c r="AE144" s="13"/>
      <c r="AT144" s="245" t="s">
        <v>146</v>
      </c>
      <c r="AU144" s="245" t="s">
        <v>88</v>
      </c>
      <c r="AV144" s="13" t="s">
        <v>88</v>
      </c>
      <c r="AW144" s="13" t="s">
        <v>37</v>
      </c>
      <c r="AX144" s="13" t="s">
        <v>84</v>
      </c>
      <c r="AY144" s="245" t="s">
        <v>129</v>
      </c>
    </row>
    <row r="145" spans="1:65" s="2" customFormat="1" ht="14.4" customHeight="1">
      <c r="A145" s="37"/>
      <c r="B145" s="38"/>
      <c r="C145" s="217" t="s">
        <v>162</v>
      </c>
      <c r="D145" s="217" t="s">
        <v>131</v>
      </c>
      <c r="E145" s="218" t="s">
        <v>396</v>
      </c>
      <c r="F145" s="219" t="s">
        <v>397</v>
      </c>
      <c r="G145" s="220" t="s">
        <v>165</v>
      </c>
      <c r="H145" s="221">
        <v>3.3</v>
      </c>
      <c r="I145" s="222"/>
      <c r="J145" s="223">
        <f>ROUND(I145*H145,2)</f>
        <v>0</v>
      </c>
      <c r="K145" s="219" t="s">
        <v>135</v>
      </c>
      <c r="L145" s="43"/>
      <c r="M145" s="224" t="s">
        <v>1</v>
      </c>
      <c r="N145" s="225" t="s">
        <v>44</v>
      </c>
      <c r="O145" s="90"/>
      <c r="P145" s="226">
        <f>O145*H145</f>
        <v>0</v>
      </c>
      <c r="Q145" s="226">
        <v>0</v>
      </c>
      <c r="R145" s="226">
        <f>Q145*H145</f>
        <v>0</v>
      </c>
      <c r="S145" s="226">
        <v>0</v>
      </c>
      <c r="T145" s="227">
        <f>S145*H145</f>
        <v>0</v>
      </c>
      <c r="U145" s="37"/>
      <c r="V145" s="37"/>
      <c r="W145" s="37"/>
      <c r="X145" s="37"/>
      <c r="Y145" s="37"/>
      <c r="Z145" s="37"/>
      <c r="AA145" s="37"/>
      <c r="AB145" s="37"/>
      <c r="AC145" s="37"/>
      <c r="AD145" s="37"/>
      <c r="AE145" s="37"/>
      <c r="AR145" s="228" t="s">
        <v>136</v>
      </c>
      <c r="AT145" s="228" t="s">
        <v>131</v>
      </c>
      <c r="AU145" s="228" t="s">
        <v>88</v>
      </c>
      <c r="AY145" s="16" t="s">
        <v>129</v>
      </c>
      <c r="BE145" s="229">
        <f>IF(N145="základní",J145,0)</f>
        <v>0</v>
      </c>
      <c r="BF145" s="229">
        <f>IF(N145="snížená",J145,0)</f>
        <v>0</v>
      </c>
      <c r="BG145" s="229">
        <f>IF(N145="zákl. přenesená",J145,0)</f>
        <v>0</v>
      </c>
      <c r="BH145" s="229">
        <f>IF(N145="sníž. přenesená",J145,0)</f>
        <v>0</v>
      </c>
      <c r="BI145" s="229">
        <f>IF(N145="nulová",J145,0)</f>
        <v>0</v>
      </c>
      <c r="BJ145" s="16" t="s">
        <v>84</v>
      </c>
      <c r="BK145" s="229">
        <f>ROUND(I145*H145,2)</f>
        <v>0</v>
      </c>
      <c r="BL145" s="16" t="s">
        <v>136</v>
      </c>
      <c r="BM145" s="228" t="s">
        <v>398</v>
      </c>
    </row>
    <row r="146" spans="1:47" s="2" customFormat="1" ht="12">
      <c r="A146" s="37"/>
      <c r="B146" s="38"/>
      <c r="C146" s="39"/>
      <c r="D146" s="230" t="s">
        <v>138</v>
      </c>
      <c r="E146" s="39"/>
      <c r="F146" s="231" t="s">
        <v>399</v>
      </c>
      <c r="G146" s="39"/>
      <c r="H146" s="39"/>
      <c r="I146" s="232"/>
      <c r="J146" s="39"/>
      <c r="K146" s="39"/>
      <c r="L146" s="43"/>
      <c r="M146" s="233"/>
      <c r="N146" s="234"/>
      <c r="O146" s="90"/>
      <c r="P146" s="90"/>
      <c r="Q146" s="90"/>
      <c r="R146" s="90"/>
      <c r="S146" s="90"/>
      <c r="T146" s="91"/>
      <c r="U146" s="37"/>
      <c r="V146" s="37"/>
      <c r="W146" s="37"/>
      <c r="X146" s="37"/>
      <c r="Y146" s="37"/>
      <c r="Z146" s="37"/>
      <c r="AA146" s="37"/>
      <c r="AB146" s="37"/>
      <c r="AC146" s="37"/>
      <c r="AD146" s="37"/>
      <c r="AE146" s="37"/>
      <c r="AT146" s="16" t="s">
        <v>138</v>
      </c>
      <c r="AU146" s="16" t="s">
        <v>88</v>
      </c>
    </row>
    <row r="147" spans="1:51" s="13" customFormat="1" ht="12">
      <c r="A147" s="13"/>
      <c r="B147" s="235"/>
      <c r="C147" s="236"/>
      <c r="D147" s="230" t="s">
        <v>146</v>
      </c>
      <c r="E147" s="237" t="s">
        <v>1</v>
      </c>
      <c r="F147" s="238" t="s">
        <v>395</v>
      </c>
      <c r="G147" s="236"/>
      <c r="H147" s="239">
        <v>3.3</v>
      </c>
      <c r="I147" s="240"/>
      <c r="J147" s="236"/>
      <c r="K147" s="236"/>
      <c r="L147" s="241"/>
      <c r="M147" s="242"/>
      <c r="N147" s="243"/>
      <c r="O147" s="243"/>
      <c r="P147" s="243"/>
      <c r="Q147" s="243"/>
      <c r="R147" s="243"/>
      <c r="S147" s="243"/>
      <c r="T147" s="244"/>
      <c r="U147" s="13"/>
      <c r="V147" s="13"/>
      <c r="W147" s="13"/>
      <c r="X147" s="13"/>
      <c r="Y147" s="13"/>
      <c r="Z147" s="13"/>
      <c r="AA147" s="13"/>
      <c r="AB147" s="13"/>
      <c r="AC147" s="13"/>
      <c r="AD147" s="13"/>
      <c r="AE147" s="13"/>
      <c r="AT147" s="245" t="s">
        <v>146</v>
      </c>
      <c r="AU147" s="245" t="s">
        <v>88</v>
      </c>
      <c r="AV147" s="13" t="s">
        <v>88</v>
      </c>
      <c r="AW147" s="13" t="s">
        <v>37</v>
      </c>
      <c r="AX147" s="13" t="s">
        <v>84</v>
      </c>
      <c r="AY147" s="245" t="s">
        <v>129</v>
      </c>
    </row>
    <row r="148" spans="1:65" s="2" customFormat="1" ht="14.4" customHeight="1">
      <c r="A148" s="37"/>
      <c r="B148" s="38"/>
      <c r="C148" s="217" t="s">
        <v>169</v>
      </c>
      <c r="D148" s="217" t="s">
        <v>131</v>
      </c>
      <c r="E148" s="218" t="s">
        <v>170</v>
      </c>
      <c r="F148" s="219" t="s">
        <v>171</v>
      </c>
      <c r="G148" s="220" t="s">
        <v>165</v>
      </c>
      <c r="H148" s="221">
        <v>6.6</v>
      </c>
      <c r="I148" s="222"/>
      <c r="J148" s="223">
        <f>ROUND(I148*H148,2)</f>
        <v>0</v>
      </c>
      <c r="K148" s="219" t="s">
        <v>135</v>
      </c>
      <c r="L148" s="43"/>
      <c r="M148" s="224" t="s">
        <v>1</v>
      </c>
      <c r="N148" s="225" t="s">
        <v>44</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136</v>
      </c>
      <c r="AT148" s="228" t="s">
        <v>131</v>
      </c>
      <c r="AU148" s="228" t="s">
        <v>88</v>
      </c>
      <c r="AY148" s="16" t="s">
        <v>129</v>
      </c>
      <c r="BE148" s="229">
        <f>IF(N148="základní",J148,0)</f>
        <v>0</v>
      </c>
      <c r="BF148" s="229">
        <f>IF(N148="snížená",J148,0)</f>
        <v>0</v>
      </c>
      <c r="BG148" s="229">
        <f>IF(N148="zákl. přenesená",J148,0)</f>
        <v>0</v>
      </c>
      <c r="BH148" s="229">
        <f>IF(N148="sníž. přenesená",J148,0)</f>
        <v>0</v>
      </c>
      <c r="BI148" s="229">
        <f>IF(N148="nulová",J148,0)</f>
        <v>0</v>
      </c>
      <c r="BJ148" s="16" t="s">
        <v>84</v>
      </c>
      <c r="BK148" s="229">
        <f>ROUND(I148*H148,2)</f>
        <v>0</v>
      </c>
      <c r="BL148" s="16" t="s">
        <v>136</v>
      </c>
      <c r="BM148" s="228" t="s">
        <v>400</v>
      </c>
    </row>
    <row r="149" spans="1:47" s="2" customFormat="1" ht="12">
      <c r="A149" s="37"/>
      <c r="B149" s="38"/>
      <c r="C149" s="39"/>
      <c r="D149" s="230" t="s">
        <v>138</v>
      </c>
      <c r="E149" s="39"/>
      <c r="F149" s="231" t="s">
        <v>173</v>
      </c>
      <c r="G149" s="39"/>
      <c r="H149" s="39"/>
      <c r="I149" s="232"/>
      <c r="J149" s="39"/>
      <c r="K149" s="39"/>
      <c r="L149" s="43"/>
      <c r="M149" s="233"/>
      <c r="N149" s="234"/>
      <c r="O149" s="90"/>
      <c r="P149" s="90"/>
      <c r="Q149" s="90"/>
      <c r="R149" s="90"/>
      <c r="S149" s="90"/>
      <c r="T149" s="91"/>
      <c r="U149" s="37"/>
      <c r="V149" s="37"/>
      <c r="W149" s="37"/>
      <c r="X149" s="37"/>
      <c r="Y149" s="37"/>
      <c r="Z149" s="37"/>
      <c r="AA149" s="37"/>
      <c r="AB149" s="37"/>
      <c r="AC149" s="37"/>
      <c r="AD149" s="37"/>
      <c r="AE149" s="37"/>
      <c r="AT149" s="16" t="s">
        <v>138</v>
      </c>
      <c r="AU149" s="16" t="s">
        <v>88</v>
      </c>
    </row>
    <row r="150" spans="1:51" s="13" customFormat="1" ht="12">
      <c r="A150" s="13"/>
      <c r="B150" s="235"/>
      <c r="C150" s="236"/>
      <c r="D150" s="230" t="s">
        <v>146</v>
      </c>
      <c r="E150" s="237" t="s">
        <v>1</v>
      </c>
      <c r="F150" s="238" t="s">
        <v>401</v>
      </c>
      <c r="G150" s="236"/>
      <c r="H150" s="239">
        <v>6.6</v>
      </c>
      <c r="I150" s="240"/>
      <c r="J150" s="236"/>
      <c r="K150" s="236"/>
      <c r="L150" s="241"/>
      <c r="M150" s="242"/>
      <c r="N150" s="243"/>
      <c r="O150" s="243"/>
      <c r="P150" s="243"/>
      <c r="Q150" s="243"/>
      <c r="R150" s="243"/>
      <c r="S150" s="243"/>
      <c r="T150" s="244"/>
      <c r="U150" s="13"/>
      <c r="V150" s="13"/>
      <c r="W150" s="13"/>
      <c r="X150" s="13"/>
      <c r="Y150" s="13"/>
      <c r="Z150" s="13"/>
      <c r="AA150" s="13"/>
      <c r="AB150" s="13"/>
      <c r="AC150" s="13"/>
      <c r="AD150" s="13"/>
      <c r="AE150" s="13"/>
      <c r="AT150" s="245" t="s">
        <v>146</v>
      </c>
      <c r="AU150" s="245" t="s">
        <v>88</v>
      </c>
      <c r="AV150" s="13" t="s">
        <v>88</v>
      </c>
      <c r="AW150" s="13" t="s">
        <v>37</v>
      </c>
      <c r="AX150" s="13" t="s">
        <v>84</v>
      </c>
      <c r="AY150" s="245" t="s">
        <v>129</v>
      </c>
    </row>
    <row r="151" spans="1:65" s="2" customFormat="1" ht="24.15" customHeight="1">
      <c r="A151" s="37"/>
      <c r="B151" s="38"/>
      <c r="C151" s="217" t="s">
        <v>175</v>
      </c>
      <c r="D151" s="217" t="s">
        <v>131</v>
      </c>
      <c r="E151" s="218" t="s">
        <v>176</v>
      </c>
      <c r="F151" s="219" t="s">
        <v>177</v>
      </c>
      <c r="G151" s="220" t="s">
        <v>165</v>
      </c>
      <c r="H151" s="221">
        <v>99</v>
      </c>
      <c r="I151" s="222"/>
      <c r="J151" s="223">
        <f>ROUND(I151*H151,2)</f>
        <v>0</v>
      </c>
      <c r="K151" s="219" t="s">
        <v>135</v>
      </c>
      <c r="L151" s="43"/>
      <c r="M151" s="224" t="s">
        <v>1</v>
      </c>
      <c r="N151" s="225" t="s">
        <v>44</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136</v>
      </c>
      <c r="AT151" s="228" t="s">
        <v>131</v>
      </c>
      <c r="AU151" s="228" t="s">
        <v>88</v>
      </c>
      <c r="AY151" s="16" t="s">
        <v>129</v>
      </c>
      <c r="BE151" s="229">
        <f>IF(N151="základní",J151,0)</f>
        <v>0</v>
      </c>
      <c r="BF151" s="229">
        <f>IF(N151="snížená",J151,0)</f>
        <v>0</v>
      </c>
      <c r="BG151" s="229">
        <f>IF(N151="zákl. přenesená",J151,0)</f>
        <v>0</v>
      </c>
      <c r="BH151" s="229">
        <f>IF(N151="sníž. přenesená",J151,0)</f>
        <v>0</v>
      </c>
      <c r="BI151" s="229">
        <f>IF(N151="nulová",J151,0)</f>
        <v>0</v>
      </c>
      <c r="BJ151" s="16" t="s">
        <v>84</v>
      </c>
      <c r="BK151" s="229">
        <f>ROUND(I151*H151,2)</f>
        <v>0</v>
      </c>
      <c r="BL151" s="16" t="s">
        <v>136</v>
      </c>
      <c r="BM151" s="228" t="s">
        <v>402</v>
      </c>
    </row>
    <row r="152" spans="1:47" s="2" customFormat="1" ht="12">
      <c r="A152" s="37"/>
      <c r="B152" s="38"/>
      <c r="C152" s="39"/>
      <c r="D152" s="230" t="s">
        <v>138</v>
      </c>
      <c r="E152" s="39"/>
      <c r="F152" s="231" t="s">
        <v>173</v>
      </c>
      <c r="G152" s="39"/>
      <c r="H152" s="39"/>
      <c r="I152" s="232"/>
      <c r="J152" s="39"/>
      <c r="K152" s="39"/>
      <c r="L152" s="43"/>
      <c r="M152" s="233"/>
      <c r="N152" s="234"/>
      <c r="O152" s="90"/>
      <c r="P152" s="90"/>
      <c r="Q152" s="90"/>
      <c r="R152" s="90"/>
      <c r="S152" s="90"/>
      <c r="T152" s="91"/>
      <c r="U152" s="37"/>
      <c r="V152" s="37"/>
      <c r="W152" s="37"/>
      <c r="X152" s="37"/>
      <c r="Y152" s="37"/>
      <c r="Z152" s="37"/>
      <c r="AA152" s="37"/>
      <c r="AB152" s="37"/>
      <c r="AC152" s="37"/>
      <c r="AD152" s="37"/>
      <c r="AE152" s="37"/>
      <c r="AT152" s="16" t="s">
        <v>138</v>
      </c>
      <c r="AU152" s="16" t="s">
        <v>88</v>
      </c>
    </row>
    <row r="153" spans="1:51" s="13" customFormat="1" ht="12">
      <c r="A153" s="13"/>
      <c r="B153" s="235"/>
      <c r="C153" s="236"/>
      <c r="D153" s="230" t="s">
        <v>146</v>
      </c>
      <c r="E153" s="237" t="s">
        <v>1</v>
      </c>
      <c r="F153" s="238" t="s">
        <v>403</v>
      </c>
      <c r="G153" s="236"/>
      <c r="H153" s="239">
        <v>99</v>
      </c>
      <c r="I153" s="240"/>
      <c r="J153" s="236"/>
      <c r="K153" s="236"/>
      <c r="L153" s="241"/>
      <c r="M153" s="242"/>
      <c r="N153" s="243"/>
      <c r="O153" s="243"/>
      <c r="P153" s="243"/>
      <c r="Q153" s="243"/>
      <c r="R153" s="243"/>
      <c r="S153" s="243"/>
      <c r="T153" s="244"/>
      <c r="U153" s="13"/>
      <c r="V153" s="13"/>
      <c r="W153" s="13"/>
      <c r="X153" s="13"/>
      <c r="Y153" s="13"/>
      <c r="Z153" s="13"/>
      <c r="AA153" s="13"/>
      <c r="AB153" s="13"/>
      <c r="AC153" s="13"/>
      <c r="AD153" s="13"/>
      <c r="AE153" s="13"/>
      <c r="AT153" s="245" t="s">
        <v>146</v>
      </c>
      <c r="AU153" s="245" t="s">
        <v>88</v>
      </c>
      <c r="AV153" s="13" t="s">
        <v>88</v>
      </c>
      <c r="AW153" s="13" t="s">
        <v>37</v>
      </c>
      <c r="AX153" s="13" t="s">
        <v>84</v>
      </c>
      <c r="AY153" s="245" t="s">
        <v>129</v>
      </c>
    </row>
    <row r="154" spans="1:65" s="2" customFormat="1" ht="14.4" customHeight="1">
      <c r="A154" s="37"/>
      <c r="B154" s="38"/>
      <c r="C154" s="217" t="s">
        <v>180</v>
      </c>
      <c r="D154" s="217" t="s">
        <v>131</v>
      </c>
      <c r="E154" s="218" t="s">
        <v>181</v>
      </c>
      <c r="F154" s="219" t="s">
        <v>182</v>
      </c>
      <c r="G154" s="220" t="s">
        <v>134</v>
      </c>
      <c r="H154" s="221">
        <v>33</v>
      </c>
      <c r="I154" s="222"/>
      <c r="J154" s="223">
        <f>ROUND(I154*H154,2)</f>
        <v>0</v>
      </c>
      <c r="K154" s="219" t="s">
        <v>135</v>
      </c>
      <c r="L154" s="43"/>
      <c r="M154" s="224" t="s">
        <v>1</v>
      </c>
      <c r="N154" s="225" t="s">
        <v>44</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136</v>
      </c>
      <c r="AT154" s="228" t="s">
        <v>131</v>
      </c>
      <c r="AU154" s="228" t="s">
        <v>88</v>
      </c>
      <c r="AY154" s="16" t="s">
        <v>129</v>
      </c>
      <c r="BE154" s="229">
        <f>IF(N154="základní",J154,0)</f>
        <v>0</v>
      </c>
      <c r="BF154" s="229">
        <f>IF(N154="snížená",J154,0)</f>
        <v>0</v>
      </c>
      <c r="BG154" s="229">
        <f>IF(N154="zákl. přenesená",J154,0)</f>
        <v>0</v>
      </c>
      <c r="BH154" s="229">
        <f>IF(N154="sníž. přenesená",J154,0)</f>
        <v>0</v>
      </c>
      <c r="BI154" s="229">
        <f>IF(N154="nulová",J154,0)</f>
        <v>0</v>
      </c>
      <c r="BJ154" s="16" t="s">
        <v>84</v>
      </c>
      <c r="BK154" s="229">
        <f>ROUND(I154*H154,2)</f>
        <v>0</v>
      </c>
      <c r="BL154" s="16" t="s">
        <v>136</v>
      </c>
      <c r="BM154" s="228" t="s">
        <v>404</v>
      </c>
    </row>
    <row r="155" spans="1:47" s="2" customFormat="1" ht="12">
      <c r="A155" s="37"/>
      <c r="B155" s="38"/>
      <c r="C155" s="39"/>
      <c r="D155" s="230" t="s">
        <v>138</v>
      </c>
      <c r="E155" s="39"/>
      <c r="F155" s="231" t="s">
        <v>184</v>
      </c>
      <c r="G155" s="39"/>
      <c r="H155" s="39"/>
      <c r="I155" s="232"/>
      <c r="J155" s="39"/>
      <c r="K155" s="39"/>
      <c r="L155" s="43"/>
      <c r="M155" s="233"/>
      <c r="N155" s="234"/>
      <c r="O155" s="90"/>
      <c r="P155" s="90"/>
      <c r="Q155" s="90"/>
      <c r="R155" s="90"/>
      <c r="S155" s="90"/>
      <c r="T155" s="91"/>
      <c r="U155" s="37"/>
      <c r="V155" s="37"/>
      <c r="W155" s="37"/>
      <c r="X155" s="37"/>
      <c r="Y155" s="37"/>
      <c r="Z155" s="37"/>
      <c r="AA155" s="37"/>
      <c r="AB155" s="37"/>
      <c r="AC155" s="37"/>
      <c r="AD155" s="37"/>
      <c r="AE155" s="37"/>
      <c r="AT155" s="16" t="s">
        <v>138</v>
      </c>
      <c r="AU155" s="16" t="s">
        <v>88</v>
      </c>
    </row>
    <row r="156" spans="1:65" s="2" customFormat="1" ht="14.4" customHeight="1">
      <c r="A156" s="37"/>
      <c r="B156" s="38"/>
      <c r="C156" s="246" t="s">
        <v>185</v>
      </c>
      <c r="D156" s="246" t="s">
        <v>186</v>
      </c>
      <c r="E156" s="247" t="s">
        <v>187</v>
      </c>
      <c r="F156" s="248" t="s">
        <v>188</v>
      </c>
      <c r="G156" s="249" t="s">
        <v>189</v>
      </c>
      <c r="H156" s="250">
        <v>5.28</v>
      </c>
      <c r="I156" s="251"/>
      <c r="J156" s="252">
        <f>ROUND(I156*H156,2)</f>
        <v>0</v>
      </c>
      <c r="K156" s="248" t="s">
        <v>135</v>
      </c>
      <c r="L156" s="253"/>
      <c r="M156" s="254" t="s">
        <v>1</v>
      </c>
      <c r="N156" s="255" t="s">
        <v>44</v>
      </c>
      <c r="O156" s="90"/>
      <c r="P156" s="226">
        <f>O156*H156</f>
        <v>0</v>
      </c>
      <c r="Q156" s="226">
        <v>1</v>
      </c>
      <c r="R156" s="226">
        <f>Q156*H156</f>
        <v>5.28</v>
      </c>
      <c r="S156" s="226">
        <v>0</v>
      </c>
      <c r="T156" s="227">
        <f>S156*H156</f>
        <v>0</v>
      </c>
      <c r="U156" s="37"/>
      <c r="V156" s="37"/>
      <c r="W156" s="37"/>
      <c r="X156" s="37"/>
      <c r="Y156" s="37"/>
      <c r="Z156" s="37"/>
      <c r="AA156" s="37"/>
      <c r="AB156" s="37"/>
      <c r="AC156" s="37"/>
      <c r="AD156" s="37"/>
      <c r="AE156" s="37"/>
      <c r="AR156" s="228" t="s">
        <v>169</v>
      </c>
      <c r="AT156" s="228" t="s">
        <v>186</v>
      </c>
      <c r="AU156" s="228" t="s">
        <v>88</v>
      </c>
      <c r="AY156" s="16" t="s">
        <v>129</v>
      </c>
      <c r="BE156" s="229">
        <f>IF(N156="základní",J156,0)</f>
        <v>0</v>
      </c>
      <c r="BF156" s="229">
        <f>IF(N156="snížená",J156,0)</f>
        <v>0</v>
      </c>
      <c r="BG156" s="229">
        <f>IF(N156="zákl. přenesená",J156,0)</f>
        <v>0</v>
      </c>
      <c r="BH156" s="229">
        <f>IF(N156="sníž. přenesená",J156,0)</f>
        <v>0</v>
      </c>
      <c r="BI156" s="229">
        <f>IF(N156="nulová",J156,0)</f>
        <v>0</v>
      </c>
      <c r="BJ156" s="16" t="s">
        <v>84</v>
      </c>
      <c r="BK156" s="229">
        <f>ROUND(I156*H156,2)</f>
        <v>0</v>
      </c>
      <c r="BL156" s="16" t="s">
        <v>136</v>
      </c>
      <c r="BM156" s="228" t="s">
        <v>405</v>
      </c>
    </row>
    <row r="157" spans="1:51" s="13" customFormat="1" ht="12">
      <c r="A157" s="13"/>
      <c r="B157" s="235"/>
      <c r="C157" s="236"/>
      <c r="D157" s="230" t="s">
        <v>146</v>
      </c>
      <c r="E157" s="237" t="s">
        <v>1</v>
      </c>
      <c r="F157" s="238" t="s">
        <v>406</v>
      </c>
      <c r="G157" s="236"/>
      <c r="H157" s="239">
        <v>5.28</v>
      </c>
      <c r="I157" s="240"/>
      <c r="J157" s="236"/>
      <c r="K157" s="236"/>
      <c r="L157" s="241"/>
      <c r="M157" s="242"/>
      <c r="N157" s="243"/>
      <c r="O157" s="243"/>
      <c r="P157" s="243"/>
      <c r="Q157" s="243"/>
      <c r="R157" s="243"/>
      <c r="S157" s="243"/>
      <c r="T157" s="244"/>
      <c r="U157" s="13"/>
      <c r="V157" s="13"/>
      <c r="W157" s="13"/>
      <c r="X157" s="13"/>
      <c r="Y157" s="13"/>
      <c r="Z157" s="13"/>
      <c r="AA157" s="13"/>
      <c r="AB157" s="13"/>
      <c r="AC157" s="13"/>
      <c r="AD157" s="13"/>
      <c r="AE157" s="13"/>
      <c r="AT157" s="245" t="s">
        <v>146</v>
      </c>
      <c r="AU157" s="245" t="s">
        <v>88</v>
      </c>
      <c r="AV157" s="13" t="s">
        <v>88</v>
      </c>
      <c r="AW157" s="13" t="s">
        <v>37</v>
      </c>
      <c r="AX157" s="13" t="s">
        <v>84</v>
      </c>
      <c r="AY157" s="245" t="s">
        <v>129</v>
      </c>
    </row>
    <row r="158" spans="1:65" s="2" customFormat="1" ht="14.4" customHeight="1">
      <c r="A158" s="37"/>
      <c r="B158" s="38"/>
      <c r="C158" s="217" t="s">
        <v>192</v>
      </c>
      <c r="D158" s="217" t="s">
        <v>131</v>
      </c>
      <c r="E158" s="218" t="s">
        <v>193</v>
      </c>
      <c r="F158" s="219" t="s">
        <v>194</v>
      </c>
      <c r="G158" s="220" t="s">
        <v>134</v>
      </c>
      <c r="H158" s="221">
        <v>33</v>
      </c>
      <c r="I158" s="222"/>
      <c r="J158" s="223">
        <f>ROUND(I158*H158,2)</f>
        <v>0</v>
      </c>
      <c r="K158" s="219" t="s">
        <v>135</v>
      </c>
      <c r="L158" s="43"/>
      <c r="M158" s="224" t="s">
        <v>1</v>
      </c>
      <c r="N158" s="225" t="s">
        <v>44</v>
      </c>
      <c r="O158" s="90"/>
      <c r="P158" s="226">
        <f>O158*H158</f>
        <v>0</v>
      </c>
      <c r="Q158" s="226">
        <v>0</v>
      </c>
      <c r="R158" s="226">
        <f>Q158*H158</f>
        <v>0</v>
      </c>
      <c r="S158" s="226">
        <v>0</v>
      </c>
      <c r="T158" s="227">
        <f>S158*H158</f>
        <v>0</v>
      </c>
      <c r="U158" s="37"/>
      <c r="V158" s="37"/>
      <c r="W158" s="37"/>
      <c r="X158" s="37"/>
      <c r="Y158" s="37"/>
      <c r="Z158" s="37"/>
      <c r="AA158" s="37"/>
      <c r="AB158" s="37"/>
      <c r="AC158" s="37"/>
      <c r="AD158" s="37"/>
      <c r="AE158" s="37"/>
      <c r="AR158" s="228" t="s">
        <v>136</v>
      </c>
      <c r="AT158" s="228" t="s">
        <v>131</v>
      </c>
      <c r="AU158" s="228" t="s">
        <v>88</v>
      </c>
      <c r="AY158" s="16" t="s">
        <v>129</v>
      </c>
      <c r="BE158" s="229">
        <f>IF(N158="základní",J158,0)</f>
        <v>0</v>
      </c>
      <c r="BF158" s="229">
        <f>IF(N158="snížená",J158,0)</f>
        <v>0</v>
      </c>
      <c r="BG158" s="229">
        <f>IF(N158="zákl. přenesená",J158,0)</f>
        <v>0</v>
      </c>
      <c r="BH158" s="229">
        <f>IF(N158="sníž. přenesená",J158,0)</f>
        <v>0</v>
      </c>
      <c r="BI158" s="229">
        <f>IF(N158="nulová",J158,0)</f>
        <v>0</v>
      </c>
      <c r="BJ158" s="16" t="s">
        <v>84</v>
      </c>
      <c r="BK158" s="229">
        <f>ROUND(I158*H158,2)</f>
        <v>0</v>
      </c>
      <c r="BL158" s="16" t="s">
        <v>136</v>
      </c>
      <c r="BM158" s="228" t="s">
        <v>407</v>
      </c>
    </row>
    <row r="159" spans="1:47" s="2" customFormat="1" ht="12">
      <c r="A159" s="37"/>
      <c r="B159" s="38"/>
      <c r="C159" s="39"/>
      <c r="D159" s="230" t="s">
        <v>138</v>
      </c>
      <c r="E159" s="39"/>
      <c r="F159" s="231" t="s">
        <v>196</v>
      </c>
      <c r="G159" s="39"/>
      <c r="H159" s="39"/>
      <c r="I159" s="232"/>
      <c r="J159" s="39"/>
      <c r="K159" s="39"/>
      <c r="L159" s="43"/>
      <c r="M159" s="233"/>
      <c r="N159" s="234"/>
      <c r="O159" s="90"/>
      <c r="P159" s="90"/>
      <c r="Q159" s="90"/>
      <c r="R159" s="90"/>
      <c r="S159" s="90"/>
      <c r="T159" s="91"/>
      <c r="U159" s="37"/>
      <c r="V159" s="37"/>
      <c r="W159" s="37"/>
      <c r="X159" s="37"/>
      <c r="Y159" s="37"/>
      <c r="Z159" s="37"/>
      <c r="AA159" s="37"/>
      <c r="AB159" s="37"/>
      <c r="AC159" s="37"/>
      <c r="AD159" s="37"/>
      <c r="AE159" s="37"/>
      <c r="AT159" s="16" t="s">
        <v>138</v>
      </c>
      <c r="AU159" s="16" t="s">
        <v>88</v>
      </c>
    </row>
    <row r="160" spans="1:65" s="2" customFormat="1" ht="14.4" customHeight="1">
      <c r="A160" s="37"/>
      <c r="B160" s="38"/>
      <c r="C160" s="246" t="s">
        <v>197</v>
      </c>
      <c r="D160" s="246" t="s">
        <v>186</v>
      </c>
      <c r="E160" s="247" t="s">
        <v>198</v>
      </c>
      <c r="F160" s="248" t="s">
        <v>199</v>
      </c>
      <c r="G160" s="249" t="s">
        <v>200</v>
      </c>
      <c r="H160" s="250">
        <v>0.495</v>
      </c>
      <c r="I160" s="251"/>
      <c r="J160" s="252">
        <f>ROUND(I160*H160,2)</f>
        <v>0</v>
      </c>
      <c r="K160" s="248" t="s">
        <v>135</v>
      </c>
      <c r="L160" s="253"/>
      <c r="M160" s="254" t="s">
        <v>1</v>
      </c>
      <c r="N160" s="255" t="s">
        <v>44</v>
      </c>
      <c r="O160" s="90"/>
      <c r="P160" s="226">
        <f>O160*H160</f>
        <v>0</v>
      </c>
      <c r="Q160" s="226">
        <v>0.001</v>
      </c>
      <c r="R160" s="226">
        <f>Q160*H160</f>
        <v>0.000495</v>
      </c>
      <c r="S160" s="226">
        <v>0</v>
      </c>
      <c r="T160" s="227">
        <f>S160*H160</f>
        <v>0</v>
      </c>
      <c r="U160" s="37"/>
      <c r="V160" s="37"/>
      <c r="W160" s="37"/>
      <c r="X160" s="37"/>
      <c r="Y160" s="37"/>
      <c r="Z160" s="37"/>
      <c r="AA160" s="37"/>
      <c r="AB160" s="37"/>
      <c r="AC160" s="37"/>
      <c r="AD160" s="37"/>
      <c r="AE160" s="37"/>
      <c r="AR160" s="228" t="s">
        <v>169</v>
      </c>
      <c r="AT160" s="228" t="s">
        <v>186</v>
      </c>
      <c r="AU160" s="228" t="s">
        <v>88</v>
      </c>
      <c r="AY160" s="16" t="s">
        <v>129</v>
      </c>
      <c r="BE160" s="229">
        <f>IF(N160="základní",J160,0)</f>
        <v>0</v>
      </c>
      <c r="BF160" s="229">
        <f>IF(N160="snížená",J160,0)</f>
        <v>0</v>
      </c>
      <c r="BG160" s="229">
        <f>IF(N160="zákl. přenesená",J160,0)</f>
        <v>0</v>
      </c>
      <c r="BH160" s="229">
        <f>IF(N160="sníž. přenesená",J160,0)</f>
        <v>0</v>
      </c>
      <c r="BI160" s="229">
        <f>IF(N160="nulová",J160,0)</f>
        <v>0</v>
      </c>
      <c r="BJ160" s="16" t="s">
        <v>84</v>
      </c>
      <c r="BK160" s="229">
        <f>ROUND(I160*H160,2)</f>
        <v>0</v>
      </c>
      <c r="BL160" s="16" t="s">
        <v>136</v>
      </c>
      <c r="BM160" s="228" t="s">
        <v>408</v>
      </c>
    </row>
    <row r="161" spans="1:51" s="13" customFormat="1" ht="12">
      <c r="A161" s="13"/>
      <c r="B161" s="235"/>
      <c r="C161" s="236"/>
      <c r="D161" s="230" t="s">
        <v>146</v>
      </c>
      <c r="E161" s="236"/>
      <c r="F161" s="238" t="s">
        <v>409</v>
      </c>
      <c r="G161" s="236"/>
      <c r="H161" s="239">
        <v>0.495</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146</v>
      </c>
      <c r="AU161" s="245" t="s">
        <v>88</v>
      </c>
      <c r="AV161" s="13" t="s">
        <v>88</v>
      </c>
      <c r="AW161" s="13" t="s">
        <v>4</v>
      </c>
      <c r="AX161" s="13" t="s">
        <v>84</v>
      </c>
      <c r="AY161" s="245" t="s">
        <v>129</v>
      </c>
    </row>
    <row r="162" spans="1:65" s="2" customFormat="1" ht="14.4" customHeight="1">
      <c r="A162" s="37"/>
      <c r="B162" s="38"/>
      <c r="C162" s="217" t="s">
        <v>203</v>
      </c>
      <c r="D162" s="217" t="s">
        <v>131</v>
      </c>
      <c r="E162" s="218" t="s">
        <v>204</v>
      </c>
      <c r="F162" s="219" t="s">
        <v>205</v>
      </c>
      <c r="G162" s="220" t="s">
        <v>134</v>
      </c>
      <c r="H162" s="221">
        <v>79.4</v>
      </c>
      <c r="I162" s="222"/>
      <c r="J162" s="223">
        <f>ROUND(I162*H162,2)</f>
        <v>0</v>
      </c>
      <c r="K162" s="219" t="s">
        <v>135</v>
      </c>
      <c r="L162" s="43"/>
      <c r="M162" s="224" t="s">
        <v>1</v>
      </c>
      <c r="N162" s="225" t="s">
        <v>44</v>
      </c>
      <c r="O162" s="90"/>
      <c r="P162" s="226">
        <f>O162*H162</f>
        <v>0</v>
      </c>
      <c r="Q162" s="226">
        <v>0</v>
      </c>
      <c r="R162" s="226">
        <f>Q162*H162</f>
        <v>0</v>
      </c>
      <c r="S162" s="226">
        <v>0</v>
      </c>
      <c r="T162" s="227">
        <f>S162*H162</f>
        <v>0</v>
      </c>
      <c r="U162" s="37"/>
      <c r="V162" s="37"/>
      <c r="W162" s="37"/>
      <c r="X162" s="37"/>
      <c r="Y162" s="37"/>
      <c r="Z162" s="37"/>
      <c r="AA162" s="37"/>
      <c r="AB162" s="37"/>
      <c r="AC162" s="37"/>
      <c r="AD162" s="37"/>
      <c r="AE162" s="37"/>
      <c r="AR162" s="228" t="s">
        <v>136</v>
      </c>
      <c r="AT162" s="228" t="s">
        <v>131</v>
      </c>
      <c r="AU162" s="228" t="s">
        <v>88</v>
      </c>
      <c r="AY162" s="16" t="s">
        <v>129</v>
      </c>
      <c r="BE162" s="229">
        <f>IF(N162="základní",J162,0)</f>
        <v>0</v>
      </c>
      <c r="BF162" s="229">
        <f>IF(N162="snížená",J162,0)</f>
        <v>0</v>
      </c>
      <c r="BG162" s="229">
        <f>IF(N162="zákl. přenesená",J162,0)</f>
        <v>0</v>
      </c>
      <c r="BH162" s="229">
        <f>IF(N162="sníž. přenesená",J162,0)</f>
        <v>0</v>
      </c>
      <c r="BI162" s="229">
        <f>IF(N162="nulová",J162,0)</f>
        <v>0</v>
      </c>
      <c r="BJ162" s="16" t="s">
        <v>84</v>
      </c>
      <c r="BK162" s="229">
        <f>ROUND(I162*H162,2)</f>
        <v>0</v>
      </c>
      <c r="BL162" s="16" t="s">
        <v>136</v>
      </c>
      <c r="BM162" s="228" t="s">
        <v>410</v>
      </c>
    </row>
    <row r="163" spans="1:47" s="2" customFormat="1" ht="12">
      <c r="A163" s="37"/>
      <c r="B163" s="38"/>
      <c r="C163" s="39"/>
      <c r="D163" s="230" t="s">
        <v>138</v>
      </c>
      <c r="E163" s="39"/>
      <c r="F163" s="231" t="s">
        <v>207</v>
      </c>
      <c r="G163" s="39"/>
      <c r="H163" s="39"/>
      <c r="I163" s="232"/>
      <c r="J163" s="39"/>
      <c r="K163" s="39"/>
      <c r="L163" s="43"/>
      <c r="M163" s="233"/>
      <c r="N163" s="234"/>
      <c r="O163" s="90"/>
      <c r="P163" s="90"/>
      <c r="Q163" s="90"/>
      <c r="R163" s="90"/>
      <c r="S163" s="90"/>
      <c r="T163" s="91"/>
      <c r="U163" s="37"/>
      <c r="V163" s="37"/>
      <c r="W163" s="37"/>
      <c r="X163" s="37"/>
      <c r="Y163" s="37"/>
      <c r="Z163" s="37"/>
      <c r="AA163" s="37"/>
      <c r="AB163" s="37"/>
      <c r="AC163" s="37"/>
      <c r="AD163" s="37"/>
      <c r="AE163" s="37"/>
      <c r="AT163" s="16" t="s">
        <v>138</v>
      </c>
      <c r="AU163" s="16" t="s">
        <v>88</v>
      </c>
    </row>
    <row r="164" spans="1:63" s="12" customFormat="1" ht="22.8" customHeight="1">
      <c r="A164" s="12"/>
      <c r="B164" s="201"/>
      <c r="C164" s="202"/>
      <c r="D164" s="203" t="s">
        <v>78</v>
      </c>
      <c r="E164" s="215" t="s">
        <v>152</v>
      </c>
      <c r="F164" s="215" t="s">
        <v>209</v>
      </c>
      <c r="G164" s="202"/>
      <c r="H164" s="202"/>
      <c r="I164" s="205"/>
      <c r="J164" s="216">
        <f>BK164</f>
        <v>0</v>
      </c>
      <c r="K164" s="202"/>
      <c r="L164" s="207"/>
      <c r="M164" s="208"/>
      <c r="N164" s="209"/>
      <c r="O164" s="209"/>
      <c r="P164" s="210">
        <f>SUM(P165:P173)</f>
        <v>0</v>
      </c>
      <c r="Q164" s="209"/>
      <c r="R164" s="210">
        <f>SUM(R165:R173)</f>
        <v>0</v>
      </c>
      <c r="S164" s="209"/>
      <c r="T164" s="211">
        <f>SUM(T165:T173)</f>
        <v>0</v>
      </c>
      <c r="U164" s="12"/>
      <c r="V164" s="12"/>
      <c r="W164" s="12"/>
      <c r="X164" s="12"/>
      <c r="Y164" s="12"/>
      <c r="Z164" s="12"/>
      <c r="AA164" s="12"/>
      <c r="AB164" s="12"/>
      <c r="AC164" s="12"/>
      <c r="AD164" s="12"/>
      <c r="AE164" s="12"/>
      <c r="AR164" s="212" t="s">
        <v>84</v>
      </c>
      <c r="AT164" s="213" t="s">
        <v>78</v>
      </c>
      <c r="AU164" s="213" t="s">
        <v>84</v>
      </c>
      <c r="AY164" s="212" t="s">
        <v>129</v>
      </c>
      <c r="BK164" s="214">
        <f>SUM(BK165:BK173)</f>
        <v>0</v>
      </c>
    </row>
    <row r="165" spans="1:65" s="2" customFormat="1" ht="14.4" customHeight="1">
      <c r="A165" s="37"/>
      <c r="B165" s="38"/>
      <c r="C165" s="217" t="s">
        <v>8</v>
      </c>
      <c r="D165" s="217" t="s">
        <v>131</v>
      </c>
      <c r="E165" s="218" t="s">
        <v>210</v>
      </c>
      <c r="F165" s="219" t="s">
        <v>211</v>
      </c>
      <c r="G165" s="220" t="s">
        <v>134</v>
      </c>
      <c r="H165" s="221">
        <v>72.4</v>
      </c>
      <c r="I165" s="222"/>
      <c r="J165" s="223">
        <f>ROUND(I165*H165,2)</f>
        <v>0</v>
      </c>
      <c r="K165" s="219" t="s">
        <v>135</v>
      </c>
      <c r="L165" s="43"/>
      <c r="M165" s="224" t="s">
        <v>1</v>
      </c>
      <c r="N165" s="225" t="s">
        <v>44</v>
      </c>
      <c r="O165" s="90"/>
      <c r="P165" s="226">
        <f>O165*H165</f>
        <v>0</v>
      </c>
      <c r="Q165" s="226">
        <v>0</v>
      </c>
      <c r="R165" s="226">
        <f>Q165*H165</f>
        <v>0</v>
      </c>
      <c r="S165" s="226">
        <v>0</v>
      </c>
      <c r="T165" s="227">
        <f>S165*H165</f>
        <v>0</v>
      </c>
      <c r="U165" s="37"/>
      <c r="V165" s="37"/>
      <c r="W165" s="37"/>
      <c r="X165" s="37"/>
      <c r="Y165" s="37"/>
      <c r="Z165" s="37"/>
      <c r="AA165" s="37"/>
      <c r="AB165" s="37"/>
      <c r="AC165" s="37"/>
      <c r="AD165" s="37"/>
      <c r="AE165" s="37"/>
      <c r="AR165" s="228" t="s">
        <v>136</v>
      </c>
      <c r="AT165" s="228" t="s">
        <v>131</v>
      </c>
      <c r="AU165" s="228" t="s">
        <v>88</v>
      </c>
      <c r="AY165" s="16" t="s">
        <v>129</v>
      </c>
      <c r="BE165" s="229">
        <f>IF(N165="základní",J165,0)</f>
        <v>0</v>
      </c>
      <c r="BF165" s="229">
        <f>IF(N165="snížená",J165,0)</f>
        <v>0</v>
      </c>
      <c r="BG165" s="229">
        <f>IF(N165="zákl. přenesená",J165,0)</f>
        <v>0</v>
      </c>
      <c r="BH165" s="229">
        <f>IF(N165="sníž. přenesená",J165,0)</f>
        <v>0</v>
      </c>
      <c r="BI165" s="229">
        <f>IF(N165="nulová",J165,0)</f>
        <v>0</v>
      </c>
      <c r="BJ165" s="16" t="s">
        <v>84</v>
      </c>
      <c r="BK165" s="229">
        <f>ROUND(I165*H165,2)</f>
        <v>0</v>
      </c>
      <c r="BL165" s="16" t="s">
        <v>136</v>
      </c>
      <c r="BM165" s="228" t="s">
        <v>411</v>
      </c>
    </row>
    <row r="166" spans="1:65" s="2" customFormat="1" ht="14.4" customHeight="1">
      <c r="A166" s="37"/>
      <c r="B166" s="38"/>
      <c r="C166" s="217" t="s">
        <v>213</v>
      </c>
      <c r="D166" s="217" t="s">
        <v>131</v>
      </c>
      <c r="E166" s="218" t="s">
        <v>219</v>
      </c>
      <c r="F166" s="219" t="s">
        <v>220</v>
      </c>
      <c r="G166" s="220" t="s">
        <v>134</v>
      </c>
      <c r="H166" s="221">
        <v>68.9</v>
      </c>
      <c r="I166" s="222"/>
      <c r="J166" s="223">
        <f>ROUND(I166*H166,2)</f>
        <v>0</v>
      </c>
      <c r="K166" s="219" t="s">
        <v>135</v>
      </c>
      <c r="L166" s="43"/>
      <c r="M166" s="224" t="s">
        <v>1</v>
      </c>
      <c r="N166" s="225" t="s">
        <v>44</v>
      </c>
      <c r="O166" s="90"/>
      <c r="P166" s="226">
        <f>O166*H166</f>
        <v>0</v>
      </c>
      <c r="Q166" s="226">
        <v>0</v>
      </c>
      <c r="R166" s="226">
        <f>Q166*H166</f>
        <v>0</v>
      </c>
      <c r="S166" s="226">
        <v>0</v>
      </c>
      <c r="T166" s="227">
        <f>S166*H166</f>
        <v>0</v>
      </c>
      <c r="U166" s="37"/>
      <c r="V166" s="37"/>
      <c r="W166" s="37"/>
      <c r="X166" s="37"/>
      <c r="Y166" s="37"/>
      <c r="Z166" s="37"/>
      <c r="AA166" s="37"/>
      <c r="AB166" s="37"/>
      <c r="AC166" s="37"/>
      <c r="AD166" s="37"/>
      <c r="AE166" s="37"/>
      <c r="AR166" s="228" t="s">
        <v>136</v>
      </c>
      <c r="AT166" s="228" t="s">
        <v>131</v>
      </c>
      <c r="AU166" s="228" t="s">
        <v>88</v>
      </c>
      <c r="AY166" s="16" t="s">
        <v>129</v>
      </c>
      <c r="BE166" s="229">
        <f>IF(N166="základní",J166,0)</f>
        <v>0</v>
      </c>
      <c r="BF166" s="229">
        <f>IF(N166="snížená",J166,0)</f>
        <v>0</v>
      </c>
      <c r="BG166" s="229">
        <f>IF(N166="zákl. přenesená",J166,0)</f>
        <v>0</v>
      </c>
      <c r="BH166" s="229">
        <f>IF(N166="sníž. přenesená",J166,0)</f>
        <v>0</v>
      </c>
      <c r="BI166" s="229">
        <f>IF(N166="nulová",J166,0)</f>
        <v>0</v>
      </c>
      <c r="BJ166" s="16" t="s">
        <v>84</v>
      </c>
      <c r="BK166" s="229">
        <f>ROUND(I166*H166,2)</f>
        <v>0</v>
      </c>
      <c r="BL166" s="16" t="s">
        <v>136</v>
      </c>
      <c r="BM166" s="228" t="s">
        <v>412</v>
      </c>
    </row>
    <row r="167" spans="1:47" s="2" customFormat="1" ht="12">
      <c r="A167" s="37"/>
      <c r="B167" s="38"/>
      <c r="C167" s="39"/>
      <c r="D167" s="230" t="s">
        <v>138</v>
      </c>
      <c r="E167" s="39"/>
      <c r="F167" s="231" t="s">
        <v>222</v>
      </c>
      <c r="G167" s="39"/>
      <c r="H167" s="39"/>
      <c r="I167" s="232"/>
      <c r="J167" s="39"/>
      <c r="K167" s="39"/>
      <c r="L167" s="43"/>
      <c r="M167" s="233"/>
      <c r="N167" s="234"/>
      <c r="O167" s="90"/>
      <c r="P167" s="90"/>
      <c r="Q167" s="90"/>
      <c r="R167" s="90"/>
      <c r="S167" s="90"/>
      <c r="T167" s="91"/>
      <c r="U167" s="37"/>
      <c r="V167" s="37"/>
      <c r="W167" s="37"/>
      <c r="X167" s="37"/>
      <c r="Y167" s="37"/>
      <c r="Z167" s="37"/>
      <c r="AA167" s="37"/>
      <c r="AB167" s="37"/>
      <c r="AC167" s="37"/>
      <c r="AD167" s="37"/>
      <c r="AE167" s="37"/>
      <c r="AT167" s="16" t="s">
        <v>138</v>
      </c>
      <c r="AU167" s="16" t="s">
        <v>88</v>
      </c>
    </row>
    <row r="168" spans="1:51" s="13" customFormat="1" ht="12">
      <c r="A168" s="13"/>
      <c r="B168" s="235"/>
      <c r="C168" s="236"/>
      <c r="D168" s="230" t="s">
        <v>146</v>
      </c>
      <c r="E168" s="237" t="s">
        <v>1</v>
      </c>
      <c r="F168" s="238" t="s">
        <v>413</v>
      </c>
      <c r="G168" s="236"/>
      <c r="H168" s="239">
        <v>68.9</v>
      </c>
      <c r="I168" s="240"/>
      <c r="J168" s="236"/>
      <c r="K168" s="236"/>
      <c r="L168" s="241"/>
      <c r="M168" s="242"/>
      <c r="N168" s="243"/>
      <c r="O168" s="243"/>
      <c r="P168" s="243"/>
      <c r="Q168" s="243"/>
      <c r="R168" s="243"/>
      <c r="S168" s="243"/>
      <c r="T168" s="244"/>
      <c r="U168" s="13"/>
      <c r="V168" s="13"/>
      <c r="W168" s="13"/>
      <c r="X168" s="13"/>
      <c r="Y168" s="13"/>
      <c r="Z168" s="13"/>
      <c r="AA168" s="13"/>
      <c r="AB168" s="13"/>
      <c r="AC168" s="13"/>
      <c r="AD168" s="13"/>
      <c r="AE168" s="13"/>
      <c r="AT168" s="245" t="s">
        <v>146</v>
      </c>
      <c r="AU168" s="245" t="s">
        <v>88</v>
      </c>
      <c r="AV168" s="13" t="s">
        <v>88</v>
      </c>
      <c r="AW168" s="13" t="s">
        <v>37</v>
      </c>
      <c r="AX168" s="13" t="s">
        <v>84</v>
      </c>
      <c r="AY168" s="245" t="s">
        <v>129</v>
      </c>
    </row>
    <row r="169" spans="1:65" s="2" customFormat="1" ht="14.4" customHeight="1">
      <c r="A169" s="37"/>
      <c r="B169" s="38"/>
      <c r="C169" s="217" t="s">
        <v>218</v>
      </c>
      <c r="D169" s="217" t="s">
        <v>131</v>
      </c>
      <c r="E169" s="218" t="s">
        <v>224</v>
      </c>
      <c r="F169" s="219" t="s">
        <v>225</v>
      </c>
      <c r="G169" s="220" t="s">
        <v>134</v>
      </c>
      <c r="H169" s="221">
        <v>79.4</v>
      </c>
      <c r="I169" s="222"/>
      <c r="J169" s="223">
        <f>ROUND(I169*H169,2)</f>
        <v>0</v>
      </c>
      <c r="K169" s="219" t="s">
        <v>135</v>
      </c>
      <c r="L169" s="43"/>
      <c r="M169" s="224" t="s">
        <v>1</v>
      </c>
      <c r="N169" s="225" t="s">
        <v>44</v>
      </c>
      <c r="O169" s="90"/>
      <c r="P169" s="226">
        <f>O169*H169</f>
        <v>0</v>
      </c>
      <c r="Q169" s="226">
        <v>0</v>
      </c>
      <c r="R169" s="226">
        <f>Q169*H169</f>
        <v>0</v>
      </c>
      <c r="S169" s="226">
        <v>0</v>
      </c>
      <c r="T169" s="227">
        <f>S169*H169</f>
        <v>0</v>
      </c>
      <c r="U169" s="37"/>
      <c r="V169" s="37"/>
      <c r="W169" s="37"/>
      <c r="X169" s="37"/>
      <c r="Y169" s="37"/>
      <c r="Z169" s="37"/>
      <c r="AA169" s="37"/>
      <c r="AB169" s="37"/>
      <c r="AC169" s="37"/>
      <c r="AD169" s="37"/>
      <c r="AE169" s="37"/>
      <c r="AR169" s="228" t="s">
        <v>136</v>
      </c>
      <c r="AT169" s="228" t="s">
        <v>131</v>
      </c>
      <c r="AU169" s="228" t="s">
        <v>88</v>
      </c>
      <c r="AY169" s="16" t="s">
        <v>129</v>
      </c>
      <c r="BE169" s="229">
        <f>IF(N169="základní",J169,0)</f>
        <v>0</v>
      </c>
      <c r="BF169" s="229">
        <f>IF(N169="snížená",J169,0)</f>
        <v>0</v>
      </c>
      <c r="BG169" s="229">
        <f>IF(N169="zákl. přenesená",J169,0)</f>
        <v>0</v>
      </c>
      <c r="BH169" s="229">
        <f>IF(N169="sníž. přenesená",J169,0)</f>
        <v>0</v>
      </c>
      <c r="BI169" s="229">
        <f>IF(N169="nulová",J169,0)</f>
        <v>0</v>
      </c>
      <c r="BJ169" s="16" t="s">
        <v>84</v>
      </c>
      <c r="BK169" s="229">
        <f>ROUND(I169*H169,2)</f>
        <v>0</v>
      </c>
      <c r="BL169" s="16" t="s">
        <v>136</v>
      </c>
      <c r="BM169" s="228" t="s">
        <v>414</v>
      </c>
    </row>
    <row r="170" spans="1:51" s="13" customFormat="1" ht="12">
      <c r="A170" s="13"/>
      <c r="B170" s="235"/>
      <c r="C170" s="236"/>
      <c r="D170" s="230" t="s">
        <v>146</v>
      </c>
      <c r="E170" s="237" t="s">
        <v>1</v>
      </c>
      <c r="F170" s="238" t="s">
        <v>386</v>
      </c>
      <c r="G170" s="236"/>
      <c r="H170" s="239">
        <v>79.4</v>
      </c>
      <c r="I170" s="240"/>
      <c r="J170" s="236"/>
      <c r="K170" s="236"/>
      <c r="L170" s="241"/>
      <c r="M170" s="242"/>
      <c r="N170" s="243"/>
      <c r="O170" s="243"/>
      <c r="P170" s="243"/>
      <c r="Q170" s="243"/>
      <c r="R170" s="243"/>
      <c r="S170" s="243"/>
      <c r="T170" s="244"/>
      <c r="U170" s="13"/>
      <c r="V170" s="13"/>
      <c r="W170" s="13"/>
      <c r="X170" s="13"/>
      <c r="Y170" s="13"/>
      <c r="Z170" s="13"/>
      <c r="AA170" s="13"/>
      <c r="AB170" s="13"/>
      <c r="AC170" s="13"/>
      <c r="AD170" s="13"/>
      <c r="AE170" s="13"/>
      <c r="AT170" s="245" t="s">
        <v>146</v>
      </c>
      <c r="AU170" s="245" t="s">
        <v>88</v>
      </c>
      <c r="AV170" s="13" t="s">
        <v>88</v>
      </c>
      <c r="AW170" s="13" t="s">
        <v>37</v>
      </c>
      <c r="AX170" s="13" t="s">
        <v>84</v>
      </c>
      <c r="AY170" s="245" t="s">
        <v>129</v>
      </c>
    </row>
    <row r="171" spans="1:65" s="2" customFormat="1" ht="14.4" customHeight="1">
      <c r="A171" s="37"/>
      <c r="B171" s="38"/>
      <c r="C171" s="217" t="s">
        <v>223</v>
      </c>
      <c r="D171" s="217" t="s">
        <v>131</v>
      </c>
      <c r="E171" s="218" t="s">
        <v>415</v>
      </c>
      <c r="F171" s="219" t="s">
        <v>416</v>
      </c>
      <c r="G171" s="220" t="s">
        <v>134</v>
      </c>
      <c r="H171" s="221">
        <v>72.4</v>
      </c>
      <c r="I171" s="222"/>
      <c r="J171" s="223">
        <f>ROUND(I171*H171,2)</f>
        <v>0</v>
      </c>
      <c r="K171" s="219" t="s">
        <v>135</v>
      </c>
      <c r="L171" s="43"/>
      <c r="M171" s="224" t="s">
        <v>1</v>
      </c>
      <c r="N171" s="225" t="s">
        <v>44</v>
      </c>
      <c r="O171" s="90"/>
      <c r="P171" s="226">
        <f>O171*H171</f>
        <v>0</v>
      </c>
      <c r="Q171" s="226">
        <v>0</v>
      </c>
      <c r="R171" s="226">
        <f>Q171*H171</f>
        <v>0</v>
      </c>
      <c r="S171" s="226">
        <v>0</v>
      </c>
      <c r="T171" s="227">
        <f>S171*H171</f>
        <v>0</v>
      </c>
      <c r="U171" s="37"/>
      <c r="V171" s="37"/>
      <c r="W171" s="37"/>
      <c r="X171" s="37"/>
      <c r="Y171" s="37"/>
      <c r="Z171" s="37"/>
      <c r="AA171" s="37"/>
      <c r="AB171" s="37"/>
      <c r="AC171" s="37"/>
      <c r="AD171" s="37"/>
      <c r="AE171" s="37"/>
      <c r="AR171" s="228" t="s">
        <v>136</v>
      </c>
      <c r="AT171" s="228" t="s">
        <v>131</v>
      </c>
      <c r="AU171" s="228" t="s">
        <v>88</v>
      </c>
      <c r="AY171" s="16" t="s">
        <v>129</v>
      </c>
      <c r="BE171" s="229">
        <f>IF(N171="základní",J171,0)</f>
        <v>0</v>
      </c>
      <c r="BF171" s="229">
        <f>IF(N171="snížená",J171,0)</f>
        <v>0</v>
      </c>
      <c r="BG171" s="229">
        <f>IF(N171="zákl. přenesená",J171,0)</f>
        <v>0</v>
      </c>
      <c r="BH171" s="229">
        <f>IF(N171="sníž. přenesená",J171,0)</f>
        <v>0</v>
      </c>
      <c r="BI171" s="229">
        <f>IF(N171="nulová",J171,0)</f>
        <v>0</v>
      </c>
      <c r="BJ171" s="16" t="s">
        <v>84</v>
      </c>
      <c r="BK171" s="229">
        <f>ROUND(I171*H171,2)</f>
        <v>0</v>
      </c>
      <c r="BL171" s="16" t="s">
        <v>136</v>
      </c>
      <c r="BM171" s="228" t="s">
        <v>417</v>
      </c>
    </row>
    <row r="172" spans="1:65" s="2" customFormat="1" ht="14.4" customHeight="1">
      <c r="A172" s="37"/>
      <c r="B172" s="38"/>
      <c r="C172" s="217" t="s">
        <v>227</v>
      </c>
      <c r="D172" s="217" t="s">
        <v>131</v>
      </c>
      <c r="E172" s="218" t="s">
        <v>228</v>
      </c>
      <c r="F172" s="219" t="s">
        <v>229</v>
      </c>
      <c r="G172" s="220" t="s">
        <v>134</v>
      </c>
      <c r="H172" s="221">
        <v>7</v>
      </c>
      <c r="I172" s="222"/>
      <c r="J172" s="223">
        <f>ROUND(I172*H172,2)</f>
        <v>0</v>
      </c>
      <c r="K172" s="219" t="s">
        <v>135</v>
      </c>
      <c r="L172" s="43"/>
      <c r="M172" s="224" t="s">
        <v>1</v>
      </c>
      <c r="N172" s="225" t="s">
        <v>44</v>
      </c>
      <c r="O172" s="90"/>
      <c r="P172" s="226">
        <f>O172*H172</f>
        <v>0</v>
      </c>
      <c r="Q172" s="226">
        <v>0</v>
      </c>
      <c r="R172" s="226">
        <f>Q172*H172</f>
        <v>0</v>
      </c>
      <c r="S172" s="226">
        <v>0</v>
      </c>
      <c r="T172" s="227">
        <f>S172*H172</f>
        <v>0</v>
      </c>
      <c r="U172" s="37"/>
      <c r="V172" s="37"/>
      <c r="W172" s="37"/>
      <c r="X172" s="37"/>
      <c r="Y172" s="37"/>
      <c r="Z172" s="37"/>
      <c r="AA172" s="37"/>
      <c r="AB172" s="37"/>
      <c r="AC172" s="37"/>
      <c r="AD172" s="37"/>
      <c r="AE172" s="37"/>
      <c r="AR172" s="228" t="s">
        <v>136</v>
      </c>
      <c r="AT172" s="228" t="s">
        <v>131</v>
      </c>
      <c r="AU172" s="228" t="s">
        <v>88</v>
      </c>
      <c r="AY172" s="16" t="s">
        <v>129</v>
      </c>
      <c r="BE172" s="229">
        <f>IF(N172="základní",J172,0)</f>
        <v>0</v>
      </c>
      <c r="BF172" s="229">
        <f>IF(N172="snížená",J172,0)</f>
        <v>0</v>
      </c>
      <c r="BG172" s="229">
        <f>IF(N172="zákl. přenesená",J172,0)</f>
        <v>0</v>
      </c>
      <c r="BH172" s="229">
        <f>IF(N172="sníž. přenesená",J172,0)</f>
        <v>0</v>
      </c>
      <c r="BI172" s="229">
        <f>IF(N172="nulová",J172,0)</f>
        <v>0</v>
      </c>
      <c r="BJ172" s="16" t="s">
        <v>84</v>
      </c>
      <c r="BK172" s="229">
        <f>ROUND(I172*H172,2)</f>
        <v>0</v>
      </c>
      <c r="BL172" s="16" t="s">
        <v>136</v>
      </c>
      <c r="BM172" s="228" t="s">
        <v>418</v>
      </c>
    </row>
    <row r="173" spans="1:47" s="2" customFormat="1" ht="12">
      <c r="A173" s="37"/>
      <c r="B173" s="38"/>
      <c r="C173" s="39"/>
      <c r="D173" s="230" t="s">
        <v>138</v>
      </c>
      <c r="E173" s="39"/>
      <c r="F173" s="231" t="s">
        <v>231</v>
      </c>
      <c r="G173" s="39"/>
      <c r="H173" s="39"/>
      <c r="I173" s="232"/>
      <c r="J173" s="39"/>
      <c r="K173" s="39"/>
      <c r="L173" s="43"/>
      <c r="M173" s="233"/>
      <c r="N173" s="234"/>
      <c r="O173" s="90"/>
      <c r="P173" s="90"/>
      <c r="Q173" s="90"/>
      <c r="R173" s="90"/>
      <c r="S173" s="90"/>
      <c r="T173" s="91"/>
      <c r="U173" s="37"/>
      <c r="V173" s="37"/>
      <c r="W173" s="37"/>
      <c r="X173" s="37"/>
      <c r="Y173" s="37"/>
      <c r="Z173" s="37"/>
      <c r="AA173" s="37"/>
      <c r="AB173" s="37"/>
      <c r="AC173" s="37"/>
      <c r="AD173" s="37"/>
      <c r="AE173" s="37"/>
      <c r="AT173" s="16" t="s">
        <v>138</v>
      </c>
      <c r="AU173" s="16" t="s">
        <v>88</v>
      </c>
    </row>
    <row r="174" spans="1:63" s="12" customFormat="1" ht="22.8" customHeight="1">
      <c r="A174" s="12"/>
      <c r="B174" s="201"/>
      <c r="C174" s="202"/>
      <c r="D174" s="203" t="s">
        <v>78</v>
      </c>
      <c r="E174" s="215" t="s">
        <v>175</v>
      </c>
      <c r="F174" s="215" t="s">
        <v>252</v>
      </c>
      <c r="G174" s="202"/>
      <c r="H174" s="202"/>
      <c r="I174" s="205"/>
      <c r="J174" s="216">
        <f>BK174</f>
        <v>0</v>
      </c>
      <c r="K174" s="202"/>
      <c r="L174" s="207"/>
      <c r="M174" s="208"/>
      <c r="N174" s="209"/>
      <c r="O174" s="209"/>
      <c r="P174" s="210">
        <f>SUM(P175:P199)</f>
        <v>0</v>
      </c>
      <c r="Q174" s="209"/>
      <c r="R174" s="210">
        <f>SUM(R175:R199)</f>
        <v>13.8044984</v>
      </c>
      <c r="S174" s="209"/>
      <c r="T174" s="211">
        <f>SUM(T175:T199)</f>
        <v>0</v>
      </c>
      <c r="U174" s="12"/>
      <c r="V174" s="12"/>
      <c r="W174" s="12"/>
      <c r="X174" s="12"/>
      <c r="Y174" s="12"/>
      <c r="Z174" s="12"/>
      <c r="AA174" s="12"/>
      <c r="AB174" s="12"/>
      <c r="AC174" s="12"/>
      <c r="AD174" s="12"/>
      <c r="AE174" s="12"/>
      <c r="AR174" s="212" t="s">
        <v>84</v>
      </c>
      <c r="AT174" s="213" t="s">
        <v>78</v>
      </c>
      <c r="AU174" s="213" t="s">
        <v>84</v>
      </c>
      <c r="AY174" s="212" t="s">
        <v>129</v>
      </c>
      <c r="BK174" s="214">
        <f>SUM(BK175:BK199)</f>
        <v>0</v>
      </c>
    </row>
    <row r="175" spans="1:65" s="2" customFormat="1" ht="14.4" customHeight="1">
      <c r="A175" s="37"/>
      <c r="B175" s="38"/>
      <c r="C175" s="217" t="s">
        <v>232</v>
      </c>
      <c r="D175" s="217" t="s">
        <v>131</v>
      </c>
      <c r="E175" s="218" t="s">
        <v>254</v>
      </c>
      <c r="F175" s="219" t="s">
        <v>255</v>
      </c>
      <c r="G175" s="220" t="s">
        <v>245</v>
      </c>
      <c r="H175" s="221">
        <v>1</v>
      </c>
      <c r="I175" s="222"/>
      <c r="J175" s="223">
        <f>ROUND(I175*H175,2)</f>
        <v>0</v>
      </c>
      <c r="K175" s="219" t="s">
        <v>135</v>
      </c>
      <c r="L175" s="43"/>
      <c r="M175" s="224" t="s">
        <v>1</v>
      </c>
      <c r="N175" s="225" t="s">
        <v>44</v>
      </c>
      <c r="O175" s="90"/>
      <c r="P175" s="226">
        <f>O175*H175</f>
        <v>0</v>
      </c>
      <c r="Q175" s="226">
        <v>0.10941</v>
      </c>
      <c r="R175" s="226">
        <f>Q175*H175</f>
        <v>0.10941</v>
      </c>
      <c r="S175" s="226">
        <v>0</v>
      </c>
      <c r="T175" s="227">
        <f>S175*H175</f>
        <v>0</v>
      </c>
      <c r="U175" s="37"/>
      <c r="V175" s="37"/>
      <c r="W175" s="37"/>
      <c r="X175" s="37"/>
      <c r="Y175" s="37"/>
      <c r="Z175" s="37"/>
      <c r="AA175" s="37"/>
      <c r="AB175" s="37"/>
      <c r="AC175" s="37"/>
      <c r="AD175" s="37"/>
      <c r="AE175" s="37"/>
      <c r="AR175" s="228" t="s">
        <v>136</v>
      </c>
      <c r="AT175" s="228" t="s">
        <v>131</v>
      </c>
      <c r="AU175" s="228" t="s">
        <v>88</v>
      </c>
      <c r="AY175" s="16" t="s">
        <v>129</v>
      </c>
      <c r="BE175" s="229">
        <f>IF(N175="základní",J175,0)</f>
        <v>0</v>
      </c>
      <c r="BF175" s="229">
        <f>IF(N175="snížená",J175,0)</f>
        <v>0</v>
      </c>
      <c r="BG175" s="229">
        <f>IF(N175="zákl. přenesená",J175,0)</f>
        <v>0</v>
      </c>
      <c r="BH175" s="229">
        <f>IF(N175="sníž. přenesená",J175,0)</f>
        <v>0</v>
      </c>
      <c r="BI175" s="229">
        <f>IF(N175="nulová",J175,0)</f>
        <v>0</v>
      </c>
      <c r="BJ175" s="16" t="s">
        <v>84</v>
      </c>
      <c r="BK175" s="229">
        <f>ROUND(I175*H175,2)</f>
        <v>0</v>
      </c>
      <c r="BL175" s="16" t="s">
        <v>136</v>
      </c>
      <c r="BM175" s="228" t="s">
        <v>419</v>
      </c>
    </row>
    <row r="176" spans="1:47" s="2" customFormat="1" ht="12">
      <c r="A176" s="37"/>
      <c r="B176" s="38"/>
      <c r="C176" s="39"/>
      <c r="D176" s="230" t="s">
        <v>138</v>
      </c>
      <c r="E176" s="39"/>
      <c r="F176" s="231" t="s">
        <v>257</v>
      </c>
      <c r="G176" s="39"/>
      <c r="H176" s="39"/>
      <c r="I176" s="232"/>
      <c r="J176" s="39"/>
      <c r="K176" s="39"/>
      <c r="L176" s="43"/>
      <c r="M176" s="233"/>
      <c r="N176" s="234"/>
      <c r="O176" s="90"/>
      <c r="P176" s="90"/>
      <c r="Q176" s="90"/>
      <c r="R176" s="90"/>
      <c r="S176" s="90"/>
      <c r="T176" s="91"/>
      <c r="U176" s="37"/>
      <c r="V176" s="37"/>
      <c r="W176" s="37"/>
      <c r="X176" s="37"/>
      <c r="Y176" s="37"/>
      <c r="Z176" s="37"/>
      <c r="AA176" s="37"/>
      <c r="AB176" s="37"/>
      <c r="AC176" s="37"/>
      <c r="AD176" s="37"/>
      <c r="AE176" s="37"/>
      <c r="AT176" s="16" t="s">
        <v>138</v>
      </c>
      <c r="AU176" s="16" t="s">
        <v>88</v>
      </c>
    </row>
    <row r="177" spans="1:65" s="2" customFormat="1" ht="14.4" customHeight="1">
      <c r="A177" s="37"/>
      <c r="B177" s="38"/>
      <c r="C177" s="217" t="s">
        <v>7</v>
      </c>
      <c r="D177" s="217" t="s">
        <v>131</v>
      </c>
      <c r="E177" s="218" t="s">
        <v>420</v>
      </c>
      <c r="F177" s="219" t="s">
        <v>421</v>
      </c>
      <c r="G177" s="220" t="s">
        <v>155</v>
      </c>
      <c r="H177" s="221">
        <v>33</v>
      </c>
      <c r="I177" s="222"/>
      <c r="J177" s="223">
        <f>ROUND(I177*H177,2)</f>
        <v>0</v>
      </c>
      <c r="K177" s="219" t="s">
        <v>135</v>
      </c>
      <c r="L177" s="43"/>
      <c r="M177" s="224" t="s">
        <v>1</v>
      </c>
      <c r="N177" s="225" t="s">
        <v>44</v>
      </c>
      <c r="O177" s="90"/>
      <c r="P177" s="226">
        <f>O177*H177</f>
        <v>0</v>
      </c>
      <c r="Q177" s="226">
        <v>0.10988</v>
      </c>
      <c r="R177" s="226">
        <f>Q177*H177</f>
        <v>3.62604</v>
      </c>
      <c r="S177" s="226">
        <v>0</v>
      </c>
      <c r="T177" s="227">
        <f>S177*H177</f>
        <v>0</v>
      </c>
      <c r="U177" s="37"/>
      <c r="V177" s="37"/>
      <c r="W177" s="37"/>
      <c r="X177" s="37"/>
      <c r="Y177" s="37"/>
      <c r="Z177" s="37"/>
      <c r="AA177" s="37"/>
      <c r="AB177" s="37"/>
      <c r="AC177" s="37"/>
      <c r="AD177" s="37"/>
      <c r="AE177" s="37"/>
      <c r="AR177" s="228" t="s">
        <v>136</v>
      </c>
      <c r="AT177" s="228" t="s">
        <v>131</v>
      </c>
      <c r="AU177" s="228" t="s">
        <v>88</v>
      </c>
      <c r="AY177" s="16" t="s">
        <v>129</v>
      </c>
      <c r="BE177" s="229">
        <f>IF(N177="základní",J177,0)</f>
        <v>0</v>
      </c>
      <c r="BF177" s="229">
        <f>IF(N177="snížená",J177,0)</f>
        <v>0</v>
      </c>
      <c r="BG177" s="229">
        <f>IF(N177="zákl. přenesená",J177,0)</f>
        <v>0</v>
      </c>
      <c r="BH177" s="229">
        <f>IF(N177="sníž. přenesená",J177,0)</f>
        <v>0</v>
      </c>
      <c r="BI177" s="229">
        <f>IF(N177="nulová",J177,0)</f>
        <v>0</v>
      </c>
      <c r="BJ177" s="16" t="s">
        <v>84</v>
      </c>
      <c r="BK177" s="229">
        <f>ROUND(I177*H177,2)</f>
        <v>0</v>
      </c>
      <c r="BL177" s="16" t="s">
        <v>136</v>
      </c>
      <c r="BM177" s="228" t="s">
        <v>422</v>
      </c>
    </row>
    <row r="178" spans="1:47" s="2" customFormat="1" ht="12">
      <c r="A178" s="37"/>
      <c r="B178" s="38"/>
      <c r="C178" s="39"/>
      <c r="D178" s="230" t="s">
        <v>138</v>
      </c>
      <c r="E178" s="39"/>
      <c r="F178" s="231" t="s">
        <v>423</v>
      </c>
      <c r="G178" s="39"/>
      <c r="H178" s="39"/>
      <c r="I178" s="232"/>
      <c r="J178" s="39"/>
      <c r="K178" s="39"/>
      <c r="L178" s="43"/>
      <c r="M178" s="233"/>
      <c r="N178" s="234"/>
      <c r="O178" s="90"/>
      <c r="P178" s="90"/>
      <c r="Q178" s="90"/>
      <c r="R178" s="90"/>
      <c r="S178" s="90"/>
      <c r="T178" s="91"/>
      <c r="U178" s="37"/>
      <c r="V178" s="37"/>
      <c r="W178" s="37"/>
      <c r="X178" s="37"/>
      <c r="Y178" s="37"/>
      <c r="Z178" s="37"/>
      <c r="AA178" s="37"/>
      <c r="AB178" s="37"/>
      <c r="AC178" s="37"/>
      <c r="AD178" s="37"/>
      <c r="AE178" s="37"/>
      <c r="AT178" s="16" t="s">
        <v>138</v>
      </c>
      <c r="AU178" s="16" t="s">
        <v>88</v>
      </c>
    </row>
    <row r="179" spans="1:65" s="2" customFormat="1" ht="14.4" customHeight="1">
      <c r="A179" s="37"/>
      <c r="B179" s="38"/>
      <c r="C179" s="246" t="s">
        <v>242</v>
      </c>
      <c r="D179" s="246" t="s">
        <v>186</v>
      </c>
      <c r="E179" s="247" t="s">
        <v>424</v>
      </c>
      <c r="F179" s="248" t="s">
        <v>425</v>
      </c>
      <c r="G179" s="249" t="s">
        <v>134</v>
      </c>
      <c r="H179" s="250">
        <v>5.238</v>
      </c>
      <c r="I179" s="251"/>
      <c r="J179" s="252">
        <f>ROUND(I179*H179,2)</f>
        <v>0</v>
      </c>
      <c r="K179" s="248" t="s">
        <v>1</v>
      </c>
      <c r="L179" s="253"/>
      <c r="M179" s="254" t="s">
        <v>1</v>
      </c>
      <c r="N179" s="255" t="s">
        <v>44</v>
      </c>
      <c r="O179" s="90"/>
      <c r="P179" s="226">
        <f>O179*H179</f>
        <v>0</v>
      </c>
      <c r="Q179" s="226">
        <v>0.417</v>
      </c>
      <c r="R179" s="226">
        <f>Q179*H179</f>
        <v>2.184246</v>
      </c>
      <c r="S179" s="226">
        <v>0</v>
      </c>
      <c r="T179" s="227">
        <f>S179*H179</f>
        <v>0</v>
      </c>
      <c r="U179" s="37"/>
      <c r="V179" s="37"/>
      <c r="W179" s="37"/>
      <c r="X179" s="37"/>
      <c r="Y179" s="37"/>
      <c r="Z179" s="37"/>
      <c r="AA179" s="37"/>
      <c r="AB179" s="37"/>
      <c r="AC179" s="37"/>
      <c r="AD179" s="37"/>
      <c r="AE179" s="37"/>
      <c r="AR179" s="228" t="s">
        <v>169</v>
      </c>
      <c r="AT179" s="228" t="s">
        <v>186</v>
      </c>
      <c r="AU179" s="228" t="s">
        <v>88</v>
      </c>
      <c r="AY179" s="16" t="s">
        <v>129</v>
      </c>
      <c r="BE179" s="229">
        <f>IF(N179="základní",J179,0)</f>
        <v>0</v>
      </c>
      <c r="BF179" s="229">
        <f>IF(N179="snížená",J179,0)</f>
        <v>0</v>
      </c>
      <c r="BG179" s="229">
        <f>IF(N179="zákl. přenesená",J179,0)</f>
        <v>0</v>
      </c>
      <c r="BH179" s="229">
        <f>IF(N179="sníž. přenesená",J179,0)</f>
        <v>0</v>
      </c>
      <c r="BI179" s="229">
        <f>IF(N179="nulová",J179,0)</f>
        <v>0</v>
      </c>
      <c r="BJ179" s="16" t="s">
        <v>84</v>
      </c>
      <c r="BK179" s="229">
        <f>ROUND(I179*H179,2)</f>
        <v>0</v>
      </c>
      <c r="BL179" s="16" t="s">
        <v>136</v>
      </c>
      <c r="BM179" s="228" t="s">
        <v>426</v>
      </c>
    </row>
    <row r="180" spans="1:51" s="13" customFormat="1" ht="12">
      <c r="A180" s="13"/>
      <c r="B180" s="235"/>
      <c r="C180" s="236"/>
      <c r="D180" s="230" t="s">
        <v>146</v>
      </c>
      <c r="E180" s="237" t="s">
        <v>1</v>
      </c>
      <c r="F180" s="238" t="s">
        <v>427</v>
      </c>
      <c r="G180" s="236"/>
      <c r="H180" s="239">
        <v>5.23809523809524</v>
      </c>
      <c r="I180" s="240"/>
      <c r="J180" s="236"/>
      <c r="K180" s="236"/>
      <c r="L180" s="241"/>
      <c r="M180" s="242"/>
      <c r="N180" s="243"/>
      <c r="O180" s="243"/>
      <c r="P180" s="243"/>
      <c r="Q180" s="243"/>
      <c r="R180" s="243"/>
      <c r="S180" s="243"/>
      <c r="T180" s="244"/>
      <c r="U180" s="13"/>
      <c r="V180" s="13"/>
      <c r="W180" s="13"/>
      <c r="X180" s="13"/>
      <c r="Y180" s="13"/>
      <c r="Z180" s="13"/>
      <c r="AA180" s="13"/>
      <c r="AB180" s="13"/>
      <c r="AC180" s="13"/>
      <c r="AD180" s="13"/>
      <c r="AE180" s="13"/>
      <c r="AT180" s="245" t="s">
        <v>146</v>
      </c>
      <c r="AU180" s="245" t="s">
        <v>88</v>
      </c>
      <c r="AV180" s="13" t="s">
        <v>88</v>
      </c>
      <c r="AW180" s="13" t="s">
        <v>37</v>
      </c>
      <c r="AX180" s="13" t="s">
        <v>84</v>
      </c>
      <c r="AY180" s="245" t="s">
        <v>129</v>
      </c>
    </row>
    <row r="181" spans="1:65" s="2" customFormat="1" ht="14.4" customHeight="1">
      <c r="A181" s="37"/>
      <c r="B181" s="38"/>
      <c r="C181" s="217" t="s">
        <v>247</v>
      </c>
      <c r="D181" s="217" t="s">
        <v>131</v>
      </c>
      <c r="E181" s="218" t="s">
        <v>268</v>
      </c>
      <c r="F181" s="219" t="s">
        <v>269</v>
      </c>
      <c r="G181" s="220" t="s">
        <v>155</v>
      </c>
      <c r="H181" s="221">
        <v>2</v>
      </c>
      <c r="I181" s="222"/>
      <c r="J181" s="223">
        <f>ROUND(I181*H181,2)</f>
        <v>0</v>
      </c>
      <c r="K181" s="219" t="s">
        <v>135</v>
      </c>
      <c r="L181" s="43"/>
      <c r="M181" s="224" t="s">
        <v>1</v>
      </c>
      <c r="N181" s="225" t="s">
        <v>44</v>
      </c>
      <c r="O181" s="90"/>
      <c r="P181" s="226">
        <f>O181*H181</f>
        <v>0</v>
      </c>
      <c r="Q181" s="226">
        <v>0.16849</v>
      </c>
      <c r="R181" s="226">
        <f>Q181*H181</f>
        <v>0.33698</v>
      </c>
      <c r="S181" s="226">
        <v>0</v>
      </c>
      <c r="T181" s="227">
        <f>S181*H181</f>
        <v>0</v>
      </c>
      <c r="U181" s="37"/>
      <c r="V181" s="37"/>
      <c r="W181" s="37"/>
      <c r="X181" s="37"/>
      <c r="Y181" s="37"/>
      <c r="Z181" s="37"/>
      <c r="AA181" s="37"/>
      <c r="AB181" s="37"/>
      <c r="AC181" s="37"/>
      <c r="AD181" s="37"/>
      <c r="AE181" s="37"/>
      <c r="AR181" s="228" t="s">
        <v>136</v>
      </c>
      <c r="AT181" s="228" t="s">
        <v>131</v>
      </c>
      <c r="AU181" s="228" t="s">
        <v>88</v>
      </c>
      <c r="AY181" s="16" t="s">
        <v>129</v>
      </c>
      <c r="BE181" s="229">
        <f>IF(N181="základní",J181,0)</f>
        <v>0</v>
      </c>
      <c r="BF181" s="229">
        <f>IF(N181="snížená",J181,0)</f>
        <v>0</v>
      </c>
      <c r="BG181" s="229">
        <f>IF(N181="zákl. přenesená",J181,0)</f>
        <v>0</v>
      </c>
      <c r="BH181" s="229">
        <f>IF(N181="sníž. přenesená",J181,0)</f>
        <v>0</v>
      </c>
      <c r="BI181" s="229">
        <f>IF(N181="nulová",J181,0)</f>
        <v>0</v>
      </c>
      <c r="BJ181" s="16" t="s">
        <v>84</v>
      </c>
      <c r="BK181" s="229">
        <f>ROUND(I181*H181,2)</f>
        <v>0</v>
      </c>
      <c r="BL181" s="16" t="s">
        <v>136</v>
      </c>
      <c r="BM181" s="228" t="s">
        <v>428</v>
      </c>
    </row>
    <row r="182" spans="1:47" s="2" customFormat="1" ht="12">
      <c r="A182" s="37"/>
      <c r="B182" s="38"/>
      <c r="C182" s="39"/>
      <c r="D182" s="230" t="s">
        <v>138</v>
      </c>
      <c r="E182" s="39"/>
      <c r="F182" s="231" t="s">
        <v>271</v>
      </c>
      <c r="G182" s="39"/>
      <c r="H182" s="39"/>
      <c r="I182" s="232"/>
      <c r="J182" s="39"/>
      <c r="K182" s="39"/>
      <c r="L182" s="43"/>
      <c r="M182" s="233"/>
      <c r="N182" s="234"/>
      <c r="O182" s="90"/>
      <c r="P182" s="90"/>
      <c r="Q182" s="90"/>
      <c r="R182" s="90"/>
      <c r="S182" s="90"/>
      <c r="T182" s="91"/>
      <c r="U182" s="37"/>
      <c r="V182" s="37"/>
      <c r="W182" s="37"/>
      <c r="X182" s="37"/>
      <c r="Y182" s="37"/>
      <c r="Z182" s="37"/>
      <c r="AA182" s="37"/>
      <c r="AB182" s="37"/>
      <c r="AC182" s="37"/>
      <c r="AD182" s="37"/>
      <c r="AE182" s="37"/>
      <c r="AT182" s="16" t="s">
        <v>138</v>
      </c>
      <c r="AU182" s="16" t="s">
        <v>88</v>
      </c>
    </row>
    <row r="183" spans="1:65" s="2" customFormat="1" ht="14.4" customHeight="1">
      <c r="A183" s="37"/>
      <c r="B183" s="38"/>
      <c r="C183" s="246" t="s">
        <v>253</v>
      </c>
      <c r="D183" s="246" t="s">
        <v>186</v>
      </c>
      <c r="E183" s="247" t="s">
        <v>273</v>
      </c>
      <c r="F183" s="248" t="s">
        <v>274</v>
      </c>
      <c r="G183" s="249" t="s">
        <v>155</v>
      </c>
      <c r="H183" s="250">
        <v>2</v>
      </c>
      <c r="I183" s="251"/>
      <c r="J183" s="252">
        <f>ROUND(I183*H183,2)</f>
        <v>0</v>
      </c>
      <c r="K183" s="248" t="s">
        <v>1</v>
      </c>
      <c r="L183" s="253"/>
      <c r="M183" s="254" t="s">
        <v>1</v>
      </c>
      <c r="N183" s="255" t="s">
        <v>44</v>
      </c>
      <c r="O183" s="90"/>
      <c r="P183" s="226">
        <f>O183*H183</f>
        <v>0</v>
      </c>
      <c r="Q183" s="226">
        <v>0.125</v>
      </c>
      <c r="R183" s="226">
        <f>Q183*H183</f>
        <v>0.25</v>
      </c>
      <c r="S183" s="226">
        <v>0</v>
      </c>
      <c r="T183" s="227">
        <f>S183*H183</f>
        <v>0</v>
      </c>
      <c r="U183" s="37"/>
      <c r="V183" s="37"/>
      <c r="W183" s="37"/>
      <c r="X183" s="37"/>
      <c r="Y183" s="37"/>
      <c r="Z183" s="37"/>
      <c r="AA183" s="37"/>
      <c r="AB183" s="37"/>
      <c r="AC183" s="37"/>
      <c r="AD183" s="37"/>
      <c r="AE183" s="37"/>
      <c r="AR183" s="228" t="s">
        <v>169</v>
      </c>
      <c r="AT183" s="228" t="s">
        <v>186</v>
      </c>
      <c r="AU183" s="228" t="s">
        <v>88</v>
      </c>
      <c r="AY183" s="16" t="s">
        <v>129</v>
      </c>
      <c r="BE183" s="229">
        <f>IF(N183="základní",J183,0)</f>
        <v>0</v>
      </c>
      <c r="BF183" s="229">
        <f>IF(N183="snížená",J183,0)</f>
        <v>0</v>
      </c>
      <c r="BG183" s="229">
        <f>IF(N183="zákl. přenesená",J183,0)</f>
        <v>0</v>
      </c>
      <c r="BH183" s="229">
        <f>IF(N183="sníž. přenesená",J183,0)</f>
        <v>0</v>
      </c>
      <c r="BI183" s="229">
        <f>IF(N183="nulová",J183,0)</f>
        <v>0</v>
      </c>
      <c r="BJ183" s="16" t="s">
        <v>84</v>
      </c>
      <c r="BK183" s="229">
        <f>ROUND(I183*H183,2)</f>
        <v>0</v>
      </c>
      <c r="BL183" s="16" t="s">
        <v>136</v>
      </c>
      <c r="BM183" s="228" t="s">
        <v>429</v>
      </c>
    </row>
    <row r="184" spans="1:65" s="2" customFormat="1" ht="14.4" customHeight="1">
      <c r="A184" s="37"/>
      <c r="B184" s="38"/>
      <c r="C184" s="217" t="s">
        <v>258</v>
      </c>
      <c r="D184" s="217" t="s">
        <v>131</v>
      </c>
      <c r="E184" s="218" t="s">
        <v>430</v>
      </c>
      <c r="F184" s="219" t="s">
        <v>431</v>
      </c>
      <c r="G184" s="220" t="s">
        <v>155</v>
      </c>
      <c r="H184" s="221">
        <v>5</v>
      </c>
      <c r="I184" s="222"/>
      <c r="J184" s="223">
        <f>ROUND(I184*H184,2)</f>
        <v>0</v>
      </c>
      <c r="K184" s="219" t="s">
        <v>135</v>
      </c>
      <c r="L184" s="43"/>
      <c r="M184" s="224" t="s">
        <v>1</v>
      </c>
      <c r="N184" s="225" t="s">
        <v>44</v>
      </c>
      <c r="O184" s="90"/>
      <c r="P184" s="226">
        <f>O184*H184</f>
        <v>0</v>
      </c>
      <c r="Q184" s="226">
        <v>0.14067</v>
      </c>
      <c r="R184" s="226">
        <f>Q184*H184</f>
        <v>0.7033499999999999</v>
      </c>
      <c r="S184" s="226">
        <v>0</v>
      </c>
      <c r="T184" s="227">
        <f>S184*H184</f>
        <v>0</v>
      </c>
      <c r="U184" s="37"/>
      <c r="V184" s="37"/>
      <c r="W184" s="37"/>
      <c r="X184" s="37"/>
      <c r="Y184" s="37"/>
      <c r="Z184" s="37"/>
      <c r="AA184" s="37"/>
      <c r="AB184" s="37"/>
      <c r="AC184" s="37"/>
      <c r="AD184" s="37"/>
      <c r="AE184" s="37"/>
      <c r="AR184" s="228" t="s">
        <v>136</v>
      </c>
      <c r="AT184" s="228" t="s">
        <v>131</v>
      </c>
      <c r="AU184" s="228" t="s">
        <v>88</v>
      </c>
      <c r="AY184" s="16" t="s">
        <v>129</v>
      </c>
      <c r="BE184" s="229">
        <f>IF(N184="základní",J184,0)</f>
        <v>0</v>
      </c>
      <c r="BF184" s="229">
        <f>IF(N184="snížená",J184,0)</f>
        <v>0</v>
      </c>
      <c r="BG184" s="229">
        <f>IF(N184="zákl. přenesená",J184,0)</f>
        <v>0</v>
      </c>
      <c r="BH184" s="229">
        <f>IF(N184="sníž. přenesená",J184,0)</f>
        <v>0</v>
      </c>
      <c r="BI184" s="229">
        <f>IF(N184="nulová",J184,0)</f>
        <v>0</v>
      </c>
      <c r="BJ184" s="16" t="s">
        <v>84</v>
      </c>
      <c r="BK184" s="229">
        <f>ROUND(I184*H184,2)</f>
        <v>0</v>
      </c>
      <c r="BL184" s="16" t="s">
        <v>136</v>
      </c>
      <c r="BM184" s="228" t="s">
        <v>432</v>
      </c>
    </row>
    <row r="185" spans="1:47" s="2" customFormat="1" ht="12">
      <c r="A185" s="37"/>
      <c r="B185" s="38"/>
      <c r="C185" s="39"/>
      <c r="D185" s="230" t="s">
        <v>138</v>
      </c>
      <c r="E185" s="39"/>
      <c r="F185" s="231" t="s">
        <v>271</v>
      </c>
      <c r="G185" s="39"/>
      <c r="H185" s="39"/>
      <c r="I185" s="232"/>
      <c r="J185" s="39"/>
      <c r="K185" s="39"/>
      <c r="L185" s="43"/>
      <c r="M185" s="233"/>
      <c r="N185" s="234"/>
      <c r="O185" s="90"/>
      <c r="P185" s="90"/>
      <c r="Q185" s="90"/>
      <c r="R185" s="90"/>
      <c r="S185" s="90"/>
      <c r="T185" s="91"/>
      <c r="U185" s="37"/>
      <c r="V185" s="37"/>
      <c r="W185" s="37"/>
      <c r="X185" s="37"/>
      <c r="Y185" s="37"/>
      <c r="Z185" s="37"/>
      <c r="AA185" s="37"/>
      <c r="AB185" s="37"/>
      <c r="AC185" s="37"/>
      <c r="AD185" s="37"/>
      <c r="AE185" s="37"/>
      <c r="AT185" s="16" t="s">
        <v>138</v>
      </c>
      <c r="AU185" s="16" t="s">
        <v>88</v>
      </c>
    </row>
    <row r="186" spans="1:65" s="2" customFormat="1" ht="14.4" customHeight="1">
      <c r="A186" s="37"/>
      <c r="B186" s="38"/>
      <c r="C186" s="246" t="s">
        <v>263</v>
      </c>
      <c r="D186" s="246" t="s">
        <v>186</v>
      </c>
      <c r="E186" s="247" t="s">
        <v>433</v>
      </c>
      <c r="F186" s="248" t="s">
        <v>434</v>
      </c>
      <c r="G186" s="249" t="s">
        <v>155</v>
      </c>
      <c r="H186" s="250">
        <v>2</v>
      </c>
      <c r="I186" s="251"/>
      <c r="J186" s="252">
        <f>ROUND(I186*H186,2)</f>
        <v>0</v>
      </c>
      <c r="K186" s="248" t="s">
        <v>135</v>
      </c>
      <c r="L186" s="253"/>
      <c r="M186" s="254" t="s">
        <v>1</v>
      </c>
      <c r="N186" s="255" t="s">
        <v>44</v>
      </c>
      <c r="O186" s="90"/>
      <c r="P186" s="226">
        <f>O186*H186</f>
        <v>0</v>
      </c>
      <c r="Q186" s="226">
        <v>0.065</v>
      </c>
      <c r="R186" s="226">
        <f>Q186*H186</f>
        <v>0.13</v>
      </c>
      <c r="S186" s="226">
        <v>0</v>
      </c>
      <c r="T186" s="227">
        <f>S186*H186</f>
        <v>0</v>
      </c>
      <c r="U186" s="37"/>
      <c r="V186" s="37"/>
      <c r="W186" s="37"/>
      <c r="X186" s="37"/>
      <c r="Y186" s="37"/>
      <c r="Z186" s="37"/>
      <c r="AA186" s="37"/>
      <c r="AB186" s="37"/>
      <c r="AC186" s="37"/>
      <c r="AD186" s="37"/>
      <c r="AE186" s="37"/>
      <c r="AR186" s="228" t="s">
        <v>169</v>
      </c>
      <c r="AT186" s="228" t="s">
        <v>186</v>
      </c>
      <c r="AU186" s="228" t="s">
        <v>88</v>
      </c>
      <c r="AY186" s="16" t="s">
        <v>129</v>
      </c>
      <c r="BE186" s="229">
        <f>IF(N186="základní",J186,0)</f>
        <v>0</v>
      </c>
      <c r="BF186" s="229">
        <f>IF(N186="snížená",J186,0)</f>
        <v>0</v>
      </c>
      <c r="BG186" s="229">
        <f>IF(N186="zákl. přenesená",J186,0)</f>
        <v>0</v>
      </c>
      <c r="BH186" s="229">
        <f>IF(N186="sníž. přenesená",J186,0)</f>
        <v>0</v>
      </c>
      <c r="BI186" s="229">
        <f>IF(N186="nulová",J186,0)</f>
        <v>0</v>
      </c>
      <c r="BJ186" s="16" t="s">
        <v>84</v>
      </c>
      <c r="BK186" s="229">
        <f>ROUND(I186*H186,2)</f>
        <v>0</v>
      </c>
      <c r="BL186" s="16" t="s">
        <v>136</v>
      </c>
      <c r="BM186" s="228" t="s">
        <v>435</v>
      </c>
    </row>
    <row r="187" spans="1:65" s="2" customFormat="1" ht="14.4" customHeight="1">
      <c r="A187" s="37"/>
      <c r="B187" s="38"/>
      <c r="C187" s="217" t="s">
        <v>267</v>
      </c>
      <c r="D187" s="217" t="s">
        <v>131</v>
      </c>
      <c r="E187" s="218" t="s">
        <v>277</v>
      </c>
      <c r="F187" s="219" t="s">
        <v>278</v>
      </c>
      <c r="G187" s="220" t="s">
        <v>165</v>
      </c>
      <c r="H187" s="221">
        <v>2.86</v>
      </c>
      <c r="I187" s="222"/>
      <c r="J187" s="223">
        <f>ROUND(I187*H187,2)</f>
        <v>0</v>
      </c>
      <c r="K187" s="219" t="s">
        <v>1</v>
      </c>
      <c r="L187" s="43"/>
      <c r="M187" s="224" t="s">
        <v>1</v>
      </c>
      <c r="N187" s="225" t="s">
        <v>44</v>
      </c>
      <c r="O187" s="90"/>
      <c r="P187" s="226">
        <f>O187*H187</f>
        <v>0</v>
      </c>
      <c r="Q187" s="226">
        <v>2.25634</v>
      </c>
      <c r="R187" s="226">
        <f>Q187*H187</f>
        <v>6.453132399999999</v>
      </c>
      <c r="S187" s="226">
        <v>0</v>
      </c>
      <c r="T187" s="227">
        <f>S187*H187</f>
        <v>0</v>
      </c>
      <c r="U187" s="37"/>
      <c r="V187" s="37"/>
      <c r="W187" s="37"/>
      <c r="X187" s="37"/>
      <c r="Y187" s="37"/>
      <c r="Z187" s="37"/>
      <c r="AA187" s="37"/>
      <c r="AB187" s="37"/>
      <c r="AC187" s="37"/>
      <c r="AD187" s="37"/>
      <c r="AE187" s="37"/>
      <c r="AR187" s="228" t="s">
        <v>136</v>
      </c>
      <c r="AT187" s="228" t="s">
        <v>131</v>
      </c>
      <c r="AU187" s="228" t="s">
        <v>88</v>
      </c>
      <c r="AY187" s="16" t="s">
        <v>129</v>
      </c>
      <c r="BE187" s="229">
        <f>IF(N187="základní",J187,0)</f>
        <v>0</v>
      </c>
      <c r="BF187" s="229">
        <f>IF(N187="snížená",J187,0)</f>
        <v>0</v>
      </c>
      <c r="BG187" s="229">
        <f>IF(N187="zákl. přenesená",J187,0)</f>
        <v>0</v>
      </c>
      <c r="BH187" s="229">
        <f>IF(N187="sníž. přenesená",J187,0)</f>
        <v>0</v>
      </c>
      <c r="BI187" s="229">
        <f>IF(N187="nulová",J187,0)</f>
        <v>0</v>
      </c>
      <c r="BJ187" s="16" t="s">
        <v>84</v>
      </c>
      <c r="BK187" s="229">
        <f>ROUND(I187*H187,2)</f>
        <v>0</v>
      </c>
      <c r="BL187" s="16" t="s">
        <v>136</v>
      </c>
      <c r="BM187" s="228" t="s">
        <v>436</v>
      </c>
    </row>
    <row r="188" spans="1:51" s="13" customFormat="1" ht="12">
      <c r="A188" s="13"/>
      <c r="B188" s="235"/>
      <c r="C188" s="236"/>
      <c r="D188" s="230" t="s">
        <v>146</v>
      </c>
      <c r="E188" s="237" t="s">
        <v>1</v>
      </c>
      <c r="F188" s="238" t="s">
        <v>437</v>
      </c>
      <c r="G188" s="236"/>
      <c r="H188" s="239">
        <v>2.86</v>
      </c>
      <c r="I188" s="240"/>
      <c r="J188" s="236"/>
      <c r="K188" s="236"/>
      <c r="L188" s="241"/>
      <c r="M188" s="242"/>
      <c r="N188" s="243"/>
      <c r="O188" s="243"/>
      <c r="P188" s="243"/>
      <c r="Q188" s="243"/>
      <c r="R188" s="243"/>
      <c r="S188" s="243"/>
      <c r="T188" s="244"/>
      <c r="U188" s="13"/>
      <c r="V188" s="13"/>
      <c r="W188" s="13"/>
      <c r="X188" s="13"/>
      <c r="Y188" s="13"/>
      <c r="Z188" s="13"/>
      <c r="AA188" s="13"/>
      <c r="AB188" s="13"/>
      <c r="AC188" s="13"/>
      <c r="AD188" s="13"/>
      <c r="AE188" s="13"/>
      <c r="AT188" s="245" t="s">
        <v>146</v>
      </c>
      <c r="AU188" s="245" t="s">
        <v>88</v>
      </c>
      <c r="AV188" s="13" t="s">
        <v>88</v>
      </c>
      <c r="AW188" s="13" t="s">
        <v>37</v>
      </c>
      <c r="AX188" s="13" t="s">
        <v>84</v>
      </c>
      <c r="AY188" s="245" t="s">
        <v>129</v>
      </c>
    </row>
    <row r="189" spans="1:65" s="2" customFormat="1" ht="14.4" customHeight="1">
      <c r="A189" s="37"/>
      <c r="B189" s="38"/>
      <c r="C189" s="217" t="s">
        <v>272</v>
      </c>
      <c r="D189" s="217" t="s">
        <v>131</v>
      </c>
      <c r="E189" s="218" t="s">
        <v>282</v>
      </c>
      <c r="F189" s="219" t="s">
        <v>283</v>
      </c>
      <c r="G189" s="220" t="s">
        <v>155</v>
      </c>
      <c r="H189" s="221">
        <v>18</v>
      </c>
      <c r="I189" s="222"/>
      <c r="J189" s="223">
        <f>ROUND(I189*H189,2)</f>
        <v>0</v>
      </c>
      <c r="K189" s="219" t="s">
        <v>135</v>
      </c>
      <c r="L189" s="43"/>
      <c r="M189" s="224" t="s">
        <v>1</v>
      </c>
      <c r="N189" s="225" t="s">
        <v>44</v>
      </c>
      <c r="O189" s="90"/>
      <c r="P189" s="226">
        <f>O189*H189</f>
        <v>0</v>
      </c>
      <c r="Q189" s="226">
        <v>0.00061</v>
      </c>
      <c r="R189" s="226">
        <f>Q189*H189</f>
        <v>0.01098</v>
      </c>
      <c r="S189" s="226">
        <v>0</v>
      </c>
      <c r="T189" s="227">
        <f>S189*H189</f>
        <v>0</v>
      </c>
      <c r="U189" s="37"/>
      <c r="V189" s="37"/>
      <c r="W189" s="37"/>
      <c r="X189" s="37"/>
      <c r="Y189" s="37"/>
      <c r="Z189" s="37"/>
      <c r="AA189" s="37"/>
      <c r="AB189" s="37"/>
      <c r="AC189" s="37"/>
      <c r="AD189" s="37"/>
      <c r="AE189" s="37"/>
      <c r="AR189" s="228" t="s">
        <v>136</v>
      </c>
      <c r="AT189" s="228" t="s">
        <v>131</v>
      </c>
      <c r="AU189" s="228" t="s">
        <v>88</v>
      </c>
      <c r="AY189" s="16" t="s">
        <v>129</v>
      </c>
      <c r="BE189" s="229">
        <f>IF(N189="základní",J189,0)</f>
        <v>0</v>
      </c>
      <c r="BF189" s="229">
        <f>IF(N189="snížená",J189,0)</f>
        <v>0</v>
      </c>
      <c r="BG189" s="229">
        <f>IF(N189="zákl. přenesená",J189,0)</f>
        <v>0</v>
      </c>
      <c r="BH189" s="229">
        <f>IF(N189="sníž. přenesená",J189,0)</f>
        <v>0</v>
      </c>
      <c r="BI189" s="229">
        <f>IF(N189="nulová",J189,0)</f>
        <v>0</v>
      </c>
      <c r="BJ189" s="16" t="s">
        <v>84</v>
      </c>
      <c r="BK189" s="229">
        <f>ROUND(I189*H189,2)</f>
        <v>0</v>
      </c>
      <c r="BL189" s="16" t="s">
        <v>136</v>
      </c>
      <c r="BM189" s="228" t="s">
        <v>438</v>
      </c>
    </row>
    <row r="190" spans="1:47" s="2" customFormat="1" ht="12">
      <c r="A190" s="37"/>
      <c r="B190" s="38"/>
      <c r="C190" s="39"/>
      <c r="D190" s="230" t="s">
        <v>138</v>
      </c>
      <c r="E190" s="39"/>
      <c r="F190" s="231" t="s">
        <v>285</v>
      </c>
      <c r="G190" s="39"/>
      <c r="H190" s="39"/>
      <c r="I190" s="232"/>
      <c r="J190" s="39"/>
      <c r="K190" s="39"/>
      <c r="L190" s="43"/>
      <c r="M190" s="233"/>
      <c r="N190" s="234"/>
      <c r="O190" s="90"/>
      <c r="P190" s="90"/>
      <c r="Q190" s="90"/>
      <c r="R190" s="90"/>
      <c r="S190" s="90"/>
      <c r="T190" s="91"/>
      <c r="U190" s="37"/>
      <c r="V190" s="37"/>
      <c r="W190" s="37"/>
      <c r="X190" s="37"/>
      <c r="Y190" s="37"/>
      <c r="Z190" s="37"/>
      <c r="AA190" s="37"/>
      <c r="AB190" s="37"/>
      <c r="AC190" s="37"/>
      <c r="AD190" s="37"/>
      <c r="AE190" s="37"/>
      <c r="AT190" s="16" t="s">
        <v>138</v>
      </c>
      <c r="AU190" s="16" t="s">
        <v>88</v>
      </c>
    </row>
    <row r="191" spans="1:65" s="2" customFormat="1" ht="14.4" customHeight="1">
      <c r="A191" s="37"/>
      <c r="B191" s="38"/>
      <c r="C191" s="217" t="s">
        <v>276</v>
      </c>
      <c r="D191" s="217" t="s">
        <v>131</v>
      </c>
      <c r="E191" s="218" t="s">
        <v>287</v>
      </c>
      <c r="F191" s="219" t="s">
        <v>288</v>
      </c>
      <c r="G191" s="220" t="s">
        <v>155</v>
      </c>
      <c r="H191" s="221">
        <v>18</v>
      </c>
      <c r="I191" s="222"/>
      <c r="J191" s="223">
        <f>ROUND(I191*H191,2)</f>
        <v>0</v>
      </c>
      <c r="K191" s="219" t="s">
        <v>135</v>
      </c>
      <c r="L191" s="43"/>
      <c r="M191" s="224" t="s">
        <v>1</v>
      </c>
      <c r="N191" s="225" t="s">
        <v>44</v>
      </c>
      <c r="O191" s="90"/>
      <c r="P191" s="226">
        <f>O191*H191</f>
        <v>0</v>
      </c>
      <c r="Q191" s="226">
        <v>0</v>
      </c>
      <c r="R191" s="226">
        <f>Q191*H191</f>
        <v>0</v>
      </c>
      <c r="S191" s="226">
        <v>0</v>
      </c>
      <c r="T191" s="227">
        <f>S191*H191</f>
        <v>0</v>
      </c>
      <c r="U191" s="37"/>
      <c r="V191" s="37"/>
      <c r="W191" s="37"/>
      <c r="X191" s="37"/>
      <c r="Y191" s="37"/>
      <c r="Z191" s="37"/>
      <c r="AA191" s="37"/>
      <c r="AB191" s="37"/>
      <c r="AC191" s="37"/>
      <c r="AD191" s="37"/>
      <c r="AE191" s="37"/>
      <c r="AR191" s="228" t="s">
        <v>136</v>
      </c>
      <c r="AT191" s="228" t="s">
        <v>131</v>
      </c>
      <c r="AU191" s="228" t="s">
        <v>88</v>
      </c>
      <c r="AY191" s="16" t="s">
        <v>129</v>
      </c>
      <c r="BE191" s="229">
        <f>IF(N191="základní",J191,0)</f>
        <v>0</v>
      </c>
      <c r="BF191" s="229">
        <f>IF(N191="snížená",J191,0)</f>
        <v>0</v>
      </c>
      <c r="BG191" s="229">
        <f>IF(N191="zákl. přenesená",J191,0)</f>
        <v>0</v>
      </c>
      <c r="BH191" s="229">
        <f>IF(N191="sníž. přenesená",J191,0)</f>
        <v>0</v>
      </c>
      <c r="BI191" s="229">
        <f>IF(N191="nulová",J191,0)</f>
        <v>0</v>
      </c>
      <c r="BJ191" s="16" t="s">
        <v>84</v>
      </c>
      <c r="BK191" s="229">
        <f>ROUND(I191*H191,2)</f>
        <v>0</v>
      </c>
      <c r="BL191" s="16" t="s">
        <v>136</v>
      </c>
      <c r="BM191" s="228" t="s">
        <v>439</v>
      </c>
    </row>
    <row r="192" spans="1:47" s="2" customFormat="1" ht="12">
      <c r="A192" s="37"/>
      <c r="B192" s="38"/>
      <c r="C192" s="39"/>
      <c r="D192" s="230" t="s">
        <v>138</v>
      </c>
      <c r="E192" s="39"/>
      <c r="F192" s="231" t="s">
        <v>290</v>
      </c>
      <c r="G192" s="39"/>
      <c r="H192" s="39"/>
      <c r="I192" s="232"/>
      <c r="J192" s="39"/>
      <c r="K192" s="39"/>
      <c r="L192" s="43"/>
      <c r="M192" s="233"/>
      <c r="N192" s="234"/>
      <c r="O192" s="90"/>
      <c r="P192" s="90"/>
      <c r="Q192" s="90"/>
      <c r="R192" s="90"/>
      <c r="S192" s="90"/>
      <c r="T192" s="91"/>
      <c r="U192" s="37"/>
      <c r="V192" s="37"/>
      <c r="W192" s="37"/>
      <c r="X192" s="37"/>
      <c r="Y192" s="37"/>
      <c r="Z192" s="37"/>
      <c r="AA192" s="37"/>
      <c r="AB192" s="37"/>
      <c r="AC192" s="37"/>
      <c r="AD192" s="37"/>
      <c r="AE192" s="37"/>
      <c r="AT192" s="16" t="s">
        <v>138</v>
      </c>
      <c r="AU192" s="16" t="s">
        <v>88</v>
      </c>
    </row>
    <row r="193" spans="1:65" s="2" customFormat="1" ht="14.4" customHeight="1">
      <c r="A193" s="37"/>
      <c r="B193" s="38"/>
      <c r="C193" s="217" t="s">
        <v>281</v>
      </c>
      <c r="D193" s="217" t="s">
        <v>131</v>
      </c>
      <c r="E193" s="218" t="s">
        <v>292</v>
      </c>
      <c r="F193" s="219" t="s">
        <v>293</v>
      </c>
      <c r="G193" s="220" t="s">
        <v>155</v>
      </c>
      <c r="H193" s="221">
        <v>18</v>
      </c>
      <c r="I193" s="222"/>
      <c r="J193" s="223">
        <f>ROUND(I193*H193,2)</f>
        <v>0</v>
      </c>
      <c r="K193" s="219" t="s">
        <v>135</v>
      </c>
      <c r="L193" s="43"/>
      <c r="M193" s="224" t="s">
        <v>1</v>
      </c>
      <c r="N193" s="225" t="s">
        <v>44</v>
      </c>
      <c r="O193" s="90"/>
      <c r="P193" s="226">
        <f>O193*H193</f>
        <v>0</v>
      </c>
      <c r="Q193" s="226">
        <v>0</v>
      </c>
      <c r="R193" s="226">
        <f>Q193*H193</f>
        <v>0</v>
      </c>
      <c r="S193" s="226">
        <v>0</v>
      </c>
      <c r="T193" s="227">
        <f>S193*H193</f>
        <v>0</v>
      </c>
      <c r="U193" s="37"/>
      <c r="V193" s="37"/>
      <c r="W193" s="37"/>
      <c r="X193" s="37"/>
      <c r="Y193" s="37"/>
      <c r="Z193" s="37"/>
      <c r="AA193" s="37"/>
      <c r="AB193" s="37"/>
      <c r="AC193" s="37"/>
      <c r="AD193" s="37"/>
      <c r="AE193" s="37"/>
      <c r="AR193" s="228" t="s">
        <v>136</v>
      </c>
      <c r="AT193" s="228" t="s">
        <v>131</v>
      </c>
      <c r="AU193" s="228" t="s">
        <v>88</v>
      </c>
      <c r="AY193" s="16" t="s">
        <v>129</v>
      </c>
      <c r="BE193" s="229">
        <f>IF(N193="základní",J193,0)</f>
        <v>0</v>
      </c>
      <c r="BF193" s="229">
        <f>IF(N193="snížená",J193,0)</f>
        <v>0</v>
      </c>
      <c r="BG193" s="229">
        <f>IF(N193="zákl. přenesená",J193,0)</f>
        <v>0</v>
      </c>
      <c r="BH193" s="229">
        <f>IF(N193="sníž. přenesená",J193,0)</f>
        <v>0</v>
      </c>
      <c r="BI193" s="229">
        <f>IF(N193="nulová",J193,0)</f>
        <v>0</v>
      </c>
      <c r="BJ193" s="16" t="s">
        <v>84</v>
      </c>
      <c r="BK193" s="229">
        <f>ROUND(I193*H193,2)</f>
        <v>0</v>
      </c>
      <c r="BL193" s="16" t="s">
        <v>136</v>
      </c>
      <c r="BM193" s="228" t="s">
        <v>440</v>
      </c>
    </row>
    <row r="194" spans="1:47" s="2" customFormat="1" ht="12">
      <c r="A194" s="37"/>
      <c r="B194" s="38"/>
      <c r="C194" s="39"/>
      <c r="D194" s="230" t="s">
        <v>138</v>
      </c>
      <c r="E194" s="39"/>
      <c r="F194" s="231" t="s">
        <v>290</v>
      </c>
      <c r="G194" s="39"/>
      <c r="H194" s="39"/>
      <c r="I194" s="232"/>
      <c r="J194" s="39"/>
      <c r="K194" s="39"/>
      <c r="L194" s="43"/>
      <c r="M194" s="233"/>
      <c r="N194" s="234"/>
      <c r="O194" s="90"/>
      <c r="P194" s="90"/>
      <c r="Q194" s="90"/>
      <c r="R194" s="90"/>
      <c r="S194" s="90"/>
      <c r="T194" s="91"/>
      <c r="U194" s="37"/>
      <c r="V194" s="37"/>
      <c r="W194" s="37"/>
      <c r="X194" s="37"/>
      <c r="Y194" s="37"/>
      <c r="Z194" s="37"/>
      <c r="AA194" s="37"/>
      <c r="AB194" s="37"/>
      <c r="AC194" s="37"/>
      <c r="AD194" s="37"/>
      <c r="AE194" s="37"/>
      <c r="AT194" s="16" t="s">
        <v>138</v>
      </c>
      <c r="AU194" s="16" t="s">
        <v>88</v>
      </c>
    </row>
    <row r="195" spans="1:65" s="2" customFormat="1" ht="14.4" customHeight="1">
      <c r="A195" s="37"/>
      <c r="B195" s="38"/>
      <c r="C195" s="217" t="s">
        <v>286</v>
      </c>
      <c r="D195" s="217" t="s">
        <v>131</v>
      </c>
      <c r="E195" s="218" t="s">
        <v>296</v>
      </c>
      <c r="F195" s="219" t="s">
        <v>297</v>
      </c>
      <c r="G195" s="220" t="s">
        <v>155</v>
      </c>
      <c r="H195" s="221">
        <v>18</v>
      </c>
      <c r="I195" s="222"/>
      <c r="J195" s="223">
        <f>ROUND(I195*H195,2)</f>
        <v>0</v>
      </c>
      <c r="K195" s="219" t="s">
        <v>135</v>
      </c>
      <c r="L195" s="43"/>
      <c r="M195" s="224" t="s">
        <v>1</v>
      </c>
      <c r="N195" s="225" t="s">
        <v>44</v>
      </c>
      <c r="O195" s="90"/>
      <c r="P195" s="226">
        <f>O195*H195</f>
        <v>0</v>
      </c>
      <c r="Q195" s="226">
        <v>2E-05</v>
      </c>
      <c r="R195" s="226">
        <f>Q195*H195</f>
        <v>0.00036</v>
      </c>
      <c r="S195" s="226">
        <v>0</v>
      </c>
      <c r="T195" s="227">
        <f>S195*H195</f>
        <v>0</v>
      </c>
      <c r="U195" s="37"/>
      <c r="V195" s="37"/>
      <c r="W195" s="37"/>
      <c r="X195" s="37"/>
      <c r="Y195" s="37"/>
      <c r="Z195" s="37"/>
      <c r="AA195" s="37"/>
      <c r="AB195" s="37"/>
      <c r="AC195" s="37"/>
      <c r="AD195" s="37"/>
      <c r="AE195" s="37"/>
      <c r="AR195" s="228" t="s">
        <v>136</v>
      </c>
      <c r="AT195" s="228" t="s">
        <v>131</v>
      </c>
      <c r="AU195" s="228" t="s">
        <v>88</v>
      </c>
      <c r="AY195" s="16" t="s">
        <v>129</v>
      </c>
      <c r="BE195" s="229">
        <f>IF(N195="základní",J195,0)</f>
        <v>0</v>
      </c>
      <c r="BF195" s="229">
        <f>IF(N195="snížená",J195,0)</f>
        <v>0</v>
      </c>
      <c r="BG195" s="229">
        <f>IF(N195="zákl. přenesená",J195,0)</f>
        <v>0</v>
      </c>
      <c r="BH195" s="229">
        <f>IF(N195="sníž. přenesená",J195,0)</f>
        <v>0</v>
      </c>
      <c r="BI195" s="229">
        <f>IF(N195="nulová",J195,0)</f>
        <v>0</v>
      </c>
      <c r="BJ195" s="16" t="s">
        <v>84</v>
      </c>
      <c r="BK195" s="229">
        <f>ROUND(I195*H195,2)</f>
        <v>0</v>
      </c>
      <c r="BL195" s="16" t="s">
        <v>136</v>
      </c>
      <c r="BM195" s="228" t="s">
        <v>441</v>
      </c>
    </row>
    <row r="196" spans="1:47" s="2" customFormat="1" ht="12">
      <c r="A196" s="37"/>
      <c r="B196" s="38"/>
      <c r="C196" s="39"/>
      <c r="D196" s="230" t="s">
        <v>138</v>
      </c>
      <c r="E196" s="39"/>
      <c r="F196" s="231" t="s">
        <v>290</v>
      </c>
      <c r="G196" s="39"/>
      <c r="H196" s="39"/>
      <c r="I196" s="232"/>
      <c r="J196" s="39"/>
      <c r="K196" s="39"/>
      <c r="L196" s="43"/>
      <c r="M196" s="233"/>
      <c r="N196" s="234"/>
      <c r="O196" s="90"/>
      <c r="P196" s="90"/>
      <c r="Q196" s="90"/>
      <c r="R196" s="90"/>
      <c r="S196" s="90"/>
      <c r="T196" s="91"/>
      <c r="U196" s="37"/>
      <c r="V196" s="37"/>
      <c r="W196" s="37"/>
      <c r="X196" s="37"/>
      <c r="Y196" s="37"/>
      <c r="Z196" s="37"/>
      <c r="AA196" s="37"/>
      <c r="AB196" s="37"/>
      <c r="AC196" s="37"/>
      <c r="AD196" s="37"/>
      <c r="AE196" s="37"/>
      <c r="AT196" s="16" t="s">
        <v>138</v>
      </c>
      <c r="AU196" s="16" t="s">
        <v>88</v>
      </c>
    </row>
    <row r="197" spans="1:65" s="2" customFormat="1" ht="14.4" customHeight="1">
      <c r="A197" s="37"/>
      <c r="B197" s="38"/>
      <c r="C197" s="217" t="s">
        <v>291</v>
      </c>
      <c r="D197" s="217" t="s">
        <v>131</v>
      </c>
      <c r="E197" s="218" t="s">
        <v>300</v>
      </c>
      <c r="F197" s="219" t="s">
        <v>301</v>
      </c>
      <c r="G197" s="220" t="s">
        <v>155</v>
      </c>
      <c r="H197" s="221">
        <v>7</v>
      </c>
      <c r="I197" s="222"/>
      <c r="J197" s="223">
        <f>ROUND(I197*H197,2)</f>
        <v>0</v>
      </c>
      <c r="K197" s="219" t="s">
        <v>135</v>
      </c>
      <c r="L197" s="43"/>
      <c r="M197" s="224" t="s">
        <v>1</v>
      </c>
      <c r="N197" s="225" t="s">
        <v>44</v>
      </c>
      <c r="O197" s="90"/>
      <c r="P197" s="226">
        <f>O197*H197</f>
        <v>0</v>
      </c>
      <c r="Q197" s="226">
        <v>0</v>
      </c>
      <c r="R197" s="226">
        <f>Q197*H197</f>
        <v>0</v>
      </c>
      <c r="S197" s="226">
        <v>0</v>
      </c>
      <c r="T197" s="227">
        <f>S197*H197</f>
        <v>0</v>
      </c>
      <c r="U197" s="37"/>
      <c r="V197" s="37"/>
      <c r="W197" s="37"/>
      <c r="X197" s="37"/>
      <c r="Y197" s="37"/>
      <c r="Z197" s="37"/>
      <c r="AA197" s="37"/>
      <c r="AB197" s="37"/>
      <c r="AC197" s="37"/>
      <c r="AD197" s="37"/>
      <c r="AE197" s="37"/>
      <c r="AR197" s="228" t="s">
        <v>136</v>
      </c>
      <c r="AT197" s="228" t="s">
        <v>131</v>
      </c>
      <c r="AU197" s="228" t="s">
        <v>88</v>
      </c>
      <c r="AY197" s="16" t="s">
        <v>129</v>
      </c>
      <c r="BE197" s="229">
        <f>IF(N197="základní",J197,0)</f>
        <v>0</v>
      </c>
      <c r="BF197" s="229">
        <f>IF(N197="snížená",J197,0)</f>
        <v>0</v>
      </c>
      <c r="BG197" s="229">
        <f>IF(N197="zákl. přenesená",J197,0)</f>
        <v>0</v>
      </c>
      <c r="BH197" s="229">
        <f>IF(N197="sníž. přenesená",J197,0)</f>
        <v>0</v>
      </c>
      <c r="BI197" s="229">
        <f>IF(N197="nulová",J197,0)</f>
        <v>0</v>
      </c>
      <c r="BJ197" s="16" t="s">
        <v>84</v>
      </c>
      <c r="BK197" s="229">
        <f>ROUND(I197*H197,2)</f>
        <v>0</v>
      </c>
      <c r="BL197" s="16" t="s">
        <v>136</v>
      </c>
      <c r="BM197" s="228" t="s">
        <v>442</v>
      </c>
    </row>
    <row r="198" spans="1:47" s="2" customFormat="1" ht="12">
      <c r="A198" s="37"/>
      <c r="B198" s="38"/>
      <c r="C198" s="39"/>
      <c r="D198" s="230" t="s">
        <v>138</v>
      </c>
      <c r="E198" s="39"/>
      <c r="F198" s="231" t="s">
        <v>303</v>
      </c>
      <c r="G198" s="39"/>
      <c r="H198" s="39"/>
      <c r="I198" s="232"/>
      <c r="J198" s="39"/>
      <c r="K198" s="39"/>
      <c r="L198" s="43"/>
      <c r="M198" s="233"/>
      <c r="N198" s="234"/>
      <c r="O198" s="90"/>
      <c r="P198" s="90"/>
      <c r="Q198" s="90"/>
      <c r="R198" s="90"/>
      <c r="S198" s="90"/>
      <c r="T198" s="91"/>
      <c r="U198" s="37"/>
      <c r="V198" s="37"/>
      <c r="W198" s="37"/>
      <c r="X198" s="37"/>
      <c r="Y198" s="37"/>
      <c r="Z198" s="37"/>
      <c r="AA198" s="37"/>
      <c r="AB198" s="37"/>
      <c r="AC198" s="37"/>
      <c r="AD198" s="37"/>
      <c r="AE198" s="37"/>
      <c r="AT198" s="16" t="s">
        <v>138</v>
      </c>
      <c r="AU198" s="16" t="s">
        <v>88</v>
      </c>
    </row>
    <row r="199" spans="1:51" s="13" customFormat="1" ht="12">
      <c r="A199" s="13"/>
      <c r="B199" s="235"/>
      <c r="C199" s="236"/>
      <c r="D199" s="230" t="s">
        <v>146</v>
      </c>
      <c r="E199" s="237" t="s">
        <v>1</v>
      </c>
      <c r="F199" s="238" t="s">
        <v>443</v>
      </c>
      <c r="G199" s="236"/>
      <c r="H199" s="239">
        <v>7</v>
      </c>
      <c r="I199" s="240"/>
      <c r="J199" s="236"/>
      <c r="K199" s="236"/>
      <c r="L199" s="241"/>
      <c r="M199" s="242"/>
      <c r="N199" s="243"/>
      <c r="O199" s="243"/>
      <c r="P199" s="243"/>
      <c r="Q199" s="243"/>
      <c r="R199" s="243"/>
      <c r="S199" s="243"/>
      <c r="T199" s="244"/>
      <c r="U199" s="13"/>
      <c r="V199" s="13"/>
      <c r="W199" s="13"/>
      <c r="X199" s="13"/>
      <c r="Y199" s="13"/>
      <c r="Z199" s="13"/>
      <c r="AA199" s="13"/>
      <c r="AB199" s="13"/>
      <c r="AC199" s="13"/>
      <c r="AD199" s="13"/>
      <c r="AE199" s="13"/>
      <c r="AT199" s="245" t="s">
        <v>146</v>
      </c>
      <c r="AU199" s="245" t="s">
        <v>88</v>
      </c>
      <c r="AV199" s="13" t="s">
        <v>88</v>
      </c>
      <c r="AW199" s="13" t="s">
        <v>37</v>
      </c>
      <c r="AX199" s="13" t="s">
        <v>84</v>
      </c>
      <c r="AY199" s="245" t="s">
        <v>129</v>
      </c>
    </row>
    <row r="200" spans="1:63" s="12" customFormat="1" ht="22.8" customHeight="1">
      <c r="A200" s="12"/>
      <c r="B200" s="201"/>
      <c r="C200" s="202"/>
      <c r="D200" s="203" t="s">
        <v>78</v>
      </c>
      <c r="E200" s="215" t="s">
        <v>310</v>
      </c>
      <c r="F200" s="215" t="s">
        <v>311</v>
      </c>
      <c r="G200" s="202"/>
      <c r="H200" s="202"/>
      <c r="I200" s="205"/>
      <c r="J200" s="216">
        <f>BK200</f>
        <v>0</v>
      </c>
      <c r="K200" s="202"/>
      <c r="L200" s="207"/>
      <c r="M200" s="208"/>
      <c r="N200" s="209"/>
      <c r="O200" s="209"/>
      <c r="P200" s="210">
        <f>SUM(P201:P218)</f>
        <v>0</v>
      </c>
      <c r="Q200" s="209"/>
      <c r="R200" s="210">
        <f>SUM(R201:R218)</f>
        <v>0</v>
      </c>
      <c r="S200" s="209"/>
      <c r="T200" s="211">
        <f>SUM(T201:T218)</f>
        <v>0</v>
      </c>
      <c r="U200" s="12"/>
      <c r="V200" s="12"/>
      <c r="W200" s="12"/>
      <c r="X200" s="12"/>
      <c r="Y200" s="12"/>
      <c r="Z200" s="12"/>
      <c r="AA200" s="12"/>
      <c r="AB200" s="12"/>
      <c r="AC200" s="12"/>
      <c r="AD200" s="12"/>
      <c r="AE200" s="12"/>
      <c r="AR200" s="212" t="s">
        <v>84</v>
      </c>
      <c r="AT200" s="213" t="s">
        <v>78</v>
      </c>
      <c r="AU200" s="213" t="s">
        <v>84</v>
      </c>
      <c r="AY200" s="212" t="s">
        <v>129</v>
      </c>
      <c r="BK200" s="214">
        <f>SUM(BK201:BK218)</f>
        <v>0</v>
      </c>
    </row>
    <row r="201" spans="1:65" s="2" customFormat="1" ht="14.4" customHeight="1">
      <c r="A201" s="37"/>
      <c r="B201" s="38"/>
      <c r="C201" s="217" t="s">
        <v>295</v>
      </c>
      <c r="D201" s="217" t="s">
        <v>131</v>
      </c>
      <c r="E201" s="218" t="s">
        <v>313</v>
      </c>
      <c r="F201" s="219" t="s">
        <v>314</v>
      </c>
      <c r="G201" s="220" t="s">
        <v>189</v>
      </c>
      <c r="H201" s="221">
        <v>48.142</v>
      </c>
      <c r="I201" s="222"/>
      <c r="J201" s="223">
        <f>ROUND(I201*H201,2)</f>
        <v>0</v>
      </c>
      <c r="K201" s="219" t="s">
        <v>135</v>
      </c>
      <c r="L201" s="43"/>
      <c r="M201" s="224" t="s">
        <v>1</v>
      </c>
      <c r="N201" s="225" t="s">
        <v>44</v>
      </c>
      <c r="O201" s="90"/>
      <c r="P201" s="226">
        <f>O201*H201</f>
        <v>0</v>
      </c>
      <c r="Q201" s="226">
        <v>0</v>
      </c>
      <c r="R201" s="226">
        <f>Q201*H201</f>
        <v>0</v>
      </c>
      <c r="S201" s="226">
        <v>0</v>
      </c>
      <c r="T201" s="227">
        <f>S201*H201</f>
        <v>0</v>
      </c>
      <c r="U201" s="37"/>
      <c r="V201" s="37"/>
      <c r="W201" s="37"/>
      <c r="X201" s="37"/>
      <c r="Y201" s="37"/>
      <c r="Z201" s="37"/>
      <c r="AA201" s="37"/>
      <c r="AB201" s="37"/>
      <c r="AC201" s="37"/>
      <c r="AD201" s="37"/>
      <c r="AE201" s="37"/>
      <c r="AR201" s="228" t="s">
        <v>136</v>
      </c>
      <c r="AT201" s="228" t="s">
        <v>131</v>
      </c>
      <c r="AU201" s="228" t="s">
        <v>88</v>
      </c>
      <c r="AY201" s="16" t="s">
        <v>129</v>
      </c>
      <c r="BE201" s="229">
        <f>IF(N201="základní",J201,0)</f>
        <v>0</v>
      </c>
      <c r="BF201" s="229">
        <f>IF(N201="snížená",J201,0)</f>
        <v>0</v>
      </c>
      <c r="BG201" s="229">
        <f>IF(N201="zákl. přenesená",J201,0)</f>
        <v>0</v>
      </c>
      <c r="BH201" s="229">
        <f>IF(N201="sníž. přenesená",J201,0)</f>
        <v>0</v>
      </c>
      <c r="BI201" s="229">
        <f>IF(N201="nulová",J201,0)</f>
        <v>0</v>
      </c>
      <c r="BJ201" s="16" t="s">
        <v>84</v>
      </c>
      <c r="BK201" s="229">
        <f>ROUND(I201*H201,2)</f>
        <v>0</v>
      </c>
      <c r="BL201" s="16" t="s">
        <v>136</v>
      </c>
      <c r="BM201" s="228" t="s">
        <v>444</v>
      </c>
    </row>
    <row r="202" spans="1:47" s="2" customFormat="1" ht="12">
      <c r="A202" s="37"/>
      <c r="B202" s="38"/>
      <c r="C202" s="39"/>
      <c r="D202" s="230" t="s">
        <v>138</v>
      </c>
      <c r="E202" s="39"/>
      <c r="F202" s="231" t="s">
        <v>316</v>
      </c>
      <c r="G202" s="39"/>
      <c r="H202" s="39"/>
      <c r="I202" s="232"/>
      <c r="J202" s="39"/>
      <c r="K202" s="39"/>
      <c r="L202" s="43"/>
      <c r="M202" s="233"/>
      <c r="N202" s="234"/>
      <c r="O202" s="90"/>
      <c r="P202" s="90"/>
      <c r="Q202" s="90"/>
      <c r="R202" s="90"/>
      <c r="S202" s="90"/>
      <c r="T202" s="91"/>
      <c r="U202" s="37"/>
      <c r="V202" s="37"/>
      <c r="W202" s="37"/>
      <c r="X202" s="37"/>
      <c r="Y202" s="37"/>
      <c r="Z202" s="37"/>
      <c r="AA202" s="37"/>
      <c r="AB202" s="37"/>
      <c r="AC202" s="37"/>
      <c r="AD202" s="37"/>
      <c r="AE202" s="37"/>
      <c r="AT202" s="16" t="s">
        <v>138</v>
      </c>
      <c r="AU202" s="16" t="s">
        <v>88</v>
      </c>
    </row>
    <row r="203" spans="1:51" s="13" customFormat="1" ht="12">
      <c r="A203" s="13"/>
      <c r="B203" s="235"/>
      <c r="C203" s="236"/>
      <c r="D203" s="230" t="s">
        <v>146</v>
      </c>
      <c r="E203" s="237" t="s">
        <v>1</v>
      </c>
      <c r="F203" s="238" t="s">
        <v>445</v>
      </c>
      <c r="G203" s="236"/>
      <c r="H203" s="239">
        <v>17.376</v>
      </c>
      <c r="I203" s="240"/>
      <c r="J203" s="236"/>
      <c r="K203" s="236"/>
      <c r="L203" s="241"/>
      <c r="M203" s="242"/>
      <c r="N203" s="243"/>
      <c r="O203" s="243"/>
      <c r="P203" s="243"/>
      <c r="Q203" s="243"/>
      <c r="R203" s="243"/>
      <c r="S203" s="243"/>
      <c r="T203" s="244"/>
      <c r="U203" s="13"/>
      <c r="V203" s="13"/>
      <c r="W203" s="13"/>
      <c r="X203" s="13"/>
      <c r="Y203" s="13"/>
      <c r="Z203" s="13"/>
      <c r="AA203" s="13"/>
      <c r="AB203" s="13"/>
      <c r="AC203" s="13"/>
      <c r="AD203" s="13"/>
      <c r="AE203" s="13"/>
      <c r="AT203" s="245" t="s">
        <v>146</v>
      </c>
      <c r="AU203" s="245" t="s">
        <v>88</v>
      </c>
      <c r="AV203" s="13" t="s">
        <v>88</v>
      </c>
      <c r="AW203" s="13" t="s">
        <v>37</v>
      </c>
      <c r="AX203" s="13" t="s">
        <v>79</v>
      </c>
      <c r="AY203" s="245" t="s">
        <v>129</v>
      </c>
    </row>
    <row r="204" spans="1:51" s="13" customFormat="1" ht="12">
      <c r="A204" s="13"/>
      <c r="B204" s="235"/>
      <c r="C204" s="236"/>
      <c r="D204" s="230" t="s">
        <v>146</v>
      </c>
      <c r="E204" s="237" t="s">
        <v>1</v>
      </c>
      <c r="F204" s="238" t="s">
        <v>446</v>
      </c>
      <c r="G204" s="236"/>
      <c r="H204" s="239">
        <v>17.468</v>
      </c>
      <c r="I204" s="240"/>
      <c r="J204" s="236"/>
      <c r="K204" s="236"/>
      <c r="L204" s="241"/>
      <c r="M204" s="242"/>
      <c r="N204" s="243"/>
      <c r="O204" s="243"/>
      <c r="P204" s="243"/>
      <c r="Q204" s="243"/>
      <c r="R204" s="243"/>
      <c r="S204" s="243"/>
      <c r="T204" s="244"/>
      <c r="U204" s="13"/>
      <c r="V204" s="13"/>
      <c r="W204" s="13"/>
      <c r="X204" s="13"/>
      <c r="Y204" s="13"/>
      <c r="Z204" s="13"/>
      <c r="AA204" s="13"/>
      <c r="AB204" s="13"/>
      <c r="AC204" s="13"/>
      <c r="AD204" s="13"/>
      <c r="AE204" s="13"/>
      <c r="AT204" s="245" t="s">
        <v>146</v>
      </c>
      <c r="AU204" s="245" t="s">
        <v>88</v>
      </c>
      <c r="AV204" s="13" t="s">
        <v>88</v>
      </c>
      <c r="AW204" s="13" t="s">
        <v>37</v>
      </c>
      <c r="AX204" s="13" t="s">
        <v>79</v>
      </c>
      <c r="AY204" s="245" t="s">
        <v>129</v>
      </c>
    </row>
    <row r="205" spans="1:51" s="13" customFormat="1" ht="12">
      <c r="A205" s="13"/>
      <c r="B205" s="235"/>
      <c r="C205" s="236"/>
      <c r="D205" s="230" t="s">
        <v>146</v>
      </c>
      <c r="E205" s="237" t="s">
        <v>1</v>
      </c>
      <c r="F205" s="238" t="s">
        <v>447</v>
      </c>
      <c r="G205" s="236"/>
      <c r="H205" s="239">
        <v>13.298</v>
      </c>
      <c r="I205" s="240"/>
      <c r="J205" s="236"/>
      <c r="K205" s="236"/>
      <c r="L205" s="241"/>
      <c r="M205" s="242"/>
      <c r="N205" s="243"/>
      <c r="O205" s="243"/>
      <c r="P205" s="243"/>
      <c r="Q205" s="243"/>
      <c r="R205" s="243"/>
      <c r="S205" s="243"/>
      <c r="T205" s="244"/>
      <c r="U205" s="13"/>
      <c r="V205" s="13"/>
      <c r="W205" s="13"/>
      <c r="X205" s="13"/>
      <c r="Y205" s="13"/>
      <c r="Z205" s="13"/>
      <c r="AA205" s="13"/>
      <c r="AB205" s="13"/>
      <c r="AC205" s="13"/>
      <c r="AD205" s="13"/>
      <c r="AE205" s="13"/>
      <c r="AT205" s="245" t="s">
        <v>146</v>
      </c>
      <c r="AU205" s="245" t="s">
        <v>88</v>
      </c>
      <c r="AV205" s="13" t="s">
        <v>88</v>
      </c>
      <c r="AW205" s="13" t="s">
        <v>37</v>
      </c>
      <c r="AX205" s="13" t="s">
        <v>79</v>
      </c>
      <c r="AY205" s="245" t="s">
        <v>129</v>
      </c>
    </row>
    <row r="206" spans="1:51" s="14" customFormat="1" ht="12">
      <c r="A206" s="14"/>
      <c r="B206" s="256"/>
      <c r="C206" s="257"/>
      <c r="D206" s="230" t="s">
        <v>146</v>
      </c>
      <c r="E206" s="258" t="s">
        <v>1</v>
      </c>
      <c r="F206" s="259" t="s">
        <v>320</v>
      </c>
      <c r="G206" s="257"/>
      <c r="H206" s="260">
        <v>48.142</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146</v>
      </c>
      <c r="AU206" s="266" t="s">
        <v>88</v>
      </c>
      <c r="AV206" s="14" t="s">
        <v>136</v>
      </c>
      <c r="AW206" s="14" t="s">
        <v>37</v>
      </c>
      <c r="AX206" s="14" t="s">
        <v>84</v>
      </c>
      <c r="AY206" s="266" t="s">
        <v>129</v>
      </c>
    </row>
    <row r="207" spans="1:65" s="2" customFormat="1" ht="14.4" customHeight="1">
      <c r="A207" s="37"/>
      <c r="B207" s="38"/>
      <c r="C207" s="217" t="s">
        <v>299</v>
      </c>
      <c r="D207" s="217" t="s">
        <v>131</v>
      </c>
      <c r="E207" s="218" t="s">
        <v>322</v>
      </c>
      <c r="F207" s="219" t="s">
        <v>323</v>
      </c>
      <c r="G207" s="220" t="s">
        <v>189</v>
      </c>
      <c r="H207" s="221">
        <v>1155.408</v>
      </c>
      <c r="I207" s="222"/>
      <c r="J207" s="223">
        <f>ROUND(I207*H207,2)</f>
        <v>0</v>
      </c>
      <c r="K207" s="219" t="s">
        <v>135</v>
      </c>
      <c r="L207" s="43"/>
      <c r="M207" s="224" t="s">
        <v>1</v>
      </c>
      <c r="N207" s="225" t="s">
        <v>44</v>
      </c>
      <c r="O207" s="90"/>
      <c r="P207" s="226">
        <f>O207*H207</f>
        <v>0</v>
      </c>
      <c r="Q207" s="226">
        <v>0</v>
      </c>
      <c r="R207" s="226">
        <f>Q207*H207</f>
        <v>0</v>
      </c>
      <c r="S207" s="226">
        <v>0</v>
      </c>
      <c r="T207" s="227">
        <f>S207*H207</f>
        <v>0</v>
      </c>
      <c r="U207" s="37"/>
      <c r="V207" s="37"/>
      <c r="W207" s="37"/>
      <c r="X207" s="37"/>
      <c r="Y207" s="37"/>
      <c r="Z207" s="37"/>
      <c r="AA207" s="37"/>
      <c r="AB207" s="37"/>
      <c r="AC207" s="37"/>
      <c r="AD207" s="37"/>
      <c r="AE207" s="37"/>
      <c r="AR207" s="228" t="s">
        <v>136</v>
      </c>
      <c r="AT207" s="228" t="s">
        <v>131</v>
      </c>
      <c r="AU207" s="228" t="s">
        <v>88</v>
      </c>
      <c r="AY207" s="16" t="s">
        <v>129</v>
      </c>
      <c r="BE207" s="229">
        <f>IF(N207="základní",J207,0)</f>
        <v>0</v>
      </c>
      <c r="BF207" s="229">
        <f>IF(N207="snížená",J207,0)</f>
        <v>0</v>
      </c>
      <c r="BG207" s="229">
        <f>IF(N207="zákl. přenesená",J207,0)</f>
        <v>0</v>
      </c>
      <c r="BH207" s="229">
        <f>IF(N207="sníž. přenesená",J207,0)</f>
        <v>0</v>
      </c>
      <c r="BI207" s="229">
        <f>IF(N207="nulová",J207,0)</f>
        <v>0</v>
      </c>
      <c r="BJ207" s="16" t="s">
        <v>84</v>
      </c>
      <c r="BK207" s="229">
        <f>ROUND(I207*H207,2)</f>
        <v>0</v>
      </c>
      <c r="BL207" s="16" t="s">
        <v>136</v>
      </c>
      <c r="BM207" s="228" t="s">
        <v>448</v>
      </c>
    </row>
    <row r="208" spans="1:47" s="2" customFormat="1" ht="12">
      <c r="A208" s="37"/>
      <c r="B208" s="38"/>
      <c r="C208" s="39"/>
      <c r="D208" s="230" t="s">
        <v>138</v>
      </c>
      <c r="E208" s="39"/>
      <c r="F208" s="231" t="s">
        <v>316</v>
      </c>
      <c r="G208" s="39"/>
      <c r="H208" s="39"/>
      <c r="I208" s="232"/>
      <c r="J208" s="39"/>
      <c r="K208" s="39"/>
      <c r="L208" s="43"/>
      <c r="M208" s="233"/>
      <c r="N208" s="234"/>
      <c r="O208" s="90"/>
      <c r="P208" s="90"/>
      <c r="Q208" s="90"/>
      <c r="R208" s="90"/>
      <c r="S208" s="90"/>
      <c r="T208" s="91"/>
      <c r="U208" s="37"/>
      <c r="V208" s="37"/>
      <c r="W208" s="37"/>
      <c r="X208" s="37"/>
      <c r="Y208" s="37"/>
      <c r="Z208" s="37"/>
      <c r="AA208" s="37"/>
      <c r="AB208" s="37"/>
      <c r="AC208" s="37"/>
      <c r="AD208" s="37"/>
      <c r="AE208" s="37"/>
      <c r="AT208" s="16" t="s">
        <v>138</v>
      </c>
      <c r="AU208" s="16" t="s">
        <v>88</v>
      </c>
    </row>
    <row r="209" spans="1:51" s="13" customFormat="1" ht="12">
      <c r="A209" s="13"/>
      <c r="B209" s="235"/>
      <c r="C209" s="236"/>
      <c r="D209" s="230" t="s">
        <v>146</v>
      </c>
      <c r="E209" s="237" t="s">
        <v>1</v>
      </c>
      <c r="F209" s="238" t="s">
        <v>449</v>
      </c>
      <c r="G209" s="236"/>
      <c r="H209" s="239">
        <v>1155.408</v>
      </c>
      <c r="I209" s="240"/>
      <c r="J209" s="236"/>
      <c r="K209" s="236"/>
      <c r="L209" s="241"/>
      <c r="M209" s="242"/>
      <c r="N209" s="243"/>
      <c r="O209" s="243"/>
      <c r="P209" s="243"/>
      <c r="Q209" s="243"/>
      <c r="R209" s="243"/>
      <c r="S209" s="243"/>
      <c r="T209" s="244"/>
      <c r="U209" s="13"/>
      <c r="V209" s="13"/>
      <c r="W209" s="13"/>
      <c r="X209" s="13"/>
      <c r="Y209" s="13"/>
      <c r="Z209" s="13"/>
      <c r="AA209" s="13"/>
      <c r="AB209" s="13"/>
      <c r="AC209" s="13"/>
      <c r="AD209" s="13"/>
      <c r="AE209" s="13"/>
      <c r="AT209" s="245" t="s">
        <v>146</v>
      </c>
      <c r="AU209" s="245" t="s">
        <v>88</v>
      </c>
      <c r="AV209" s="13" t="s">
        <v>88</v>
      </c>
      <c r="AW209" s="13" t="s">
        <v>37</v>
      </c>
      <c r="AX209" s="13" t="s">
        <v>84</v>
      </c>
      <c r="AY209" s="245" t="s">
        <v>129</v>
      </c>
    </row>
    <row r="210" spans="1:65" s="2" customFormat="1" ht="14.4" customHeight="1">
      <c r="A210" s="37"/>
      <c r="B210" s="38"/>
      <c r="C210" s="217" t="s">
        <v>304</v>
      </c>
      <c r="D210" s="217" t="s">
        <v>131</v>
      </c>
      <c r="E210" s="218" t="s">
        <v>327</v>
      </c>
      <c r="F210" s="219" t="s">
        <v>328</v>
      </c>
      <c r="G210" s="220" t="s">
        <v>189</v>
      </c>
      <c r="H210" s="221">
        <v>17.376</v>
      </c>
      <c r="I210" s="222"/>
      <c r="J210" s="223">
        <f>ROUND(I210*H210,2)</f>
        <v>0</v>
      </c>
      <c r="K210" s="219" t="s">
        <v>135</v>
      </c>
      <c r="L210" s="43"/>
      <c r="M210" s="224" t="s">
        <v>1</v>
      </c>
      <c r="N210" s="225" t="s">
        <v>44</v>
      </c>
      <c r="O210" s="90"/>
      <c r="P210" s="226">
        <f>O210*H210</f>
        <v>0</v>
      </c>
      <c r="Q210" s="226">
        <v>0</v>
      </c>
      <c r="R210" s="226">
        <f>Q210*H210</f>
        <v>0</v>
      </c>
      <c r="S210" s="226">
        <v>0</v>
      </c>
      <c r="T210" s="227">
        <f>S210*H210</f>
        <v>0</v>
      </c>
      <c r="U210" s="37"/>
      <c r="V210" s="37"/>
      <c r="W210" s="37"/>
      <c r="X210" s="37"/>
      <c r="Y210" s="37"/>
      <c r="Z210" s="37"/>
      <c r="AA210" s="37"/>
      <c r="AB210" s="37"/>
      <c r="AC210" s="37"/>
      <c r="AD210" s="37"/>
      <c r="AE210" s="37"/>
      <c r="AR210" s="228" t="s">
        <v>136</v>
      </c>
      <c r="AT210" s="228" t="s">
        <v>131</v>
      </c>
      <c r="AU210" s="228" t="s">
        <v>88</v>
      </c>
      <c r="AY210" s="16" t="s">
        <v>129</v>
      </c>
      <c r="BE210" s="229">
        <f>IF(N210="základní",J210,0)</f>
        <v>0</v>
      </c>
      <c r="BF210" s="229">
        <f>IF(N210="snížená",J210,0)</f>
        <v>0</v>
      </c>
      <c r="BG210" s="229">
        <f>IF(N210="zákl. přenesená",J210,0)</f>
        <v>0</v>
      </c>
      <c r="BH210" s="229">
        <f>IF(N210="sníž. přenesená",J210,0)</f>
        <v>0</v>
      </c>
      <c r="BI210" s="229">
        <f>IF(N210="nulová",J210,0)</f>
        <v>0</v>
      </c>
      <c r="BJ210" s="16" t="s">
        <v>84</v>
      </c>
      <c r="BK210" s="229">
        <f>ROUND(I210*H210,2)</f>
        <v>0</v>
      </c>
      <c r="BL210" s="16" t="s">
        <v>136</v>
      </c>
      <c r="BM210" s="228" t="s">
        <v>450</v>
      </c>
    </row>
    <row r="211" spans="1:47" s="2" customFormat="1" ht="12">
      <c r="A211" s="37"/>
      <c r="B211" s="38"/>
      <c r="C211" s="39"/>
      <c r="D211" s="230" t="s">
        <v>138</v>
      </c>
      <c r="E211" s="39"/>
      <c r="F211" s="231" t="s">
        <v>330</v>
      </c>
      <c r="G211" s="39"/>
      <c r="H211" s="39"/>
      <c r="I211" s="232"/>
      <c r="J211" s="39"/>
      <c r="K211" s="39"/>
      <c r="L211" s="43"/>
      <c r="M211" s="233"/>
      <c r="N211" s="234"/>
      <c r="O211" s="90"/>
      <c r="P211" s="90"/>
      <c r="Q211" s="90"/>
      <c r="R211" s="90"/>
      <c r="S211" s="90"/>
      <c r="T211" s="91"/>
      <c r="U211" s="37"/>
      <c r="V211" s="37"/>
      <c r="W211" s="37"/>
      <c r="X211" s="37"/>
      <c r="Y211" s="37"/>
      <c r="Z211" s="37"/>
      <c r="AA211" s="37"/>
      <c r="AB211" s="37"/>
      <c r="AC211" s="37"/>
      <c r="AD211" s="37"/>
      <c r="AE211" s="37"/>
      <c r="AT211" s="16" t="s">
        <v>138</v>
      </c>
      <c r="AU211" s="16" t="s">
        <v>88</v>
      </c>
    </row>
    <row r="212" spans="1:65" s="2" customFormat="1" ht="14.4" customHeight="1">
      <c r="A212" s="37"/>
      <c r="B212" s="38"/>
      <c r="C212" s="217" t="s">
        <v>312</v>
      </c>
      <c r="D212" s="217" t="s">
        <v>131</v>
      </c>
      <c r="E212" s="218" t="s">
        <v>336</v>
      </c>
      <c r="F212" s="219" t="s">
        <v>337</v>
      </c>
      <c r="G212" s="220" t="s">
        <v>189</v>
      </c>
      <c r="H212" s="221">
        <v>17.468</v>
      </c>
      <c r="I212" s="222"/>
      <c r="J212" s="223">
        <f>ROUND(I212*H212,2)</f>
        <v>0</v>
      </c>
      <c r="K212" s="219" t="s">
        <v>135</v>
      </c>
      <c r="L212" s="43"/>
      <c r="M212" s="224" t="s">
        <v>1</v>
      </c>
      <c r="N212" s="225" t="s">
        <v>44</v>
      </c>
      <c r="O212" s="90"/>
      <c r="P212" s="226">
        <f>O212*H212</f>
        <v>0</v>
      </c>
      <c r="Q212" s="226">
        <v>0</v>
      </c>
      <c r="R212" s="226">
        <f>Q212*H212</f>
        <v>0</v>
      </c>
      <c r="S212" s="226">
        <v>0</v>
      </c>
      <c r="T212" s="227">
        <f>S212*H212</f>
        <v>0</v>
      </c>
      <c r="U212" s="37"/>
      <c r="V212" s="37"/>
      <c r="W212" s="37"/>
      <c r="X212" s="37"/>
      <c r="Y212" s="37"/>
      <c r="Z212" s="37"/>
      <c r="AA212" s="37"/>
      <c r="AB212" s="37"/>
      <c r="AC212" s="37"/>
      <c r="AD212" s="37"/>
      <c r="AE212" s="37"/>
      <c r="AR212" s="228" t="s">
        <v>136</v>
      </c>
      <c r="AT212" s="228" t="s">
        <v>131</v>
      </c>
      <c r="AU212" s="228" t="s">
        <v>88</v>
      </c>
      <c r="AY212" s="16" t="s">
        <v>129</v>
      </c>
      <c r="BE212" s="229">
        <f>IF(N212="základní",J212,0)</f>
        <v>0</v>
      </c>
      <c r="BF212" s="229">
        <f>IF(N212="snížená",J212,0)</f>
        <v>0</v>
      </c>
      <c r="BG212" s="229">
        <f>IF(N212="zákl. přenesená",J212,0)</f>
        <v>0</v>
      </c>
      <c r="BH212" s="229">
        <f>IF(N212="sníž. přenesená",J212,0)</f>
        <v>0</v>
      </c>
      <c r="BI212" s="229">
        <f>IF(N212="nulová",J212,0)</f>
        <v>0</v>
      </c>
      <c r="BJ212" s="16" t="s">
        <v>84</v>
      </c>
      <c r="BK212" s="229">
        <f>ROUND(I212*H212,2)</f>
        <v>0</v>
      </c>
      <c r="BL212" s="16" t="s">
        <v>136</v>
      </c>
      <c r="BM212" s="228" t="s">
        <v>451</v>
      </c>
    </row>
    <row r="213" spans="1:47" s="2" customFormat="1" ht="12">
      <c r="A213" s="37"/>
      <c r="B213" s="38"/>
      <c r="C213" s="39"/>
      <c r="D213" s="230" t="s">
        <v>138</v>
      </c>
      <c r="E213" s="39"/>
      <c r="F213" s="231" t="s">
        <v>330</v>
      </c>
      <c r="G213" s="39"/>
      <c r="H213" s="39"/>
      <c r="I213" s="232"/>
      <c r="J213" s="39"/>
      <c r="K213" s="39"/>
      <c r="L213" s="43"/>
      <c r="M213" s="233"/>
      <c r="N213" s="234"/>
      <c r="O213" s="90"/>
      <c r="P213" s="90"/>
      <c r="Q213" s="90"/>
      <c r="R213" s="90"/>
      <c r="S213" s="90"/>
      <c r="T213" s="91"/>
      <c r="U213" s="37"/>
      <c r="V213" s="37"/>
      <c r="W213" s="37"/>
      <c r="X213" s="37"/>
      <c r="Y213" s="37"/>
      <c r="Z213" s="37"/>
      <c r="AA213" s="37"/>
      <c r="AB213" s="37"/>
      <c r="AC213" s="37"/>
      <c r="AD213" s="37"/>
      <c r="AE213" s="37"/>
      <c r="AT213" s="16" t="s">
        <v>138</v>
      </c>
      <c r="AU213" s="16" t="s">
        <v>88</v>
      </c>
    </row>
    <row r="214" spans="1:65" s="2" customFormat="1" ht="14.4" customHeight="1">
      <c r="A214" s="37"/>
      <c r="B214" s="38"/>
      <c r="C214" s="217" t="s">
        <v>321</v>
      </c>
      <c r="D214" s="217" t="s">
        <v>131</v>
      </c>
      <c r="E214" s="218" t="s">
        <v>340</v>
      </c>
      <c r="F214" s="219" t="s">
        <v>341</v>
      </c>
      <c r="G214" s="220" t="s">
        <v>189</v>
      </c>
      <c r="H214" s="221">
        <v>12.588</v>
      </c>
      <c r="I214" s="222"/>
      <c r="J214" s="223">
        <f>ROUND(I214*H214,2)</f>
        <v>0</v>
      </c>
      <c r="K214" s="219" t="s">
        <v>135</v>
      </c>
      <c r="L214" s="43"/>
      <c r="M214" s="224" t="s">
        <v>1</v>
      </c>
      <c r="N214" s="225" t="s">
        <v>44</v>
      </c>
      <c r="O214" s="90"/>
      <c r="P214" s="226">
        <f>O214*H214</f>
        <v>0</v>
      </c>
      <c r="Q214" s="226">
        <v>0</v>
      </c>
      <c r="R214" s="226">
        <f>Q214*H214</f>
        <v>0</v>
      </c>
      <c r="S214" s="226">
        <v>0</v>
      </c>
      <c r="T214" s="227">
        <f>S214*H214</f>
        <v>0</v>
      </c>
      <c r="U214" s="37"/>
      <c r="V214" s="37"/>
      <c r="W214" s="37"/>
      <c r="X214" s="37"/>
      <c r="Y214" s="37"/>
      <c r="Z214" s="37"/>
      <c r="AA214" s="37"/>
      <c r="AB214" s="37"/>
      <c r="AC214" s="37"/>
      <c r="AD214" s="37"/>
      <c r="AE214" s="37"/>
      <c r="AR214" s="228" t="s">
        <v>136</v>
      </c>
      <c r="AT214" s="228" t="s">
        <v>131</v>
      </c>
      <c r="AU214" s="228" t="s">
        <v>88</v>
      </c>
      <c r="AY214" s="16" t="s">
        <v>129</v>
      </c>
      <c r="BE214" s="229">
        <f>IF(N214="základní",J214,0)</f>
        <v>0</v>
      </c>
      <c r="BF214" s="229">
        <f>IF(N214="snížená",J214,0)</f>
        <v>0</v>
      </c>
      <c r="BG214" s="229">
        <f>IF(N214="zákl. přenesená",J214,0)</f>
        <v>0</v>
      </c>
      <c r="BH214" s="229">
        <f>IF(N214="sníž. přenesená",J214,0)</f>
        <v>0</v>
      </c>
      <c r="BI214" s="229">
        <f>IF(N214="nulová",J214,0)</f>
        <v>0</v>
      </c>
      <c r="BJ214" s="16" t="s">
        <v>84</v>
      </c>
      <c r="BK214" s="229">
        <f>ROUND(I214*H214,2)</f>
        <v>0</v>
      </c>
      <c r="BL214" s="16" t="s">
        <v>136</v>
      </c>
      <c r="BM214" s="228" t="s">
        <v>452</v>
      </c>
    </row>
    <row r="215" spans="1:47" s="2" customFormat="1" ht="12">
      <c r="A215" s="37"/>
      <c r="B215" s="38"/>
      <c r="C215" s="39"/>
      <c r="D215" s="230" t="s">
        <v>138</v>
      </c>
      <c r="E215" s="39"/>
      <c r="F215" s="231" t="s">
        <v>330</v>
      </c>
      <c r="G215" s="39"/>
      <c r="H215" s="39"/>
      <c r="I215" s="232"/>
      <c r="J215" s="39"/>
      <c r="K215" s="39"/>
      <c r="L215" s="43"/>
      <c r="M215" s="233"/>
      <c r="N215" s="234"/>
      <c r="O215" s="90"/>
      <c r="P215" s="90"/>
      <c r="Q215" s="90"/>
      <c r="R215" s="90"/>
      <c r="S215" s="90"/>
      <c r="T215" s="91"/>
      <c r="U215" s="37"/>
      <c r="V215" s="37"/>
      <c r="W215" s="37"/>
      <c r="X215" s="37"/>
      <c r="Y215" s="37"/>
      <c r="Z215" s="37"/>
      <c r="AA215" s="37"/>
      <c r="AB215" s="37"/>
      <c r="AC215" s="37"/>
      <c r="AD215" s="37"/>
      <c r="AE215" s="37"/>
      <c r="AT215" s="16" t="s">
        <v>138</v>
      </c>
      <c r="AU215" s="16" t="s">
        <v>88</v>
      </c>
    </row>
    <row r="216" spans="1:51" s="13" customFormat="1" ht="12">
      <c r="A216" s="13"/>
      <c r="B216" s="235"/>
      <c r="C216" s="236"/>
      <c r="D216" s="230" t="s">
        <v>146</v>
      </c>
      <c r="E216" s="237" t="s">
        <v>1</v>
      </c>
      <c r="F216" s="238" t="s">
        <v>453</v>
      </c>
      <c r="G216" s="236"/>
      <c r="H216" s="239">
        <v>2.028</v>
      </c>
      <c r="I216" s="240"/>
      <c r="J216" s="236"/>
      <c r="K216" s="236"/>
      <c r="L216" s="241"/>
      <c r="M216" s="242"/>
      <c r="N216" s="243"/>
      <c r="O216" s="243"/>
      <c r="P216" s="243"/>
      <c r="Q216" s="243"/>
      <c r="R216" s="243"/>
      <c r="S216" s="243"/>
      <c r="T216" s="244"/>
      <c r="U216" s="13"/>
      <c r="V216" s="13"/>
      <c r="W216" s="13"/>
      <c r="X216" s="13"/>
      <c r="Y216" s="13"/>
      <c r="Z216" s="13"/>
      <c r="AA216" s="13"/>
      <c r="AB216" s="13"/>
      <c r="AC216" s="13"/>
      <c r="AD216" s="13"/>
      <c r="AE216" s="13"/>
      <c r="AT216" s="245" t="s">
        <v>146</v>
      </c>
      <c r="AU216" s="245" t="s">
        <v>88</v>
      </c>
      <c r="AV216" s="13" t="s">
        <v>88</v>
      </c>
      <c r="AW216" s="13" t="s">
        <v>37</v>
      </c>
      <c r="AX216" s="13" t="s">
        <v>79</v>
      </c>
      <c r="AY216" s="245" t="s">
        <v>129</v>
      </c>
    </row>
    <row r="217" spans="1:51" s="13" customFormat="1" ht="12">
      <c r="A217" s="13"/>
      <c r="B217" s="235"/>
      <c r="C217" s="236"/>
      <c r="D217" s="230" t="s">
        <v>146</v>
      </c>
      <c r="E217" s="237" t="s">
        <v>1</v>
      </c>
      <c r="F217" s="238" t="s">
        <v>454</v>
      </c>
      <c r="G217" s="236"/>
      <c r="H217" s="239">
        <v>10.56</v>
      </c>
      <c r="I217" s="240"/>
      <c r="J217" s="236"/>
      <c r="K217" s="236"/>
      <c r="L217" s="241"/>
      <c r="M217" s="242"/>
      <c r="N217" s="243"/>
      <c r="O217" s="243"/>
      <c r="P217" s="243"/>
      <c r="Q217" s="243"/>
      <c r="R217" s="243"/>
      <c r="S217" s="243"/>
      <c r="T217" s="244"/>
      <c r="U217" s="13"/>
      <c r="V217" s="13"/>
      <c r="W217" s="13"/>
      <c r="X217" s="13"/>
      <c r="Y217" s="13"/>
      <c r="Z217" s="13"/>
      <c r="AA217" s="13"/>
      <c r="AB217" s="13"/>
      <c r="AC217" s="13"/>
      <c r="AD217" s="13"/>
      <c r="AE217" s="13"/>
      <c r="AT217" s="245" t="s">
        <v>146</v>
      </c>
      <c r="AU217" s="245" t="s">
        <v>88</v>
      </c>
      <c r="AV217" s="13" t="s">
        <v>88</v>
      </c>
      <c r="AW217" s="13" t="s">
        <v>37</v>
      </c>
      <c r="AX217" s="13" t="s">
        <v>79</v>
      </c>
      <c r="AY217" s="245" t="s">
        <v>129</v>
      </c>
    </row>
    <row r="218" spans="1:51" s="14" customFormat="1" ht="12">
      <c r="A218" s="14"/>
      <c r="B218" s="256"/>
      <c r="C218" s="257"/>
      <c r="D218" s="230" t="s">
        <v>146</v>
      </c>
      <c r="E218" s="258" t="s">
        <v>1</v>
      </c>
      <c r="F218" s="259" t="s">
        <v>320</v>
      </c>
      <c r="G218" s="257"/>
      <c r="H218" s="260">
        <v>12.588</v>
      </c>
      <c r="I218" s="261"/>
      <c r="J218" s="257"/>
      <c r="K218" s="257"/>
      <c r="L218" s="262"/>
      <c r="M218" s="263"/>
      <c r="N218" s="264"/>
      <c r="O218" s="264"/>
      <c r="P218" s="264"/>
      <c r="Q218" s="264"/>
      <c r="R218" s="264"/>
      <c r="S218" s="264"/>
      <c r="T218" s="265"/>
      <c r="U218" s="14"/>
      <c r="V218" s="14"/>
      <c r="W218" s="14"/>
      <c r="X218" s="14"/>
      <c r="Y218" s="14"/>
      <c r="Z218" s="14"/>
      <c r="AA218" s="14"/>
      <c r="AB218" s="14"/>
      <c r="AC218" s="14"/>
      <c r="AD218" s="14"/>
      <c r="AE218" s="14"/>
      <c r="AT218" s="266" t="s">
        <v>146</v>
      </c>
      <c r="AU218" s="266" t="s">
        <v>88</v>
      </c>
      <c r="AV218" s="14" t="s">
        <v>136</v>
      </c>
      <c r="AW218" s="14" t="s">
        <v>37</v>
      </c>
      <c r="AX218" s="14" t="s">
        <v>84</v>
      </c>
      <c r="AY218" s="266" t="s">
        <v>129</v>
      </c>
    </row>
    <row r="219" spans="1:63" s="12" customFormat="1" ht="22.8" customHeight="1">
      <c r="A219" s="12"/>
      <c r="B219" s="201"/>
      <c r="C219" s="202"/>
      <c r="D219" s="203" t="s">
        <v>78</v>
      </c>
      <c r="E219" s="215" t="s">
        <v>344</v>
      </c>
      <c r="F219" s="215" t="s">
        <v>345</v>
      </c>
      <c r="G219" s="202"/>
      <c r="H219" s="202"/>
      <c r="I219" s="205"/>
      <c r="J219" s="216">
        <f>BK219</f>
        <v>0</v>
      </c>
      <c r="K219" s="202"/>
      <c r="L219" s="207"/>
      <c r="M219" s="208"/>
      <c r="N219" s="209"/>
      <c r="O219" s="209"/>
      <c r="P219" s="210">
        <f>SUM(P220:P226)</f>
        <v>0</v>
      </c>
      <c r="Q219" s="209"/>
      <c r="R219" s="210">
        <f>SUM(R220:R226)</f>
        <v>0</v>
      </c>
      <c r="S219" s="209"/>
      <c r="T219" s="211">
        <f>SUM(T220:T226)</f>
        <v>0</v>
      </c>
      <c r="U219" s="12"/>
      <c r="V219" s="12"/>
      <c r="W219" s="12"/>
      <c r="X219" s="12"/>
      <c r="Y219" s="12"/>
      <c r="Z219" s="12"/>
      <c r="AA219" s="12"/>
      <c r="AB219" s="12"/>
      <c r="AC219" s="12"/>
      <c r="AD219" s="12"/>
      <c r="AE219" s="12"/>
      <c r="AR219" s="212" t="s">
        <v>84</v>
      </c>
      <c r="AT219" s="213" t="s">
        <v>78</v>
      </c>
      <c r="AU219" s="213" t="s">
        <v>84</v>
      </c>
      <c r="AY219" s="212" t="s">
        <v>129</v>
      </c>
      <c r="BK219" s="214">
        <f>SUM(BK220:BK226)</f>
        <v>0</v>
      </c>
    </row>
    <row r="220" spans="1:65" s="2" customFormat="1" ht="14.4" customHeight="1">
      <c r="A220" s="37"/>
      <c r="B220" s="38"/>
      <c r="C220" s="217" t="s">
        <v>326</v>
      </c>
      <c r="D220" s="217" t="s">
        <v>131</v>
      </c>
      <c r="E220" s="218" t="s">
        <v>347</v>
      </c>
      <c r="F220" s="219" t="s">
        <v>348</v>
      </c>
      <c r="G220" s="220" t="s">
        <v>189</v>
      </c>
      <c r="H220" s="221">
        <v>19.085</v>
      </c>
      <c r="I220" s="222"/>
      <c r="J220" s="223">
        <f>ROUND(I220*H220,2)</f>
        <v>0</v>
      </c>
      <c r="K220" s="219" t="s">
        <v>135</v>
      </c>
      <c r="L220" s="43"/>
      <c r="M220" s="224" t="s">
        <v>1</v>
      </c>
      <c r="N220" s="225" t="s">
        <v>44</v>
      </c>
      <c r="O220" s="90"/>
      <c r="P220" s="226">
        <f>O220*H220</f>
        <v>0</v>
      </c>
      <c r="Q220" s="226">
        <v>0</v>
      </c>
      <c r="R220" s="226">
        <f>Q220*H220</f>
        <v>0</v>
      </c>
      <c r="S220" s="226">
        <v>0</v>
      </c>
      <c r="T220" s="227">
        <f>S220*H220</f>
        <v>0</v>
      </c>
      <c r="U220" s="37"/>
      <c r="V220" s="37"/>
      <c r="W220" s="37"/>
      <c r="X220" s="37"/>
      <c r="Y220" s="37"/>
      <c r="Z220" s="37"/>
      <c r="AA220" s="37"/>
      <c r="AB220" s="37"/>
      <c r="AC220" s="37"/>
      <c r="AD220" s="37"/>
      <c r="AE220" s="37"/>
      <c r="AR220" s="228" t="s">
        <v>136</v>
      </c>
      <c r="AT220" s="228" t="s">
        <v>131</v>
      </c>
      <c r="AU220" s="228" t="s">
        <v>88</v>
      </c>
      <c r="AY220" s="16" t="s">
        <v>129</v>
      </c>
      <c r="BE220" s="229">
        <f>IF(N220="základní",J220,0)</f>
        <v>0</v>
      </c>
      <c r="BF220" s="229">
        <f>IF(N220="snížená",J220,0)</f>
        <v>0</v>
      </c>
      <c r="BG220" s="229">
        <f>IF(N220="zákl. přenesená",J220,0)</f>
        <v>0</v>
      </c>
      <c r="BH220" s="229">
        <f>IF(N220="sníž. přenesená",J220,0)</f>
        <v>0</v>
      </c>
      <c r="BI220" s="229">
        <f>IF(N220="nulová",J220,0)</f>
        <v>0</v>
      </c>
      <c r="BJ220" s="16" t="s">
        <v>84</v>
      </c>
      <c r="BK220" s="229">
        <f>ROUND(I220*H220,2)</f>
        <v>0</v>
      </c>
      <c r="BL220" s="16" t="s">
        <v>136</v>
      </c>
      <c r="BM220" s="228" t="s">
        <v>455</v>
      </c>
    </row>
    <row r="221" spans="1:47" s="2" customFormat="1" ht="12">
      <c r="A221" s="37"/>
      <c r="B221" s="38"/>
      <c r="C221" s="39"/>
      <c r="D221" s="230" t="s">
        <v>138</v>
      </c>
      <c r="E221" s="39"/>
      <c r="F221" s="231" t="s">
        <v>350</v>
      </c>
      <c r="G221" s="39"/>
      <c r="H221" s="39"/>
      <c r="I221" s="232"/>
      <c r="J221" s="39"/>
      <c r="K221" s="39"/>
      <c r="L221" s="43"/>
      <c r="M221" s="233"/>
      <c r="N221" s="234"/>
      <c r="O221" s="90"/>
      <c r="P221" s="90"/>
      <c r="Q221" s="90"/>
      <c r="R221" s="90"/>
      <c r="S221" s="90"/>
      <c r="T221" s="91"/>
      <c r="U221" s="37"/>
      <c r="V221" s="37"/>
      <c r="W221" s="37"/>
      <c r="X221" s="37"/>
      <c r="Y221" s="37"/>
      <c r="Z221" s="37"/>
      <c r="AA221" s="37"/>
      <c r="AB221" s="37"/>
      <c r="AC221" s="37"/>
      <c r="AD221" s="37"/>
      <c r="AE221" s="37"/>
      <c r="AT221" s="16" t="s">
        <v>138</v>
      </c>
      <c r="AU221" s="16" t="s">
        <v>88</v>
      </c>
    </row>
    <row r="222" spans="1:65" s="2" customFormat="1" ht="14.4" customHeight="1">
      <c r="A222" s="37"/>
      <c r="B222" s="38"/>
      <c r="C222" s="217" t="s">
        <v>331</v>
      </c>
      <c r="D222" s="217" t="s">
        <v>131</v>
      </c>
      <c r="E222" s="218" t="s">
        <v>352</v>
      </c>
      <c r="F222" s="219" t="s">
        <v>353</v>
      </c>
      <c r="G222" s="220" t="s">
        <v>189</v>
      </c>
      <c r="H222" s="221">
        <v>19.085</v>
      </c>
      <c r="I222" s="222"/>
      <c r="J222" s="223">
        <f>ROUND(I222*H222,2)</f>
        <v>0</v>
      </c>
      <c r="K222" s="219" t="s">
        <v>135</v>
      </c>
      <c r="L222" s="43"/>
      <c r="M222" s="224" t="s">
        <v>1</v>
      </c>
      <c r="N222" s="225" t="s">
        <v>44</v>
      </c>
      <c r="O222" s="90"/>
      <c r="P222" s="226">
        <f>O222*H222</f>
        <v>0</v>
      </c>
      <c r="Q222" s="226">
        <v>0</v>
      </c>
      <c r="R222" s="226">
        <f>Q222*H222</f>
        <v>0</v>
      </c>
      <c r="S222" s="226">
        <v>0</v>
      </c>
      <c r="T222" s="227">
        <f>S222*H222</f>
        <v>0</v>
      </c>
      <c r="U222" s="37"/>
      <c r="V222" s="37"/>
      <c r="W222" s="37"/>
      <c r="X222" s="37"/>
      <c r="Y222" s="37"/>
      <c r="Z222" s="37"/>
      <c r="AA222" s="37"/>
      <c r="AB222" s="37"/>
      <c r="AC222" s="37"/>
      <c r="AD222" s="37"/>
      <c r="AE222" s="37"/>
      <c r="AR222" s="228" t="s">
        <v>136</v>
      </c>
      <c r="AT222" s="228" t="s">
        <v>131</v>
      </c>
      <c r="AU222" s="228" t="s">
        <v>88</v>
      </c>
      <c r="AY222" s="16" t="s">
        <v>129</v>
      </c>
      <c r="BE222" s="229">
        <f>IF(N222="základní",J222,0)</f>
        <v>0</v>
      </c>
      <c r="BF222" s="229">
        <f>IF(N222="snížená",J222,0)</f>
        <v>0</v>
      </c>
      <c r="BG222" s="229">
        <f>IF(N222="zákl. přenesená",J222,0)</f>
        <v>0</v>
      </c>
      <c r="BH222" s="229">
        <f>IF(N222="sníž. přenesená",J222,0)</f>
        <v>0</v>
      </c>
      <c r="BI222" s="229">
        <f>IF(N222="nulová",J222,0)</f>
        <v>0</v>
      </c>
      <c r="BJ222" s="16" t="s">
        <v>84</v>
      </c>
      <c r="BK222" s="229">
        <f>ROUND(I222*H222,2)</f>
        <v>0</v>
      </c>
      <c r="BL222" s="16" t="s">
        <v>136</v>
      </c>
      <c r="BM222" s="228" t="s">
        <v>456</v>
      </c>
    </row>
    <row r="223" spans="1:47" s="2" customFormat="1" ht="12">
      <c r="A223" s="37"/>
      <c r="B223" s="38"/>
      <c r="C223" s="39"/>
      <c r="D223" s="230" t="s">
        <v>138</v>
      </c>
      <c r="E223" s="39"/>
      <c r="F223" s="231" t="s">
        <v>350</v>
      </c>
      <c r="G223" s="39"/>
      <c r="H223" s="39"/>
      <c r="I223" s="232"/>
      <c r="J223" s="39"/>
      <c r="K223" s="39"/>
      <c r="L223" s="43"/>
      <c r="M223" s="233"/>
      <c r="N223" s="234"/>
      <c r="O223" s="90"/>
      <c r="P223" s="90"/>
      <c r="Q223" s="90"/>
      <c r="R223" s="90"/>
      <c r="S223" s="90"/>
      <c r="T223" s="91"/>
      <c r="U223" s="37"/>
      <c r="V223" s="37"/>
      <c r="W223" s="37"/>
      <c r="X223" s="37"/>
      <c r="Y223" s="37"/>
      <c r="Z223" s="37"/>
      <c r="AA223" s="37"/>
      <c r="AB223" s="37"/>
      <c r="AC223" s="37"/>
      <c r="AD223" s="37"/>
      <c r="AE223" s="37"/>
      <c r="AT223" s="16" t="s">
        <v>138</v>
      </c>
      <c r="AU223" s="16" t="s">
        <v>88</v>
      </c>
    </row>
    <row r="224" spans="1:65" s="2" customFormat="1" ht="14.4" customHeight="1">
      <c r="A224" s="37"/>
      <c r="B224" s="38"/>
      <c r="C224" s="217" t="s">
        <v>335</v>
      </c>
      <c r="D224" s="217" t="s">
        <v>131</v>
      </c>
      <c r="E224" s="218" t="s">
        <v>356</v>
      </c>
      <c r="F224" s="219" t="s">
        <v>357</v>
      </c>
      <c r="G224" s="220" t="s">
        <v>189</v>
      </c>
      <c r="H224" s="221">
        <v>95.425</v>
      </c>
      <c r="I224" s="222"/>
      <c r="J224" s="223">
        <f>ROUND(I224*H224,2)</f>
        <v>0</v>
      </c>
      <c r="K224" s="219" t="s">
        <v>135</v>
      </c>
      <c r="L224" s="43"/>
      <c r="M224" s="224" t="s">
        <v>1</v>
      </c>
      <c r="N224" s="225" t="s">
        <v>44</v>
      </c>
      <c r="O224" s="90"/>
      <c r="P224" s="226">
        <f>O224*H224</f>
        <v>0</v>
      </c>
      <c r="Q224" s="226">
        <v>0</v>
      </c>
      <c r="R224" s="226">
        <f>Q224*H224</f>
        <v>0</v>
      </c>
      <c r="S224" s="226">
        <v>0</v>
      </c>
      <c r="T224" s="227">
        <f>S224*H224</f>
        <v>0</v>
      </c>
      <c r="U224" s="37"/>
      <c r="V224" s="37"/>
      <c r="W224" s="37"/>
      <c r="X224" s="37"/>
      <c r="Y224" s="37"/>
      <c r="Z224" s="37"/>
      <c r="AA224" s="37"/>
      <c r="AB224" s="37"/>
      <c r="AC224" s="37"/>
      <c r="AD224" s="37"/>
      <c r="AE224" s="37"/>
      <c r="AR224" s="228" t="s">
        <v>136</v>
      </c>
      <c r="AT224" s="228" t="s">
        <v>131</v>
      </c>
      <c r="AU224" s="228" t="s">
        <v>88</v>
      </c>
      <c r="AY224" s="16" t="s">
        <v>129</v>
      </c>
      <c r="BE224" s="229">
        <f>IF(N224="základní",J224,0)</f>
        <v>0</v>
      </c>
      <c r="BF224" s="229">
        <f>IF(N224="snížená",J224,0)</f>
        <v>0</v>
      </c>
      <c r="BG224" s="229">
        <f>IF(N224="zákl. přenesená",J224,0)</f>
        <v>0</v>
      </c>
      <c r="BH224" s="229">
        <f>IF(N224="sníž. přenesená",J224,0)</f>
        <v>0</v>
      </c>
      <c r="BI224" s="229">
        <f>IF(N224="nulová",J224,0)</f>
        <v>0</v>
      </c>
      <c r="BJ224" s="16" t="s">
        <v>84</v>
      </c>
      <c r="BK224" s="229">
        <f>ROUND(I224*H224,2)</f>
        <v>0</v>
      </c>
      <c r="BL224" s="16" t="s">
        <v>136</v>
      </c>
      <c r="BM224" s="228" t="s">
        <v>457</v>
      </c>
    </row>
    <row r="225" spans="1:47" s="2" customFormat="1" ht="12">
      <c r="A225" s="37"/>
      <c r="B225" s="38"/>
      <c r="C225" s="39"/>
      <c r="D225" s="230" t="s">
        <v>138</v>
      </c>
      <c r="E225" s="39"/>
      <c r="F225" s="231" t="s">
        <v>350</v>
      </c>
      <c r="G225" s="39"/>
      <c r="H225" s="39"/>
      <c r="I225" s="232"/>
      <c r="J225" s="39"/>
      <c r="K225" s="39"/>
      <c r="L225" s="43"/>
      <c r="M225" s="233"/>
      <c r="N225" s="234"/>
      <c r="O225" s="90"/>
      <c r="P225" s="90"/>
      <c r="Q225" s="90"/>
      <c r="R225" s="90"/>
      <c r="S225" s="90"/>
      <c r="T225" s="91"/>
      <c r="U225" s="37"/>
      <c r="V225" s="37"/>
      <c r="W225" s="37"/>
      <c r="X225" s="37"/>
      <c r="Y225" s="37"/>
      <c r="Z225" s="37"/>
      <c r="AA225" s="37"/>
      <c r="AB225" s="37"/>
      <c r="AC225" s="37"/>
      <c r="AD225" s="37"/>
      <c r="AE225" s="37"/>
      <c r="AT225" s="16" t="s">
        <v>138</v>
      </c>
      <c r="AU225" s="16" t="s">
        <v>88</v>
      </c>
    </row>
    <row r="226" spans="1:51" s="13" customFormat="1" ht="12">
      <c r="A226" s="13"/>
      <c r="B226" s="235"/>
      <c r="C226" s="236"/>
      <c r="D226" s="230" t="s">
        <v>146</v>
      </c>
      <c r="E226" s="236"/>
      <c r="F226" s="238" t="s">
        <v>458</v>
      </c>
      <c r="G226" s="236"/>
      <c r="H226" s="239">
        <v>95.425</v>
      </c>
      <c r="I226" s="240"/>
      <c r="J226" s="236"/>
      <c r="K226" s="236"/>
      <c r="L226" s="241"/>
      <c r="M226" s="242"/>
      <c r="N226" s="243"/>
      <c r="O226" s="243"/>
      <c r="P226" s="243"/>
      <c r="Q226" s="243"/>
      <c r="R226" s="243"/>
      <c r="S226" s="243"/>
      <c r="T226" s="244"/>
      <c r="U226" s="13"/>
      <c r="V226" s="13"/>
      <c r="W226" s="13"/>
      <c r="X226" s="13"/>
      <c r="Y226" s="13"/>
      <c r="Z226" s="13"/>
      <c r="AA226" s="13"/>
      <c r="AB226" s="13"/>
      <c r="AC226" s="13"/>
      <c r="AD226" s="13"/>
      <c r="AE226" s="13"/>
      <c r="AT226" s="245" t="s">
        <v>146</v>
      </c>
      <c r="AU226" s="245" t="s">
        <v>88</v>
      </c>
      <c r="AV226" s="13" t="s">
        <v>88</v>
      </c>
      <c r="AW226" s="13" t="s">
        <v>4</v>
      </c>
      <c r="AX226" s="13" t="s">
        <v>84</v>
      </c>
      <c r="AY226" s="245" t="s">
        <v>129</v>
      </c>
    </row>
    <row r="227" spans="1:63" s="12" customFormat="1" ht="25.9" customHeight="1">
      <c r="A227" s="12"/>
      <c r="B227" s="201"/>
      <c r="C227" s="202"/>
      <c r="D227" s="203" t="s">
        <v>78</v>
      </c>
      <c r="E227" s="204" t="s">
        <v>360</v>
      </c>
      <c r="F227" s="204" t="s">
        <v>361</v>
      </c>
      <c r="G227" s="202"/>
      <c r="H227" s="202"/>
      <c r="I227" s="205"/>
      <c r="J227" s="206">
        <f>BK227</f>
        <v>0</v>
      </c>
      <c r="K227" s="202"/>
      <c r="L227" s="207"/>
      <c r="M227" s="208"/>
      <c r="N227" s="209"/>
      <c r="O227" s="209"/>
      <c r="P227" s="210">
        <f>P228+P230+P232+P234</f>
        <v>0</v>
      </c>
      <c r="Q227" s="209"/>
      <c r="R227" s="210">
        <f>R228+R230+R232+R234</f>
        <v>0</v>
      </c>
      <c r="S227" s="209"/>
      <c r="T227" s="211">
        <f>T228+T230+T232+T234</f>
        <v>0</v>
      </c>
      <c r="U227" s="12"/>
      <c r="V227" s="12"/>
      <c r="W227" s="12"/>
      <c r="X227" s="12"/>
      <c r="Y227" s="12"/>
      <c r="Z227" s="12"/>
      <c r="AA227" s="12"/>
      <c r="AB227" s="12"/>
      <c r="AC227" s="12"/>
      <c r="AD227" s="12"/>
      <c r="AE227" s="12"/>
      <c r="AR227" s="212" t="s">
        <v>152</v>
      </c>
      <c r="AT227" s="213" t="s">
        <v>78</v>
      </c>
      <c r="AU227" s="213" t="s">
        <v>79</v>
      </c>
      <c r="AY227" s="212" t="s">
        <v>129</v>
      </c>
      <c r="BK227" s="214">
        <f>BK228+BK230+BK232+BK234</f>
        <v>0</v>
      </c>
    </row>
    <row r="228" spans="1:63" s="12" customFormat="1" ht="22.8" customHeight="1">
      <c r="A228" s="12"/>
      <c r="B228" s="201"/>
      <c r="C228" s="202"/>
      <c r="D228" s="203" t="s">
        <v>78</v>
      </c>
      <c r="E228" s="215" t="s">
        <v>362</v>
      </c>
      <c r="F228" s="215" t="s">
        <v>363</v>
      </c>
      <c r="G228" s="202"/>
      <c r="H228" s="202"/>
      <c r="I228" s="205"/>
      <c r="J228" s="216">
        <f>BK228</f>
        <v>0</v>
      </c>
      <c r="K228" s="202"/>
      <c r="L228" s="207"/>
      <c r="M228" s="208"/>
      <c r="N228" s="209"/>
      <c r="O228" s="209"/>
      <c r="P228" s="210">
        <f>P229</f>
        <v>0</v>
      </c>
      <c r="Q228" s="209"/>
      <c r="R228" s="210">
        <f>R229</f>
        <v>0</v>
      </c>
      <c r="S228" s="209"/>
      <c r="T228" s="211">
        <f>T229</f>
        <v>0</v>
      </c>
      <c r="U228" s="12"/>
      <c r="V228" s="12"/>
      <c r="W228" s="12"/>
      <c r="X228" s="12"/>
      <c r="Y228" s="12"/>
      <c r="Z228" s="12"/>
      <c r="AA228" s="12"/>
      <c r="AB228" s="12"/>
      <c r="AC228" s="12"/>
      <c r="AD228" s="12"/>
      <c r="AE228" s="12"/>
      <c r="AR228" s="212" t="s">
        <v>152</v>
      </c>
      <c r="AT228" s="213" t="s">
        <v>78</v>
      </c>
      <c r="AU228" s="213" t="s">
        <v>84</v>
      </c>
      <c r="AY228" s="212" t="s">
        <v>129</v>
      </c>
      <c r="BK228" s="214">
        <f>BK229</f>
        <v>0</v>
      </c>
    </row>
    <row r="229" spans="1:65" s="2" customFormat="1" ht="14.4" customHeight="1">
      <c r="A229" s="37"/>
      <c r="B229" s="38"/>
      <c r="C229" s="217" t="s">
        <v>339</v>
      </c>
      <c r="D229" s="217" t="s">
        <v>131</v>
      </c>
      <c r="E229" s="218" t="s">
        <v>365</v>
      </c>
      <c r="F229" s="219" t="s">
        <v>366</v>
      </c>
      <c r="G229" s="220" t="s">
        <v>307</v>
      </c>
      <c r="H229" s="221">
        <v>1</v>
      </c>
      <c r="I229" s="222"/>
      <c r="J229" s="223">
        <f>ROUND(I229*H229,2)</f>
        <v>0</v>
      </c>
      <c r="K229" s="219" t="s">
        <v>135</v>
      </c>
      <c r="L229" s="43"/>
      <c r="M229" s="224" t="s">
        <v>1</v>
      </c>
      <c r="N229" s="225" t="s">
        <v>44</v>
      </c>
      <c r="O229" s="90"/>
      <c r="P229" s="226">
        <f>O229*H229</f>
        <v>0</v>
      </c>
      <c r="Q229" s="226">
        <v>0</v>
      </c>
      <c r="R229" s="226">
        <f>Q229*H229</f>
        <v>0</v>
      </c>
      <c r="S229" s="226">
        <v>0</v>
      </c>
      <c r="T229" s="227">
        <f>S229*H229</f>
        <v>0</v>
      </c>
      <c r="U229" s="37"/>
      <c r="V229" s="37"/>
      <c r="W229" s="37"/>
      <c r="X229" s="37"/>
      <c r="Y229" s="37"/>
      <c r="Z229" s="37"/>
      <c r="AA229" s="37"/>
      <c r="AB229" s="37"/>
      <c r="AC229" s="37"/>
      <c r="AD229" s="37"/>
      <c r="AE229" s="37"/>
      <c r="AR229" s="228" t="s">
        <v>367</v>
      </c>
      <c r="AT229" s="228" t="s">
        <v>131</v>
      </c>
      <c r="AU229" s="228" t="s">
        <v>88</v>
      </c>
      <c r="AY229" s="16" t="s">
        <v>129</v>
      </c>
      <c r="BE229" s="229">
        <f>IF(N229="základní",J229,0)</f>
        <v>0</v>
      </c>
      <c r="BF229" s="229">
        <f>IF(N229="snížená",J229,0)</f>
        <v>0</v>
      </c>
      <c r="BG229" s="229">
        <f>IF(N229="zákl. přenesená",J229,0)</f>
        <v>0</v>
      </c>
      <c r="BH229" s="229">
        <f>IF(N229="sníž. přenesená",J229,0)</f>
        <v>0</v>
      </c>
      <c r="BI229" s="229">
        <f>IF(N229="nulová",J229,0)</f>
        <v>0</v>
      </c>
      <c r="BJ229" s="16" t="s">
        <v>84</v>
      </c>
      <c r="BK229" s="229">
        <f>ROUND(I229*H229,2)</f>
        <v>0</v>
      </c>
      <c r="BL229" s="16" t="s">
        <v>367</v>
      </c>
      <c r="BM229" s="228" t="s">
        <v>459</v>
      </c>
    </row>
    <row r="230" spans="1:63" s="12" customFormat="1" ht="22.8" customHeight="1">
      <c r="A230" s="12"/>
      <c r="B230" s="201"/>
      <c r="C230" s="202"/>
      <c r="D230" s="203" t="s">
        <v>78</v>
      </c>
      <c r="E230" s="215" t="s">
        <v>369</v>
      </c>
      <c r="F230" s="215" t="s">
        <v>370</v>
      </c>
      <c r="G230" s="202"/>
      <c r="H230" s="202"/>
      <c r="I230" s="205"/>
      <c r="J230" s="216">
        <f>BK230</f>
        <v>0</v>
      </c>
      <c r="K230" s="202"/>
      <c r="L230" s="207"/>
      <c r="M230" s="208"/>
      <c r="N230" s="209"/>
      <c r="O230" s="209"/>
      <c r="P230" s="210">
        <f>P231</f>
        <v>0</v>
      </c>
      <c r="Q230" s="209"/>
      <c r="R230" s="210">
        <f>R231</f>
        <v>0</v>
      </c>
      <c r="S230" s="209"/>
      <c r="T230" s="211">
        <f>T231</f>
        <v>0</v>
      </c>
      <c r="U230" s="12"/>
      <c r="V230" s="12"/>
      <c r="W230" s="12"/>
      <c r="X230" s="12"/>
      <c r="Y230" s="12"/>
      <c r="Z230" s="12"/>
      <c r="AA230" s="12"/>
      <c r="AB230" s="12"/>
      <c r="AC230" s="12"/>
      <c r="AD230" s="12"/>
      <c r="AE230" s="12"/>
      <c r="AR230" s="212" t="s">
        <v>152</v>
      </c>
      <c r="AT230" s="213" t="s">
        <v>78</v>
      </c>
      <c r="AU230" s="213" t="s">
        <v>84</v>
      </c>
      <c r="AY230" s="212" t="s">
        <v>129</v>
      </c>
      <c r="BK230" s="214">
        <f>BK231</f>
        <v>0</v>
      </c>
    </row>
    <row r="231" spans="1:65" s="2" customFormat="1" ht="14.4" customHeight="1">
      <c r="A231" s="37"/>
      <c r="B231" s="38"/>
      <c r="C231" s="217" t="s">
        <v>346</v>
      </c>
      <c r="D231" s="217" t="s">
        <v>131</v>
      </c>
      <c r="E231" s="218" t="s">
        <v>372</v>
      </c>
      <c r="F231" s="219" t="s">
        <v>370</v>
      </c>
      <c r="G231" s="220" t="s">
        <v>307</v>
      </c>
      <c r="H231" s="221">
        <v>1</v>
      </c>
      <c r="I231" s="222"/>
      <c r="J231" s="223">
        <f>ROUND(I231*H231,2)</f>
        <v>0</v>
      </c>
      <c r="K231" s="219" t="s">
        <v>135</v>
      </c>
      <c r="L231" s="43"/>
      <c r="M231" s="224" t="s">
        <v>1</v>
      </c>
      <c r="N231" s="225" t="s">
        <v>44</v>
      </c>
      <c r="O231" s="90"/>
      <c r="P231" s="226">
        <f>O231*H231</f>
        <v>0</v>
      </c>
      <c r="Q231" s="226">
        <v>0</v>
      </c>
      <c r="R231" s="226">
        <f>Q231*H231</f>
        <v>0</v>
      </c>
      <c r="S231" s="226">
        <v>0</v>
      </c>
      <c r="T231" s="227">
        <f>S231*H231</f>
        <v>0</v>
      </c>
      <c r="U231" s="37"/>
      <c r="V231" s="37"/>
      <c r="W231" s="37"/>
      <c r="X231" s="37"/>
      <c r="Y231" s="37"/>
      <c r="Z231" s="37"/>
      <c r="AA231" s="37"/>
      <c r="AB231" s="37"/>
      <c r="AC231" s="37"/>
      <c r="AD231" s="37"/>
      <c r="AE231" s="37"/>
      <c r="AR231" s="228" t="s">
        <v>367</v>
      </c>
      <c r="AT231" s="228" t="s">
        <v>131</v>
      </c>
      <c r="AU231" s="228" t="s">
        <v>88</v>
      </c>
      <c r="AY231" s="16" t="s">
        <v>129</v>
      </c>
      <c r="BE231" s="229">
        <f>IF(N231="základní",J231,0)</f>
        <v>0</v>
      </c>
      <c r="BF231" s="229">
        <f>IF(N231="snížená",J231,0)</f>
        <v>0</v>
      </c>
      <c r="BG231" s="229">
        <f>IF(N231="zákl. přenesená",J231,0)</f>
        <v>0</v>
      </c>
      <c r="BH231" s="229">
        <f>IF(N231="sníž. přenesená",J231,0)</f>
        <v>0</v>
      </c>
      <c r="BI231" s="229">
        <f>IF(N231="nulová",J231,0)</f>
        <v>0</v>
      </c>
      <c r="BJ231" s="16" t="s">
        <v>84</v>
      </c>
      <c r="BK231" s="229">
        <f>ROUND(I231*H231,2)</f>
        <v>0</v>
      </c>
      <c r="BL231" s="16" t="s">
        <v>367</v>
      </c>
      <c r="BM231" s="228" t="s">
        <v>460</v>
      </c>
    </row>
    <row r="232" spans="1:63" s="12" customFormat="1" ht="22.8" customHeight="1">
      <c r="A232" s="12"/>
      <c r="B232" s="201"/>
      <c r="C232" s="202"/>
      <c r="D232" s="203" t="s">
        <v>78</v>
      </c>
      <c r="E232" s="215" t="s">
        <v>374</v>
      </c>
      <c r="F232" s="215" t="s">
        <v>375</v>
      </c>
      <c r="G232" s="202"/>
      <c r="H232" s="202"/>
      <c r="I232" s="205"/>
      <c r="J232" s="216">
        <f>BK232</f>
        <v>0</v>
      </c>
      <c r="K232" s="202"/>
      <c r="L232" s="207"/>
      <c r="M232" s="208"/>
      <c r="N232" s="209"/>
      <c r="O232" s="209"/>
      <c r="P232" s="210">
        <f>P233</f>
        <v>0</v>
      </c>
      <c r="Q232" s="209"/>
      <c r="R232" s="210">
        <f>R233</f>
        <v>0</v>
      </c>
      <c r="S232" s="209"/>
      <c r="T232" s="211">
        <f>T233</f>
        <v>0</v>
      </c>
      <c r="U232" s="12"/>
      <c r="V232" s="12"/>
      <c r="W232" s="12"/>
      <c r="X232" s="12"/>
      <c r="Y232" s="12"/>
      <c r="Z232" s="12"/>
      <c r="AA232" s="12"/>
      <c r="AB232" s="12"/>
      <c r="AC232" s="12"/>
      <c r="AD232" s="12"/>
      <c r="AE232" s="12"/>
      <c r="AR232" s="212" t="s">
        <v>152</v>
      </c>
      <c r="AT232" s="213" t="s">
        <v>78</v>
      </c>
      <c r="AU232" s="213" t="s">
        <v>84</v>
      </c>
      <c r="AY232" s="212" t="s">
        <v>129</v>
      </c>
      <c r="BK232" s="214">
        <f>BK233</f>
        <v>0</v>
      </c>
    </row>
    <row r="233" spans="1:65" s="2" customFormat="1" ht="14.4" customHeight="1">
      <c r="A233" s="37"/>
      <c r="B233" s="38"/>
      <c r="C233" s="217" t="s">
        <v>351</v>
      </c>
      <c r="D233" s="217" t="s">
        <v>131</v>
      </c>
      <c r="E233" s="218" t="s">
        <v>377</v>
      </c>
      <c r="F233" s="219" t="s">
        <v>375</v>
      </c>
      <c r="G233" s="220" t="s">
        <v>307</v>
      </c>
      <c r="H233" s="221">
        <v>1</v>
      </c>
      <c r="I233" s="222"/>
      <c r="J233" s="223">
        <f>ROUND(I233*H233,2)</f>
        <v>0</v>
      </c>
      <c r="K233" s="219" t="s">
        <v>135</v>
      </c>
      <c r="L233" s="43"/>
      <c r="M233" s="224" t="s">
        <v>1</v>
      </c>
      <c r="N233" s="225" t="s">
        <v>44</v>
      </c>
      <c r="O233" s="90"/>
      <c r="P233" s="226">
        <f>O233*H233</f>
        <v>0</v>
      </c>
      <c r="Q233" s="226">
        <v>0</v>
      </c>
      <c r="R233" s="226">
        <f>Q233*H233</f>
        <v>0</v>
      </c>
      <c r="S233" s="226">
        <v>0</v>
      </c>
      <c r="T233" s="227">
        <f>S233*H233</f>
        <v>0</v>
      </c>
      <c r="U233" s="37"/>
      <c r="V233" s="37"/>
      <c r="W233" s="37"/>
      <c r="X233" s="37"/>
      <c r="Y233" s="37"/>
      <c r="Z233" s="37"/>
      <c r="AA233" s="37"/>
      <c r="AB233" s="37"/>
      <c r="AC233" s="37"/>
      <c r="AD233" s="37"/>
      <c r="AE233" s="37"/>
      <c r="AR233" s="228" t="s">
        <v>367</v>
      </c>
      <c r="AT233" s="228" t="s">
        <v>131</v>
      </c>
      <c r="AU233" s="228" t="s">
        <v>88</v>
      </c>
      <c r="AY233" s="16" t="s">
        <v>129</v>
      </c>
      <c r="BE233" s="229">
        <f>IF(N233="základní",J233,0)</f>
        <v>0</v>
      </c>
      <c r="BF233" s="229">
        <f>IF(N233="snížená",J233,0)</f>
        <v>0</v>
      </c>
      <c r="BG233" s="229">
        <f>IF(N233="zákl. přenesená",J233,0)</f>
        <v>0</v>
      </c>
      <c r="BH233" s="229">
        <f>IF(N233="sníž. přenesená",J233,0)</f>
        <v>0</v>
      </c>
      <c r="BI233" s="229">
        <f>IF(N233="nulová",J233,0)</f>
        <v>0</v>
      </c>
      <c r="BJ233" s="16" t="s">
        <v>84</v>
      </c>
      <c r="BK233" s="229">
        <f>ROUND(I233*H233,2)</f>
        <v>0</v>
      </c>
      <c r="BL233" s="16" t="s">
        <v>367</v>
      </c>
      <c r="BM233" s="228" t="s">
        <v>461</v>
      </c>
    </row>
    <row r="234" spans="1:63" s="12" customFormat="1" ht="22.8" customHeight="1">
      <c r="A234" s="12"/>
      <c r="B234" s="201"/>
      <c r="C234" s="202"/>
      <c r="D234" s="203" t="s">
        <v>78</v>
      </c>
      <c r="E234" s="215" t="s">
        <v>379</v>
      </c>
      <c r="F234" s="215" t="s">
        <v>380</v>
      </c>
      <c r="G234" s="202"/>
      <c r="H234" s="202"/>
      <c r="I234" s="205"/>
      <c r="J234" s="216">
        <f>BK234</f>
        <v>0</v>
      </c>
      <c r="K234" s="202"/>
      <c r="L234" s="207"/>
      <c r="M234" s="208"/>
      <c r="N234" s="209"/>
      <c r="O234" s="209"/>
      <c r="P234" s="210">
        <f>P235</f>
        <v>0</v>
      </c>
      <c r="Q234" s="209"/>
      <c r="R234" s="210">
        <f>R235</f>
        <v>0</v>
      </c>
      <c r="S234" s="209"/>
      <c r="T234" s="211">
        <f>T235</f>
        <v>0</v>
      </c>
      <c r="U234" s="12"/>
      <c r="V234" s="12"/>
      <c r="W234" s="12"/>
      <c r="X234" s="12"/>
      <c r="Y234" s="12"/>
      <c r="Z234" s="12"/>
      <c r="AA234" s="12"/>
      <c r="AB234" s="12"/>
      <c r="AC234" s="12"/>
      <c r="AD234" s="12"/>
      <c r="AE234" s="12"/>
      <c r="AR234" s="212" t="s">
        <v>152</v>
      </c>
      <c r="AT234" s="213" t="s">
        <v>78</v>
      </c>
      <c r="AU234" s="213" t="s">
        <v>84</v>
      </c>
      <c r="AY234" s="212" t="s">
        <v>129</v>
      </c>
      <c r="BK234" s="214">
        <f>BK235</f>
        <v>0</v>
      </c>
    </row>
    <row r="235" spans="1:65" s="2" customFormat="1" ht="14.4" customHeight="1">
      <c r="A235" s="37"/>
      <c r="B235" s="38"/>
      <c r="C235" s="217" t="s">
        <v>355</v>
      </c>
      <c r="D235" s="217" t="s">
        <v>131</v>
      </c>
      <c r="E235" s="218" t="s">
        <v>382</v>
      </c>
      <c r="F235" s="219" t="s">
        <v>380</v>
      </c>
      <c r="G235" s="220" t="s">
        <v>307</v>
      </c>
      <c r="H235" s="221">
        <v>1</v>
      </c>
      <c r="I235" s="222"/>
      <c r="J235" s="223">
        <f>ROUND(I235*H235,2)</f>
        <v>0</v>
      </c>
      <c r="K235" s="219" t="s">
        <v>135</v>
      </c>
      <c r="L235" s="43"/>
      <c r="M235" s="267" t="s">
        <v>1</v>
      </c>
      <c r="N235" s="268" t="s">
        <v>44</v>
      </c>
      <c r="O235" s="269"/>
      <c r="P235" s="270">
        <f>O235*H235</f>
        <v>0</v>
      </c>
      <c r="Q235" s="270">
        <v>0</v>
      </c>
      <c r="R235" s="270">
        <f>Q235*H235</f>
        <v>0</v>
      </c>
      <c r="S235" s="270">
        <v>0</v>
      </c>
      <c r="T235" s="271">
        <f>S235*H235</f>
        <v>0</v>
      </c>
      <c r="U235" s="37"/>
      <c r="V235" s="37"/>
      <c r="W235" s="37"/>
      <c r="X235" s="37"/>
      <c r="Y235" s="37"/>
      <c r="Z235" s="37"/>
      <c r="AA235" s="37"/>
      <c r="AB235" s="37"/>
      <c r="AC235" s="37"/>
      <c r="AD235" s="37"/>
      <c r="AE235" s="37"/>
      <c r="AR235" s="228" t="s">
        <v>367</v>
      </c>
      <c r="AT235" s="228" t="s">
        <v>131</v>
      </c>
      <c r="AU235" s="228" t="s">
        <v>88</v>
      </c>
      <c r="AY235" s="16" t="s">
        <v>129</v>
      </c>
      <c r="BE235" s="229">
        <f>IF(N235="základní",J235,0)</f>
        <v>0</v>
      </c>
      <c r="BF235" s="229">
        <f>IF(N235="snížená",J235,0)</f>
        <v>0</v>
      </c>
      <c r="BG235" s="229">
        <f>IF(N235="zákl. přenesená",J235,0)</f>
        <v>0</v>
      </c>
      <c r="BH235" s="229">
        <f>IF(N235="sníž. přenesená",J235,0)</f>
        <v>0</v>
      </c>
      <c r="BI235" s="229">
        <f>IF(N235="nulová",J235,0)</f>
        <v>0</v>
      </c>
      <c r="BJ235" s="16" t="s">
        <v>84</v>
      </c>
      <c r="BK235" s="229">
        <f>ROUND(I235*H235,2)</f>
        <v>0</v>
      </c>
      <c r="BL235" s="16" t="s">
        <v>367</v>
      </c>
      <c r="BM235" s="228" t="s">
        <v>462</v>
      </c>
    </row>
    <row r="236" spans="1:31" s="2" customFormat="1" ht="6.95" customHeight="1">
      <c r="A236" s="37"/>
      <c r="B236" s="65"/>
      <c r="C236" s="66"/>
      <c r="D236" s="66"/>
      <c r="E236" s="66"/>
      <c r="F236" s="66"/>
      <c r="G236" s="66"/>
      <c r="H236" s="66"/>
      <c r="I236" s="66"/>
      <c r="J236" s="66"/>
      <c r="K236" s="66"/>
      <c r="L236" s="43"/>
      <c r="M236" s="37"/>
      <c r="O236" s="37"/>
      <c r="P236" s="37"/>
      <c r="Q236" s="37"/>
      <c r="R236" s="37"/>
      <c r="S236" s="37"/>
      <c r="T236" s="37"/>
      <c r="U236" s="37"/>
      <c r="V236" s="37"/>
      <c r="W236" s="37"/>
      <c r="X236" s="37"/>
      <c r="Y236" s="37"/>
      <c r="Z236" s="37"/>
      <c r="AA236" s="37"/>
      <c r="AB236" s="37"/>
      <c r="AC236" s="37"/>
      <c r="AD236" s="37"/>
      <c r="AE236" s="37"/>
    </row>
  </sheetData>
  <sheetProtection password="CC35" sheet="1" objects="1" scenarios="1" formatColumns="0" formatRows="0" autoFilter="0"/>
  <autoFilter ref="C126:K235"/>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93</v>
      </c>
    </row>
    <row r="3" spans="2:46" s="1" customFormat="1" ht="6.95" customHeight="1">
      <c r="B3" s="135"/>
      <c r="C3" s="136"/>
      <c r="D3" s="136"/>
      <c r="E3" s="136"/>
      <c r="F3" s="136"/>
      <c r="G3" s="136"/>
      <c r="H3" s="136"/>
      <c r="I3" s="136"/>
      <c r="J3" s="136"/>
      <c r="K3" s="136"/>
      <c r="L3" s="19"/>
      <c r="AT3" s="16" t="s">
        <v>88</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Chodníkový program P5 - oblast Zahradníčkova, Nepomucká- Plzeňská, V Cibulkách</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463</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3. 9. 2020</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
        <v>26</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
        <v>27</v>
      </c>
      <c r="F15" s="37"/>
      <c r="G15" s="37"/>
      <c r="H15" s="37"/>
      <c r="I15" s="139" t="s">
        <v>28</v>
      </c>
      <c r="J15" s="142" t="s">
        <v>29</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30</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28</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32</v>
      </c>
      <c r="E20" s="37"/>
      <c r="F20" s="37"/>
      <c r="G20" s="37"/>
      <c r="H20" s="37"/>
      <c r="I20" s="139" t="s">
        <v>25</v>
      </c>
      <c r="J20" s="142" t="s">
        <v>33</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
        <v>34</v>
      </c>
      <c r="F21" s="37"/>
      <c r="G21" s="37"/>
      <c r="H21" s="37"/>
      <c r="I21" s="139" t="s">
        <v>28</v>
      </c>
      <c r="J21" s="142" t="s">
        <v>35</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36</v>
      </c>
      <c r="E23" s="37"/>
      <c r="F23" s="37"/>
      <c r="G23" s="37"/>
      <c r="H23" s="37"/>
      <c r="I23" s="139" t="s">
        <v>25</v>
      </c>
      <c r="J23" s="142" t="s">
        <v>33</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
        <v>34</v>
      </c>
      <c r="F24" s="37"/>
      <c r="G24" s="37"/>
      <c r="H24" s="37"/>
      <c r="I24" s="139" t="s">
        <v>28</v>
      </c>
      <c r="J24" s="142" t="s">
        <v>35</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38</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39</v>
      </c>
      <c r="E30" s="37"/>
      <c r="F30" s="37"/>
      <c r="G30" s="37"/>
      <c r="H30" s="37"/>
      <c r="I30" s="37"/>
      <c r="J30" s="150">
        <f>ROUND(J128,2)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41</v>
      </c>
      <c r="G32" s="37"/>
      <c r="H32" s="37"/>
      <c r="I32" s="151" t="s">
        <v>40</v>
      </c>
      <c r="J32" s="151" t="s">
        <v>42</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43</v>
      </c>
      <c r="E33" s="139" t="s">
        <v>44</v>
      </c>
      <c r="F33" s="153">
        <f>ROUND((SUM(BE128:BE238)),2)</f>
        <v>0</v>
      </c>
      <c r="G33" s="37"/>
      <c r="H33" s="37"/>
      <c r="I33" s="154">
        <v>0.21</v>
      </c>
      <c r="J33" s="153">
        <f>ROUND(((SUM(BE128:BE238))*I33),2)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45</v>
      </c>
      <c r="F34" s="153">
        <f>ROUND((SUM(BF128:BF238)),2)</f>
        <v>0</v>
      </c>
      <c r="G34" s="37"/>
      <c r="H34" s="37"/>
      <c r="I34" s="154">
        <v>0.15</v>
      </c>
      <c r="J34" s="153">
        <f>ROUND(((SUM(BF128:BF238))*I34),2)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46</v>
      </c>
      <c r="F35" s="153">
        <f>ROUND((SUM(BG128:BG238)),2)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47</v>
      </c>
      <c r="F36" s="153">
        <f>ROUND((SUM(BH128:BH238)),2)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48</v>
      </c>
      <c r="F37" s="153">
        <f>ROUND((SUM(BI128:BI238)),2)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49</v>
      </c>
      <c r="E39" s="157"/>
      <c r="F39" s="157"/>
      <c r="G39" s="158" t="s">
        <v>50</v>
      </c>
      <c r="H39" s="159" t="s">
        <v>51</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52</v>
      </c>
      <c r="E50" s="163"/>
      <c r="F50" s="163"/>
      <c r="G50" s="162" t="s">
        <v>53</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54</v>
      </c>
      <c r="E61" s="165"/>
      <c r="F61" s="166" t="s">
        <v>55</v>
      </c>
      <c r="G61" s="164" t="s">
        <v>54</v>
      </c>
      <c r="H61" s="165"/>
      <c r="I61" s="165"/>
      <c r="J61" s="167" t="s">
        <v>55</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56</v>
      </c>
      <c r="E65" s="168"/>
      <c r="F65" s="168"/>
      <c r="G65" s="162" t="s">
        <v>57</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54</v>
      </c>
      <c r="E76" s="165"/>
      <c r="F76" s="166" t="s">
        <v>55</v>
      </c>
      <c r="G76" s="164" t="s">
        <v>54</v>
      </c>
      <c r="H76" s="165"/>
      <c r="I76" s="165"/>
      <c r="J76" s="167" t="s">
        <v>55</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hidden="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hidden="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hidden="1">
      <c r="A85" s="37"/>
      <c r="B85" s="38"/>
      <c r="C85" s="39"/>
      <c r="D85" s="39"/>
      <c r="E85" s="173" t="str">
        <f>E7</f>
        <v>Chodníkový program P5 - oblast Zahradníčkova, Nepomucká- Plzeňská, V Cibulkách</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hidden="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hidden="1">
      <c r="A87" s="37"/>
      <c r="B87" s="38"/>
      <c r="C87" s="39"/>
      <c r="D87" s="39"/>
      <c r="E87" s="75" t="str">
        <f>E9</f>
        <v>3 - V Cibulkách</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hidden="1">
      <c r="A89" s="37"/>
      <c r="B89" s="38"/>
      <c r="C89" s="31" t="s">
        <v>20</v>
      </c>
      <c r="D89" s="39"/>
      <c r="E89" s="39"/>
      <c r="F89" s="26" t="str">
        <f>F12</f>
        <v>ul. Zahradníčkova, Nepomucká, V Cibulkách</v>
      </c>
      <c r="G89" s="39"/>
      <c r="H89" s="39"/>
      <c r="I89" s="31" t="s">
        <v>22</v>
      </c>
      <c r="J89" s="78" t="str">
        <f>IF(J12="","",J12)</f>
        <v>3. 9. 2020</v>
      </c>
      <c r="K89" s="39"/>
      <c r="L89" s="62"/>
      <c r="S89" s="37"/>
      <c r="T89" s="37"/>
      <c r="U89" s="37"/>
      <c r="V89" s="37"/>
      <c r="W89" s="37"/>
      <c r="X89" s="37"/>
      <c r="Y89" s="37"/>
      <c r="Z89" s="37"/>
      <c r="AA89" s="37"/>
      <c r="AB89" s="37"/>
      <c r="AC89" s="37"/>
      <c r="AD89" s="37"/>
      <c r="AE89" s="37"/>
    </row>
    <row r="90" spans="1:31" s="2" customFormat="1" ht="6.95" customHeight="1" hidden="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hidden="1">
      <c r="A91" s="37"/>
      <c r="B91" s="38"/>
      <c r="C91" s="31" t="s">
        <v>24</v>
      </c>
      <c r="D91" s="39"/>
      <c r="E91" s="39"/>
      <c r="F91" s="26" t="str">
        <f>E15</f>
        <v>MČ Praha 5</v>
      </c>
      <c r="G91" s="39"/>
      <c r="H91" s="39"/>
      <c r="I91" s="31" t="s">
        <v>32</v>
      </c>
      <c r="J91" s="35" t="str">
        <f>E21</f>
        <v>Sinpps s.r.o</v>
      </c>
      <c r="K91" s="39"/>
      <c r="L91" s="62"/>
      <c r="S91" s="37"/>
      <c r="T91" s="37"/>
      <c r="U91" s="37"/>
      <c r="V91" s="37"/>
      <c r="W91" s="37"/>
      <c r="X91" s="37"/>
      <c r="Y91" s="37"/>
      <c r="Z91" s="37"/>
      <c r="AA91" s="37"/>
      <c r="AB91" s="37"/>
      <c r="AC91" s="37"/>
      <c r="AD91" s="37"/>
      <c r="AE91" s="37"/>
    </row>
    <row r="92" spans="1:31" s="2" customFormat="1" ht="15.15" customHeight="1" hidden="1">
      <c r="A92" s="37"/>
      <c r="B92" s="38"/>
      <c r="C92" s="31" t="s">
        <v>30</v>
      </c>
      <c r="D92" s="39"/>
      <c r="E92" s="39"/>
      <c r="F92" s="26" t="str">
        <f>IF(E18="","",E18)</f>
        <v>Vyplň údaj</v>
      </c>
      <c r="G92" s="39"/>
      <c r="H92" s="39"/>
      <c r="I92" s="31" t="s">
        <v>36</v>
      </c>
      <c r="J92" s="35" t="str">
        <f>E24</f>
        <v>Sinpps s.r.o</v>
      </c>
      <c r="K92" s="39"/>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hidden="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hidden="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hidden="1">
      <c r="A96" s="37"/>
      <c r="B96" s="38"/>
      <c r="C96" s="177" t="s">
        <v>100</v>
      </c>
      <c r="D96" s="39"/>
      <c r="E96" s="39"/>
      <c r="F96" s="39"/>
      <c r="G96" s="39"/>
      <c r="H96" s="39"/>
      <c r="I96" s="39"/>
      <c r="J96" s="109">
        <f>J128</f>
        <v>0</v>
      </c>
      <c r="K96" s="39"/>
      <c r="L96" s="62"/>
      <c r="S96" s="37"/>
      <c r="T96" s="37"/>
      <c r="U96" s="37"/>
      <c r="V96" s="37"/>
      <c r="W96" s="37"/>
      <c r="X96" s="37"/>
      <c r="Y96" s="37"/>
      <c r="Z96" s="37"/>
      <c r="AA96" s="37"/>
      <c r="AB96" s="37"/>
      <c r="AC96" s="37"/>
      <c r="AD96" s="37"/>
      <c r="AE96" s="37"/>
      <c r="AU96" s="16" t="s">
        <v>101</v>
      </c>
    </row>
    <row r="97" spans="1:31" s="9" customFormat="1" ht="24.95" customHeight="1" hidden="1">
      <c r="A97" s="9"/>
      <c r="B97" s="178"/>
      <c r="C97" s="179"/>
      <c r="D97" s="180" t="s">
        <v>102</v>
      </c>
      <c r="E97" s="181"/>
      <c r="F97" s="181"/>
      <c r="G97" s="181"/>
      <c r="H97" s="181"/>
      <c r="I97" s="181"/>
      <c r="J97" s="182">
        <f>J129</f>
        <v>0</v>
      </c>
      <c r="K97" s="179"/>
      <c r="L97" s="183"/>
      <c r="S97" s="9"/>
      <c r="T97" s="9"/>
      <c r="U97" s="9"/>
      <c r="V97" s="9"/>
      <c r="W97" s="9"/>
      <c r="X97" s="9"/>
      <c r="Y97" s="9"/>
      <c r="Z97" s="9"/>
      <c r="AA97" s="9"/>
      <c r="AB97" s="9"/>
      <c r="AC97" s="9"/>
      <c r="AD97" s="9"/>
      <c r="AE97" s="9"/>
    </row>
    <row r="98" spans="1:31" s="10" customFormat="1" ht="19.9" customHeight="1" hidden="1">
      <c r="A98" s="10"/>
      <c r="B98" s="184"/>
      <c r="C98" s="185"/>
      <c r="D98" s="186" t="s">
        <v>103</v>
      </c>
      <c r="E98" s="187"/>
      <c r="F98" s="187"/>
      <c r="G98" s="187"/>
      <c r="H98" s="187"/>
      <c r="I98" s="187"/>
      <c r="J98" s="188">
        <f>J130</f>
        <v>0</v>
      </c>
      <c r="K98" s="185"/>
      <c r="L98" s="189"/>
      <c r="S98" s="10"/>
      <c r="T98" s="10"/>
      <c r="U98" s="10"/>
      <c r="V98" s="10"/>
      <c r="W98" s="10"/>
      <c r="X98" s="10"/>
      <c r="Y98" s="10"/>
      <c r="Z98" s="10"/>
      <c r="AA98" s="10"/>
      <c r="AB98" s="10"/>
      <c r="AC98" s="10"/>
      <c r="AD98" s="10"/>
      <c r="AE98" s="10"/>
    </row>
    <row r="99" spans="1:31" s="10" customFormat="1" ht="19.9" customHeight="1" hidden="1">
      <c r="A99" s="10"/>
      <c r="B99" s="184"/>
      <c r="C99" s="185"/>
      <c r="D99" s="186" t="s">
        <v>104</v>
      </c>
      <c r="E99" s="187"/>
      <c r="F99" s="187"/>
      <c r="G99" s="187"/>
      <c r="H99" s="187"/>
      <c r="I99" s="187"/>
      <c r="J99" s="188">
        <f>J165</f>
        <v>0</v>
      </c>
      <c r="K99" s="185"/>
      <c r="L99" s="189"/>
      <c r="S99" s="10"/>
      <c r="T99" s="10"/>
      <c r="U99" s="10"/>
      <c r="V99" s="10"/>
      <c r="W99" s="10"/>
      <c r="X99" s="10"/>
      <c r="Y99" s="10"/>
      <c r="Z99" s="10"/>
      <c r="AA99" s="10"/>
      <c r="AB99" s="10"/>
      <c r="AC99" s="10"/>
      <c r="AD99" s="10"/>
      <c r="AE99" s="10"/>
    </row>
    <row r="100" spans="1:31" s="10" customFormat="1" ht="19.9" customHeight="1" hidden="1">
      <c r="A100" s="10"/>
      <c r="B100" s="184"/>
      <c r="C100" s="185"/>
      <c r="D100" s="186" t="s">
        <v>105</v>
      </c>
      <c r="E100" s="187"/>
      <c r="F100" s="187"/>
      <c r="G100" s="187"/>
      <c r="H100" s="187"/>
      <c r="I100" s="187"/>
      <c r="J100" s="188">
        <f>J178</f>
        <v>0</v>
      </c>
      <c r="K100" s="185"/>
      <c r="L100" s="189"/>
      <c r="S100" s="10"/>
      <c r="T100" s="10"/>
      <c r="U100" s="10"/>
      <c r="V100" s="10"/>
      <c r="W100" s="10"/>
      <c r="X100" s="10"/>
      <c r="Y100" s="10"/>
      <c r="Z100" s="10"/>
      <c r="AA100" s="10"/>
      <c r="AB100" s="10"/>
      <c r="AC100" s="10"/>
      <c r="AD100" s="10"/>
      <c r="AE100" s="10"/>
    </row>
    <row r="101" spans="1:31" s="10" customFormat="1" ht="19.9" customHeight="1" hidden="1">
      <c r="A101" s="10"/>
      <c r="B101" s="184"/>
      <c r="C101" s="185"/>
      <c r="D101" s="186" t="s">
        <v>106</v>
      </c>
      <c r="E101" s="187"/>
      <c r="F101" s="187"/>
      <c r="G101" s="187"/>
      <c r="H101" s="187"/>
      <c r="I101" s="187"/>
      <c r="J101" s="188">
        <f>J182</f>
        <v>0</v>
      </c>
      <c r="K101" s="185"/>
      <c r="L101" s="189"/>
      <c r="S101" s="10"/>
      <c r="T101" s="10"/>
      <c r="U101" s="10"/>
      <c r="V101" s="10"/>
      <c r="W101" s="10"/>
      <c r="X101" s="10"/>
      <c r="Y101" s="10"/>
      <c r="Z101" s="10"/>
      <c r="AA101" s="10"/>
      <c r="AB101" s="10"/>
      <c r="AC101" s="10"/>
      <c r="AD101" s="10"/>
      <c r="AE101" s="10"/>
    </row>
    <row r="102" spans="1:31" s="10" customFormat="1" ht="19.9" customHeight="1" hidden="1">
      <c r="A102" s="10"/>
      <c r="B102" s="184"/>
      <c r="C102" s="185"/>
      <c r="D102" s="186" t="s">
        <v>107</v>
      </c>
      <c r="E102" s="187"/>
      <c r="F102" s="187"/>
      <c r="G102" s="187"/>
      <c r="H102" s="187"/>
      <c r="I102" s="187"/>
      <c r="J102" s="188">
        <f>J203</f>
        <v>0</v>
      </c>
      <c r="K102" s="185"/>
      <c r="L102" s="189"/>
      <c r="S102" s="10"/>
      <c r="T102" s="10"/>
      <c r="U102" s="10"/>
      <c r="V102" s="10"/>
      <c r="W102" s="10"/>
      <c r="X102" s="10"/>
      <c r="Y102" s="10"/>
      <c r="Z102" s="10"/>
      <c r="AA102" s="10"/>
      <c r="AB102" s="10"/>
      <c r="AC102" s="10"/>
      <c r="AD102" s="10"/>
      <c r="AE102" s="10"/>
    </row>
    <row r="103" spans="1:31" s="10" customFormat="1" ht="19.9" customHeight="1" hidden="1">
      <c r="A103" s="10"/>
      <c r="B103" s="184"/>
      <c r="C103" s="185"/>
      <c r="D103" s="186" t="s">
        <v>108</v>
      </c>
      <c r="E103" s="187"/>
      <c r="F103" s="187"/>
      <c r="G103" s="187"/>
      <c r="H103" s="187"/>
      <c r="I103" s="187"/>
      <c r="J103" s="188">
        <f>J222</f>
        <v>0</v>
      </c>
      <c r="K103" s="185"/>
      <c r="L103" s="189"/>
      <c r="S103" s="10"/>
      <c r="T103" s="10"/>
      <c r="U103" s="10"/>
      <c r="V103" s="10"/>
      <c r="W103" s="10"/>
      <c r="X103" s="10"/>
      <c r="Y103" s="10"/>
      <c r="Z103" s="10"/>
      <c r="AA103" s="10"/>
      <c r="AB103" s="10"/>
      <c r="AC103" s="10"/>
      <c r="AD103" s="10"/>
      <c r="AE103" s="10"/>
    </row>
    <row r="104" spans="1:31" s="9" customFormat="1" ht="24.95" customHeight="1" hidden="1">
      <c r="A104" s="9"/>
      <c r="B104" s="178"/>
      <c r="C104" s="179"/>
      <c r="D104" s="180" t="s">
        <v>109</v>
      </c>
      <c r="E104" s="181"/>
      <c r="F104" s="181"/>
      <c r="G104" s="181"/>
      <c r="H104" s="181"/>
      <c r="I104" s="181"/>
      <c r="J104" s="182">
        <f>J230</f>
        <v>0</v>
      </c>
      <c r="K104" s="179"/>
      <c r="L104" s="183"/>
      <c r="S104" s="9"/>
      <c r="T104" s="9"/>
      <c r="U104" s="9"/>
      <c r="V104" s="9"/>
      <c r="W104" s="9"/>
      <c r="X104" s="9"/>
      <c r="Y104" s="9"/>
      <c r="Z104" s="9"/>
      <c r="AA104" s="9"/>
      <c r="AB104" s="9"/>
      <c r="AC104" s="9"/>
      <c r="AD104" s="9"/>
      <c r="AE104" s="9"/>
    </row>
    <row r="105" spans="1:31" s="10" customFormat="1" ht="19.9" customHeight="1" hidden="1">
      <c r="A105" s="10"/>
      <c r="B105" s="184"/>
      <c r="C105" s="185"/>
      <c r="D105" s="186" t="s">
        <v>110</v>
      </c>
      <c r="E105" s="187"/>
      <c r="F105" s="187"/>
      <c r="G105" s="187"/>
      <c r="H105" s="187"/>
      <c r="I105" s="187"/>
      <c r="J105" s="188">
        <f>J231</f>
        <v>0</v>
      </c>
      <c r="K105" s="185"/>
      <c r="L105" s="189"/>
      <c r="S105" s="10"/>
      <c r="T105" s="10"/>
      <c r="U105" s="10"/>
      <c r="V105" s="10"/>
      <c r="W105" s="10"/>
      <c r="X105" s="10"/>
      <c r="Y105" s="10"/>
      <c r="Z105" s="10"/>
      <c r="AA105" s="10"/>
      <c r="AB105" s="10"/>
      <c r="AC105" s="10"/>
      <c r="AD105" s="10"/>
      <c r="AE105" s="10"/>
    </row>
    <row r="106" spans="1:31" s="10" customFormat="1" ht="19.9" customHeight="1" hidden="1">
      <c r="A106" s="10"/>
      <c r="B106" s="184"/>
      <c r="C106" s="185"/>
      <c r="D106" s="186" t="s">
        <v>111</v>
      </c>
      <c r="E106" s="187"/>
      <c r="F106" s="187"/>
      <c r="G106" s="187"/>
      <c r="H106" s="187"/>
      <c r="I106" s="187"/>
      <c r="J106" s="188">
        <f>J233</f>
        <v>0</v>
      </c>
      <c r="K106" s="185"/>
      <c r="L106" s="189"/>
      <c r="S106" s="10"/>
      <c r="T106" s="10"/>
      <c r="U106" s="10"/>
      <c r="V106" s="10"/>
      <c r="W106" s="10"/>
      <c r="X106" s="10"/>
      <c r="Y106" s="10"/>
      <c r="Z106" s="10"/>
      <c r="AA106" s="10"/>
      <c r="AB106" s="10"/>
      <c r="AC106" s="10"/>
      <c r="AD106" s="10"/>
      <c r="AE106" s="10"/>
    </row>
    <row r="107" spans="1:31" s="10" customFormat="1" ht="19.9" customHeight="1" hidden="1">
      <c r="A107" s="10"/>
      <c r="B107" s="184"/>
      <c r="C107" s="185"/>
      <c r="D107" s="186" t="s">
        <v>112</v>
      </c>
      <c r="E107" s="187"/>
      <c r="F107" s="187"/>
      <c r="G107" s="187"/>
      <c r="H107" s="187"/>
      <c r="I107" s="187"/>
      <c r="J107" s="188">
        <f>J235</f>
        <v>0</v>
      </c>
      <c r="K107" s="185"/>
      <c r="L107" s="189"/>
      <c r="S107" s="10"/>
      <c r="T107" s="10"/>
      <c r="U107" s="10"/>
      <c r="V107" s="10"/>
      <c r="W107" s="10"/>
      <c r="X107" s="10"/>
      <c r="Y107" s="10"/>
      <c r="Z107" s="10"/>
      <c r="AA107" s="10"/>
      <c r="AB107" s="10"/>
      <c r="AC107" s="10"/>
      <c r="AD107" s="10"/>
      <c r="AE107" s="10"/>
    </row>
    <row r="108" spans="1:31" s="10" customFormat="1" ht="19.9" customHeight="1" hidden="1">
      <c r="A108" s="10"/>
      <c r="B108" s="184"/>
      <c r="C108" s="185"/>
      <c r="D108" s="186" t="s">
        <v>113</v>
      </c>
      <c r="E108" s="187"/>
      <c r="F108" s="187"/>
      <c r="G108" s="187"/>
      <c r="H108" s="187"/>
      <c r="I108" s="187"/>
      <c r="J108" s="188">
        <f>J237</f>
        <v>0</v>
      </c>
      <c r="K108" s="185"/>
      <c r="L108" s="189"/>
      <c r="S108" s="10"/>
      <c r="T108" s="10"/>
      <c r="U108" s="10"/>
      <c r="V108" s="10"/>
      <c r="W108" s="10"/>
      <c r="X108" s="10"/>
      <c r="Y108" s="10"/>
      <c r="Z108" s="10"/>
      <c r="AA108" s="10"/>
      <c r="AB108" s="10"/>
      <c r="AC108" s="10"/>
      <c r="AD108" s="10"/>
      <c r="AE108" s="10"/>
    </row>
    <row r="109" spans="1:31" s="2" customFormat="1" ht="21.8" customHeight="1" hidden="1">
      <c r="A109" s="37"/>
      <c r="B109" s="38"/>
      <c r="C109" s="39"/>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hidden="1">
      <c r="A110" s="37"/>
      <c r="B110" s="65"/>
      <c r="C110" s="66"/>
      <c r="D110" s="66"/>
      <c r="E110" s="66"/>
      <c r="F110" s="66"/>
      <c r="G110" s="66"/>
      <c r="H110" s="66"/>
      <c r="I110" s="66"/>
      <c r="J110" s="66"/>
      <c r="K110" s="66"/>
      <c r="L110" s="62"/>
      <c r="S110" s="37"/>
      <c r="T110" s="37"/>
      <c r="U110" s="37"/>
      <c r="V110" s="37"/>
      <c r="W110" s="37"/>
      <c r="X110" s="37"/>
      <c r="Y110" s="37"/>
      <c r="Z110" s="37"/>
      <c r="AA110" s="37"/>
      <c r="AB110" s="37"/>
      <c r="AC110" s="37"/>
      <c r="AD110" s="37"/>
      <c r="AE110" s="37"/>
    </row>
    <row r="111" ht="12" hidden="1"/>
    <row r="112" ht="12" hidden="1"/>
    <row r="113" ht="12" hidden="1"/>
    <row r="114" spans="1:31" s="2" customFormat="1" ht="6.95" customHeight="1">
      <c r="A114" s="37"/>
      <c r="B114" s="67"/>
      <c r="C114" s="68"/>
      <c r="D114" s="68"/>
      <c r="E114" s="68"/>
      <c r="F114" s="68"/>
      <c r="G114" s="68"/>
      <c r="H114" s="68"/>
      <c r="I114" s="68"/>
      <c r="J114" s="68"/>
      <c r="K114" s="68"/>
      <c r="L114" s="62"/>
      <c r="S114" s="37"/>
      <c r="T114" s="37"/>
      <c r="U114" s="37"/>
      <c r="V114" s="37"/>
      <c r="W114" s="37"/>
      <c r="X114" s="37"/>
      <c r="Y114" s="37"/>
      <c r="Z114" s="37"/>
      <c r="AA114" s="37"/>
      <c r="AB114" s="37"/>
      <c r="AC114" s="37"/>
      <c r="AD114" s="37"/>
      <c r="AE114" s="37"/>
    </row>
    <row r="115" spans="1:31" s="2" customFormat="1" ht="24.95" customHeight="1">
      <c r="A115" s="37"/>
      <c r="B115" s="38"/>
      <c r="C115" s="22" t="s">
        <v>114</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6.95"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2" customHeight="1">
      <c r="A117" s="37"/>
      <c r="B117" s="38"/>
      <c r="C117" s="31" t="s">
        <v>16</v>
      </c>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6.5" customHeight="1">
      <c r="A118" s="37"/>
      <c r="B118" s="38"/>
      <c r="C118" s="39"/>
      <c r="D118" s="39"/>
      <c r="E118" s="173" t="str">
        <f>E7</f>
        <v>Chodníkový program P5 - oblast Zahradníčkova, Nepomucká- Plzeňská, V Cibulkách</v>
      </c>
      <c r="F118" s="31"/>
      <c r="G118" s="31"/>
      <c r="H118" s="31"/>
      <c r="I118" s="39"/>
      <c r="J118" s="39"/>
      <c r="K118" s="39"/>
      <c r="L118" s="62"/>
      <c r="S118" s="37"/>
      <c r="T118" s="37"/>
      <c r="U118" s="37"/>
      <c r="V118" s="37"/>
      <c r="W118" s="37"/>
      <c r="X118" s="37"/>
      <c r="Y118" s="37"/>
      <c r="Z118" s="37"/>
      <c r="AA118" s="37"/>
      <c r="AB118" s="37"/>
      <c r="AC118" s="37"/>
      <c r="AD118" s="37"/>
      <c r="AE118" s="37"/>
    </row>
    <row r="119" spans="1:31" s="2" customFormat="1" ht="12" customHeight="1">
      <c r="A119" s="37"/>
      <c r="B119" s="38"/>
      <c r="C119" s="31" t="s">
        <v>95</v>
      </c>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16.5" customHeight="1">
      <c r="A120" s="37"/>
      <c r="B120" s="38"/>
      <c r="C120" s="39"/>
      <c r="D120" s="39"/>
      <c r="E120" s="75" t="str">
        <f>E9</f>
        <v>3 - V Cibulkách</v>
      </c>
      <c r="F120" s="39"/>
      <c r="G120" s="39"/>
      <c r="H120" s="39"/>
      <c r="I120" s="39"/>
      <c r="J120" s="39"/>
      <c r="K120" s="39"/>
      <c r="L120" s="62"/>
      <c r="S120" s="37"/>
      <c r="T120" s="37"/>
      <c r="U120" s="37"/>
      <c r="V120" s="37"/>
      <c r="W120" s="37"/>
      <c r="X120" s="37"/>
      <c r="Y120" s="37"/>
      <c r="Z120" s="37"/>
      <c r="AA120" s="37"/>
      <c r="AB120" s="37"/>
      <c r="AC120" s="37"/>
      <c r="AD120" s="37"/>
      <c r="AE120" s="37"/>
    </row>
    <row r="121" spans="1:31" s="2" customFormat="1" ht="6.95"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pans="1:31" s="2" customFormat="1" ht="12" customHeight="1">
      <c r="A122" s="37"/>
      <c r="B122" s="38"/>
      <c r="C122" s="31" t="s">
        <v>20</v>
      </c>
      <c r="D122" s="39"/>
      <c r="E122" s="39"/>
      <c r="F122" s="26" t="str">
        <f>F12</f>
        <v>ul. Zahradníčkova, Nepomucká, V Cibulkách</v>
      </c>
      <c r="G122" s="39"/>
      <c r="H122" s="39"/>
      <c r="I122" s="31" t="s">
        <v>22</v>
      </c>
      <c r="J122" s="78" t="str">
        <f>IF(J12="","",J12)</f>
        <v>3. 9. 2020</v>
      </c>
      <c r="K122" s="39"/>
      <c r="L122" s="62"/>
      <c r="S122" s="37"/>
      <c r="T122" s="37"/>
      <c r="U122" s="37"/>
      <c r="V122" s="37"/>
      <c r="W122" s="37"/>
      <c r="X122" s="37"/>
      <c r="Y122" s="37"/>
      <c r="Z122" s="37"/>
      <c r="AA122" s="37"/>
      <c r="AB122" s="37"/>
      <c r="AC122" s="37"/>
      <c r="AD122" s="37"/>
      <c r="AE122" s="37"/>
    </row>
    <row r="123" spans="1:31" s="2" customFormat="1" ht="6.95" customHeight="1">
      <c r="A123" s="37"/>
      <c r="B123" s="38"/>
      <c r="C123" s="39"/>
      <c r="D123" s="39"/>
      <c r="E123" s="39"/>
      <c r="F123" s="39"/>
      <c r="G123" s="39"/>
      <c r="H123" s="39"/>
      <c r="I123" s="39"/>
      <c r="J123" s="39"/>
      <c r="K123" s="39"/>
      <c r="L123" s="62"/>
      <c r="S123" s="37"/>
      <c r="T123" s="37"/>
      <c r="U123" s="37"/>
      <c r="V123" s="37"/>
      <c r="W123" s="37"/>
      <c r="X123" s="37"/>
      <c r="Y123" s="37"/>
      <c r="Z123" s="37"/>
      <c r="AA123" s="37"/>
      <c r="AB123" s="37"/>
      <c r="AC123" s="37"/>
      <c r="AD123" s="37"/>
      <c r="AE123" s="37"/>
    </row>
    <row r="124" spans="1:31" s="2" customFormat="1" ht="15.15" customHeight="1">
      <c r="A124" s="37"/>
      <c r="B124" s="38"/>
      <c r="C124" s="31" t="s">
        <v>24</v>
      </c>
      <c r="D124" s="39"/>
      <c r="E124" s="39"/>
      <c r="F124" s="26" t="str">
        <f>E15</f>
        <v>MČ Praha 5</v>
      </c>
      <c r="G124" s="39"/>
      <c r="H124" s="39"/>
      <c r="I124" s="31" t="s">
        <v>32</v>
      </c>
      <c r="J124" s="35" t="str">
        <f>E21</f>
        <v>Sinpps s.r.o</v>
      </c>
      <c r="K124" s="39"/>
      <c r="L124" s="62"/>
      <c r="S124" s="37"/>
      <c r="T124" s="37"/>
      <c r="U124" s="37"/>
      <c r="V124" s="37"/>
      <c r="W124" s="37"/>
      <c r="X124" s="37"/>
      <c r="Y124" s="37"/>
      <c r="Z124" s="37"/>
      <c r="AA124" s="37"/>
      <c r="AB124" s="37"/>
      <c r="AC124" s="37"/>
      <c r="AD124" s="37"/>
      <c r="AE124" s="37"/>
    </row>
    <row r="125" spans="1:31" s="2" customFormat="1" ht="15.15" customHeight="1">
      <c r="A125" s="37"/>
      <c r="B125" s="38"/>
      <c r="C125" s="31" t="s">
        <v>30</v>
      </c>
      <c r="D125" s="39"/>
      <c r="E125" s="39"/>
      <c r="F125" s="26" t="str">
        <f>IF(E18="","",E18)</f>
        <v>Vyplň údaj</v>
      </c>
      <c r="G125" s="39"/>
      <c r="H125" s="39"/>
      <c r="I125" s="31" t="s">
        <v>36</v>
      </c>
      <c r="J125" s="35" t="str">
        <f>E24</f>
        <v>Sinpps s.r.o</v>
      </c>
      <c r="K125" s="39"/>
      <c r="L125" s="62"/>
      <c r="S125" s="37"/>
      <c r="T125" s="37"/>
      <c r="U125" s="37"/>
      <c r="V125" s="37"/>
      <c r="W125" s="37"/>
      <c r="X125" s="37"/>
      <c r="Y125" s="37"/>
      <c r="Z125" s="37"/>
      <c r="AA125" s="37"/>
      <c r="AB125" s="37"/>
      <c r="AC125" s="37"/>
      <c r="AD125" s="37"/>
      <c r="AE125" s="37"/>
    </row>
    <row r="126" spans="1:31" s="2" customFormat="1" ht="10.3" customHeight="1">
      <c r="A126" s="37"/>
      <c r="B126" s="38"/>
      <c r="C126" s="39"/>
      <c r="D126" s="39"/>
      <c r="E126" s="39"/>
      <c r="F126" s="39"/>
      <c r="G126" s="39"/>
      <c r="H126" s="39"/>
      <c r="I126" s="39"/>
      <c r="J126" s="39"/>
      <c r="K126" s="39"/>
      <c r="L126" s="62"/>
      <c r="S126" s="37"/>
      <c r="T126" s="37"/>
      <c r="U126" s="37"/>
      <c r="V126" s="37"/>
      <c r="W126" s="37"/>
      <c r="X126" s="37"/>
      <c r="Y126" s="37"/>
      <c r="Z126" s="37"/>
      <c r="AA126" s="37"/>
      <c r="AB126" s="37"/>
      <c r="AC126" s="37"/>
      <c r="AD126" s="37"/>
      <c r="AE126" s="37"/>
    </row>
    <row r="127" spans="1:31" s="11" customFormat="1" ht="29.25" customHeight="1">
      <c r="A127" s="190"/>
      <c r="B127" s="191"/>
      <c r="C127" s="192" t="s">
        <v>115</v>
      </c>
      <c r="D127" s="193" t="s">
        <v>64</v>
      </c>
      <c r="E127" s="193" t="s">
        <v>60</v>
      </c>
      <c r="F127" s="193" t="s">
        <v>61</v>
      </c>
      <c r="G127" s="193" t="s">
        <v>116</v>
      </c>
      <c r="H127" s="193" t="s">
        <v>117</v>
      </c>
      <c r="I127" s="193" t="s">
        <v>118</v>
      </c>
      <c r="J127" s="193" t="s">
        <v>99</v>
      </c>
      <c r="K127" s="194" t="s">
        <v>119</v>
      </c>
      <c r="L127" s="195"/>
      <c r="M127" s="99" t="s">
        <v>1</v>
      </c>
      <c r="N127" s="100" t="s">
        <v>43</v>
      </c>
      <c r="O127" s="100" t="s">
        <v>120</v>
      </c>
      <c r="P127" s="100" t="s">
        <v>121</v>
      </c>
      <c r="Q127" s="100" t="s">
        <v>122</v>
      </c>
      <c r="R127" s="100" t="s">
        <v>123</v>
      </c>
      <c r="S127" s="100" t="s">
        <v>124</v>
      </c>
      <c r="T127" s="101" t="s">
        <v>125</v>
      </c>
      <c r="U127" s="190"/>
      <c r="V127" s="190"/>
      <c r="W127" s="190"/>
      <c r="X127" s="190"/>
      <c r="Y127" s="190"/>
      <c r="Z127" s="190"/>
      <c r="AA127" s="190"/>
      <c r="AB127" s="190"/>
      <c r="AC127" s="190"/>
      <c r="AD127" s="190"/>
      <c r="AE127" s="190"/>
    </row>
    <row r="128" spans="1:63" s="2" customFormat="1" ht="22.8" customHeight="1">
      <c r="A128" s="37"/>
      <c r="B128" s="38"/>
      <c r="C128" s="106" t="s">
        <v>126</v>
      </c>
      <c r="D128" s="39"/>
      <c r="E128" s="39"/>
      <c r="F128" s="39"/>
      <c r="G128" s="39"/>
      <c r="H128" s="39"/>
      <c r="I128" s="39"/>
      <c r="J128" s="196">
        <f>BK128</f>
        <v>0</v>
      </c>
      <c r="K128" s="39"/>
      <c r="L128" s="43"/>
      <c r="M128" s="102"/>
      <c r="N128" s="197"/>
      <c r="O128" s="103"/>
      <c r="P128" s="198">
        <f>P129+P230</f>
        <v>0</v>
      </c>
      <c r="Q128" s="103"/>
      <c r="R128" s="198">
        <f>R129+R230</f>
        <v>58.3861924</v>
      </c>
      <c r="S128" s="103"/>
      <c r="T128" s="199">
        <f>T129+T230</f>
        <v>74.77999999999999</v>
      </c>
      <c r="U128" s="37"/>
      <c r="V128" s="37"/>
      <c r="W128" s="37"/>
      <c r="X128" s="37"/>
      <c r="Y128" s="37"/>
      <c r="Z128" s="37"/>
      <c r="AA128" s="37"/>
      <c r="AB128" s="37"/>
      <c r="AC128" s="37"/>
      <c r="AD128" s="37"/>
      <c r="AE128" s="37"/>
      <c r="AT128" s="16" t="s">
        <v>78</v>
      </c>
      <c r="AU128" s="16" t="s">
        <v>101</v>
      </c>
      <c r="BK128" s="200">
        <f>BK129+BK230</f>
        <v>0</v>
      </c>
    </row>
    <row r="129" spans="1:63" s="12" customFormat="1" ht="25.9" customHeight="1">
      <c r="A129" s="12"/>
      <c r="B129" s="201"/>
      <c r="C129" s="202"/>
      <c r="D129" s="203" t="s">
        <v>78</v>
      </c>
      <c r="E129" s="204" t="s">
        <v>127</v>
      </c>
      <c r="F129" s="204" t="s">
        <v>128</v>
      </c>
      <c r="G129" s="202"/>
      <c r="H129" s="202"/>
      <c r="I129" s="205"/>
      <c r="J129" s="206">
        <f>BK129</f>
        <v>0</v>
      </c>
      <c r="K129" s="202"/>
      <c r="L129" s="207"/>
      <c r="M129" s="208"/>
      <c r="N129" s="209"/>
      <c r="O129" s="209"/>
      <c r="P129" s="210">
        <f>P130+P165+P178+P182+P203+P222</f>
        <v>0</v>
      </c>
      <c r="Q129" s="209"/>
      <c r="R129" s="210">
        <f>R130+R165+R178+R182+R203+R222</f>
        <v>58.3861924</v>
      </c>
      <c r="S129" s="209"/>
      <c r="T129" s="211">
        <f>T130+T165+T178+T182+T203+T222</f>
        <v>74.77999999999999</v>
      </c>
      <c r="U129" s="12"/>
      <c r="V129" s="12"/>
      <c r="W129" s="12"/>
      <c r="X129" s="12"/>
      <c r="Y129" s="12"/>
      <c r="Z129" s="12"/>
      <c r="AA129" s="12"/>
      <c r="AB129" s="12"/>
      <c r="AC129" s="12"/>
      <c r="AD129" s="12"/>
      <c r="AE129" s="12"/>
      <c r="AR129" s="212" t="s">
        <v>84</v>
      </c>
      <c r="AT129" s="213" t="s">
        <v>78</v>
      </c>
      <c r="AU129" s="213" t="s">
        <v>79</v>
      </c>
      <c r="AY129" s="212" t="s">
        <v>129</v>
      </c>
      <c r="BK129" s="214">
        <f>BK130+BK165+BK178+BK182+BK203+BK222</f>
        <v>0</v>
      </c>
    </row>
    <row r="130" spans="1:63" s="12" customFormat="1" ht="22.8" customHeight="1">
      <c r="A130" s="12"/>
      <c r="B130" s="201"/>
      <c r="C130" s="202"/>
      <c r="D130" s="203" t="s">
        <v>78</v>
      </c>
      <c r="E130" s="215" t="s">
        <v>84</v>
      </c>
      <c r="F130" s="215" t="s">
        <v>130</v>
      </c>
      <c r="G130" s="202"/>
      <c r="H130" s="202"/>
      <c r="I130" s="205"/>
      <c r="J130" s="216">
        <f>BK130</f>
        <v>0</v>
      </c>
      <c r="K130" s="202"/>
      <c r="L130" s="207"/>
      <c r="M130" s="208"/>
      <c r="N130" s="209"/>
      <c r="O130" s="209"/>
      <c r="P130" s="210">
        <f>SUM(P131:P164)</f>
        <v>0</v>
      </c>
      <c r="Q130" s="209"/>
      <c r="R130" s="210">
        <f>SUM(R131:R164)</f>
        <v>7.68072</v>
      </c>
      <c r="S130" s="209"/>
      <c r="T130" s="211">
        <f>SUM(T131:T164)</f>
        <v>74.67999999999999</v>
      </c>
      <c r="U130" s="12"/>
      <c r="V130" s="12"/>
      <c r="W130" s="12"/>
      <c r="X130" s="12"/>
      <c r="Y130" s="12"/>
      <c r="Z130" s="12"/>
      <c r="AA130" s="12"/>
      <c r="AB130" s="12"/>
      <c r="AC130" s="12"/>
      <c r="AD130" s="12"/>
      <c r="AE130" s="12"/>
      <c r="AR130" s="212" t="s">
        <v>84</v>
      </c>
      <c r="AT130" s="213" t="s">
        <v>78</v>
      </c>
      <c r="AU130" s="213" t="s">
        <v>84</v>
      </c>
      <c r="AY130" s="212" t="s">
        <v>129</v>
      </c>
      <c r="BK130" s="214">
        <f>SUM(BK131:BK164)</f>
        <v>0</v>
      </c>
    </row>
    <row r="131" spans="1:65" s="2" customFormat="1" ht="14.4" customHeight="1">
      <c r="A131" s="37"/>
      <c r="B131" s="38"/>
      <c r="C131" s="217" t="s">
        <v>84</v>
      </c>
      <c r="D131" s="217" t="s">
        <v>131</v>
      </c>
      <c r="E131" s="218" t="s">
        <v>132</v>
      </c>
      <c r="F131" s="219" t="s">
        <v>133</v>
      </c>
      <c r="G131" s="220" t="s">
        <v>134</v>
      </c>
      <c r="H131" s="221">
        <v>27</v>
      </c>
      <c r="I131" s="222"/>
      <c r="J131" s="223">
        <f>ROUND(I131*H131,2)</f>
        <v>0</v>
      </c>
      <c r="K131" s="219" t="s">
        <v>135</v>
      </c>
      <c r="L131" s="43"/>
      <c r="M131" s="224" t="s">
        <v>1</v>
      </c>
      <c r="N131" s="225" t="s">
        <v>44</v>
      </c>
      <c r="O131" s="90"/>
      <c r="P131" s="226">
        <f>O131*H131</f>
        <v>0</v>
      </c>
      <c r="Q131" s="226">
        <v>0</v>
      </c>
      <c r="R131" s="226">
        <f>Q131*H131</f>
        <v>0</v>
      </c>
      <c r="S131" s="226">
        <v>0.22</v>
      </c>
      <c r="T131" s="227">
        <f>S131*H131</f>
        <v>5.94</v>
      </c>
      <c r="U131" s="37"/>
      <c r="V131" s="37"/>
      <c r="W131" s="37"/>
      <c r="X131" s="37"/>
      <c r="Y131" s="37"/>
      <c r="Z131" s="37"/>
      <c r="AA131" s="37"/>
      <c r="AB131" s="37"/>
      <c r="AC131" s="37"/>
      <c r="AD131" s="37"/>
      <c r="AE131" s="37"/>
      <c r="AR131" s="228" t="s">
        <v>136</v>
      </c>
      <c r="AT131" s="228" t="s">
        <v>131</v>
      </c>
      <c r="AU131" s="228" t="s">
        <v>88</v>
      </c>
      <c r="AY131" s="16" t="s">
        <v>129</v>
      </c>
      <c r="BE131" s="229">
        <f>IF(N131="základní",J131,0)</f>
        <v>0</v>
      </c>
      <c r="BF131" s="229">
        <f>IF(N131="snížená",J131,0)</f>
        <v>0</v>
      </c>
      <c r="BG131" s="229">
        <f>IF(N131="zákl. přenesená",J131,0)</f>
        <v>0</v>
      </c>
      <c r="BH131" s="229">
        <f>IF(N131="sníž. přenesená",J131,0)</f>
        <v>0</v>
      </c>
      <c r="BI131" s="229">
        <f>IF(N131="nulová",J131,0)</f>
        <v>0</v>
      </c>
      <c r="BJ131" s="16" t="s">
        <v>84</v>
      </c>
      <c r="BK131" s="229">
        <f>ROUND(I131*H131,2)</f>
        <v>0</v>
      </c>
      <c r="BL131" s="16" t="s">
        <v>136</v>
      </c>
      <c r="BM131" s="228" t="s">
        <v>464</v>
      </c>
    </row>
    <row r="132" spans="1:47" s="2" customFormat="1" ht="12">
      <c r="A132" s="37"/>
      <c r="B132" s="38"/>
      <c r="C132" s="39"/>
      <c r="D132" s="230" t="s">
        <v>138</v>
      </c>
      <c r="E132" s="39"/>
      <c r="F132" s="231" t="s">
        <v>139</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138</v>
      </c>
      <c r="AU132" s="16" t="s">
        <v>88</v>
      </c>
    </row>
    <row r="133" spans="1:65" s="2" customFormat="1" ht="14.4" customHeight="1">
      <c r="A133" s="37"/>
      <c r="B133" s="38"/>
      <c r="C133" s="217" t="s">
        <v>88</v>
      </c>
      <c r="D133" s="217" t="s">
        <v>131</v>
      </c>
      <c r="E133" s="218" t="s">
        <v>140</v>
      </c>
      <c r="F133" s="219" t="s">
        <v>141</v>
      </c>
      <c r="G133" s="220" t="s">
        <v>134</v>
      </c>
      <c r="H133" s="221">
        <v>27</v>
      </c>
      <c r="I133" s="222"/>
      <c r="J133" s="223">
        <f>ROUND(I133*H133,2)</f>
        <v>0</v>
      </c>
      <c r="K133" s="219" t="s">
        <v>135</v>
      </c>
      <c r="L133" s="43"/>
      <c r="M133" s="224" t="s">
        <v>1</v>
      </c>
      <c r="N133" s="225" t="s">
        <v>44</v>
      </c>
      <c r="O133" s="90"/>
      <c r="P133" s="226">
        <f>O133*H133</f>
        <v>0</v>
      </c>
      <c r="Q133" s="226">
        <v>0</v>
      </c>
      <c r="R133" s="226">
        <f>Q133*H133</f>
        <v>0</v>
      </c>
      <c r="S133" s="226">
        <v>0.24</v>
      </c>
      <c r="T133" s="227">
        <f>S133*H133</f>
        <v>6.4799999999999995</v>
      </c>
      <c r="U133" s="37"/>
      <c r="V133" s="37"/>
      <c r="W133" s="37"/>
      <c r="X133" s="37"/>
      <c r="Y133" s="37"/>
      <c r="Z133" s="37"/>
      <c r="AA133" s="37"/>
      <c r="AB133" s="37"/>
      <c r="AC133" s="37"/>
      <c r="AD133" s="37"/>
      <c r="AE133" s="37"/>
      <c r="AR133" s="228" t="s">
        <v>136</v>
      </c>
      <c r="AT133" s="228" t="s">
        <v>131</v>
      </c>
      <c r="AU133" s="228" t="s">
        <v>88</v>
      </c>
      <c r="AY133" s="16" t="s">
        <v>129</v>
      </c>
      <c r="BE133" s="229">
        <f>IF(N133="základní",J133,0)</f>
        <v>0</v>
      </c>
      <c r="BF133" s="229">
        <f>IF(N133="snížená",J133,0)</f>
        <v>0</v>
      </c>
      <c r="BG133" s="229">
        <f>IF(N133="zákl. přenesená",J133,0)</f>
        <v>0</v>
      </c>
      <c r="BH133" s="229">
        <f>IF(N133="sníž. přenesená",J133,0)</f>
        <v>0</v>
      </c>
      <c r="BI133" s="229">
        <f>IF(N133="nulová",J133,0)</f>
        <v>0</v>
      </c>
      <c r="BJ133" s="16" t="s">
        <v>84</v>
      </c>
      <c r="BK133" s="229">
        <f>ROUND(I133*H133,2)</f>
        <v>0</v>
      </c>
      <c r="BL133" s="16" t="s">
        <v>136</v>
      </c>
      <c r="BM133" s="228" t="s">
        <v>465</v>
      </c>
    </row>
    <row r="134" spans="1:47" s="2" customFormat="1" ht="12">
      <c r="A134" s="37"/>
      <c r="B134" s="38"/>
      <c r="C134" s="39"/>
      <c r="D134" s="230" t="s">
        <v>138</v>
      </c>
      <c r="E134" s="39"/>
      <c r="F134" s="231" t="s">
        <v>139</v>
      </c>
      <c r="G134" s="39"/>
      <c r="H134" s="39"/>
      <c r="I134" s="232"/>
      <c r="J134" s="39"/>
      <c r="K134" s="39"/>
      <c r="L134" s="43"/>
      <c r="M134" s="233"/>
      <c r="N134" s="234"/>
      <c r="O134" s="90"/>
      <c r="P134" s="90"/>
      <c r="Q134" s="90"/>
      <c r="R134" s="90"/>
      <c r="S134" s="90"/>
      <c r="T134" s="91"/>
      <c r="U134" s="37"/>
      <c r="V134" s="37"/>
      <c r="W134" s="37"/>
      <c r="X134" s="37"/>
      <c r="Y134" s="37"/>
      <c r="Z134" s="37"/>
      <c r="AA134" s="37"/>
      <c r="AB134" s="37"/>
      <c r="AC134" s="37"/>
      <c r="AD134" s="37"/>
      <c r="AE134" s="37"/>
      <c r="AT134" s="16" t="s">
        <v>138</v>
      </c>
      <c r="AU134" s="16" t="s">
        <v>88</v>
      </c>
    </row>
    <row r="135" spans="1:65" s="2" customFormat="1" ht="14.4" customHeight="1">
      <c r="A135" s="37"/>
      <c r="B135" s="38"/>
      <c r="C135" s="217" t="s">
        <v>91</v>
      </c>
      <c r="D135" s="217" t="s">
        <v>131</v>
      </c>
      <c r="E135" s="218" t="s">
        <v>466</v>
      </c>
      <c r="F135" s="219" t="s">
        <v>467</v>
      </c>
      <c r="G135" s="220" t="s">
        <v>134</v>
      </c>
      <c r="H135" s="221">
        <v>70</v>
      </c>
      <c r="I135" s="222"/>
      <c r="J135" s="223">
        <f>ROUND(I135*H135,2)</f>
        <v>0</v>
      </c>
      <c r="K135" s="219" t="s">
        <v>135</v>
      </c>
      <c r="L135" s="43"/>
      <c r="M135" s="224" t="s">
        <v>1</v>
      </c>
      <c r="N135" s="225" t="s">
        <v>44</v>
      </c>
      <c r="O135" s="90"/>
      <c r="P135" s="226">
        <f>O135*H135</f>
        <v>0</v>
      </c>
      <c r="Q135" s="226">
        <v>0</v>
      </c>
      <c r="R135" s="226">
        <f>Q135*H135</f>
        <v>0</v>
      </c>
      <c r="S135" s="226">
        <v>0.32</v>
      </c>
      <c r="T135" s="227">
        <f>S135*H135</f>
        <v>22.400000000000002</v>
      </c>
      <c r="U135" s="37"/>
      <c r="V135" s="37"/>
      <c r="W135" s="37"/>
      <c r="X135" s="37"/>
      <c r="Y135" s="37"/>
      <c r="Z135" s="37"/>
      <c r="AA135" s="37"/>
      <c r="AB135" s="37"/>
      <c r="AC135" s="37"/>
      <c r="AD135" s="37"/>
      <c r="AE135" s="37"/>
      <c r="AR135" s="228" t="s">
        <v>136</v>
      </c>
      <c r="AT135" s="228" t="s">
        <v>131</v>
      </c>
      <c r="AU135" s="228" t="s">
        <v>88</v>
      </c>
      <c r="AY135" s="16" t="s">
        <v>129</v>
      </c>
      <c r="BE135" s="229">
        <f>IF(N135="základní",J135,0)</f>
        <v>0</v>
      </c>
      <c r="BF135" s="229">
        <f>IF(N135="snížená",J135,0)</f>
        <v>0</v>
      </c>
      <c r="BG135" s="229">
        <f>IF(N135="zákl. přenesená",J135,0)</f>
        <v>0</v>
      </c>
      <c r="BH135" s="229">
        <f>IF(N135="sníž. přenesená",J135,0)</f>
        <v>0</v>
      </c>
      <c r="BI135" s="229">
        <f>IF(N135="nulová",J135,0)</f>
        <v>0</v>
      </c>
      <c r="BJ135" s="16" t="s">
        <v>84</v>
      </c>
      <c r="BK135" s="229">
        <f>ROUND(I135*H135,2)</f>
        <v>0</v>
      </c>
      <c r="BL135" s="16" t="s">
        <v>136</v>
      </c>
      <c r="BM135" s="228" t="s">
        <v>468</v>
      </c>
    </row>
    <row r="136" spans="1:47" s="2" customFormat="1" ht="12">
      <c r="A136" s="37"/>
      <c r="B136" s="38"/>
      <c r="C136" s="39"/>
      <c r="D136" s="230" t="s">
        <v>138</v>
      </c>
      <c r="E136" s="39"/>
      <c r="F136" s="231" t="s">
        <v>469</v>
      </c>
      <c r="G136" s="39"/>
      <c r="H136" s="39"/>
      <c r="I136" s="232"/>
      <c r="J136" s="39"/>
      <c r="K136" s="39"/>
      <c r="L136" s="43"/>
      <c r="M136" s="233"/>
      <c r="N136" s="234"/>
      <c r="O136" s="90"/>
      <c r="P136" s="90"/>
      <c r="Q136" s="90"/>
      <c r="R136" s="90"/>
      <c r="S136" s="90"/>
      <c r="T136" s="91"/>
      <c r="U136" s="37"/>
      <c r="V136" s="37"/>
      <c r="W136" s="37"/>
      <c r="X136" s="37"/>
      <c r="Y136" s="37"/>
      <c r="Z136" s="37"/>
      <c r="AA136" s="37"/>
      <c r="AB136" s="37"/>
      <c r="AC136" s="37"/>
      <c r="AD136" s="37"/>
      <c r="AE136" s="37"/>
      <c r="AT136" s="16" t="s">
        <v>138</v>
      </c>
      <c r="AU136" s="16" t="s">
        <v>88</v>
      </c>
    </row>
    <row r="137" spans="1:65" s="2" customFormat="1" ht="14.4" customHeight="1">
      <c r="A137" s="37"/>
      <c r="B137" s="38"/>
      <c r="C137" s="217" t="s">
        <v>136</v>
      </c>
      <c r="D137" s="217" t="s">
        <v>131</v>
      </c>
      <c r="E137" s="218" t="s">
        <v>148</v>
      </c>
      <c r="F137" s="219" t="s">
        <v>149</v>
      </c>
      <c r="G137" s="220" t="s">
        <v>134</v>
      </c>
      <c r="H137" s="221">
        <v>27</v>
      </c>
      <c r="I137" s="222"/>
      <c r="J137" s="223">
        <f>ROUND(I137*H137,2)</f>
        <v>0</v>
      </c>
      <c r="K137" s="219" t="s">
        <v>135</v>
      </c>
      <c r="L137" s="43"/>
      <c r="M137" s="224" t="s">
        <v>1</v>
      </c>
      <c r="N137" s="225" t="s">
        <v>44</v>
      </c>
      <c r="O137" s="90"/>
      <c r="P137" s="226">
        <f>O137*H137</f>
        <v>0</v>
      </c>
      <c r="Q137" s="226">
        <v>0</v>
      </c>
      <c r="R137" s="226">
        <f>Q137*H137</f>
        <v>0</v>
      </c>
      <c r="S137" s="226">
        <v>0.17</v>
      </c>
      <c r="T137" s="227">
        <f>S137*H137</f>
        <v>4.590000000000001</v>
      </c>
      <c r="U137" s="37"/>
      <c r="V137" s="37"/>
      <c r="W137" s="37"/>
      <c r="X137" s="37"/>
      <c r="Y137" s="37"/>
      <c r="Z137" s="37"/>
      <c r="AA137" s="37"/>
      <c r="AB137" s="37"/>
      <c r="AC137" s="37"/>
      <c r="AD137" s="37"/>
      <c r="AE137" s="37"/>
      <c r="AR137" s="228" t="s">
        <v>136</v>
      </c>
      <c r="AT137" s="228" t="s">
        <v>131</v>
      </c>
      <c r="AU137" s="228" t="s">
        <v>88</v>
      </c>
      <c r="AY137" s="16" t="s">
        <v>129</v>
      </c>
      <c r="BE137" s="229">
        <f>IF(N137="základní",J137,0)</f>
        <v>0</v>
      </c>
      <c r="BF137" s="229">
        <f>IF(N137="snížená",J137,0)</f>
        <v>0</v>
      </c>
      <c r="BG137" s="229">
        <f>IF(N137="zákl. přenesená",J137,0)</f>
        <v>0</v>
      </c>
      <c r="BH137" s="229">
        <f>IF(N137="sníž. přenesená",J137,0)</f>
        <v>0</v>
      </c>
      <c r="BI137" s="229">
        <f>IF(N137="nulová",J137,0)</f>
        <v>0</v>
      </c>
      <c r="BJ137" s="16" t="s">
        <v>84</v>
      </c>
      <c r="BK137" s="229">
        <f>ROUND(I137*H137,2)</f>
        <v>0</v>
      </c>
      <c r="BL137" s="16" t="s">
        <v>136</v>
      </c>
      <c r="BM137" s="228" t="s">
        <v>470</v>
      </c>
    </row>
    <row r="138" spans="1:47" s="2" customFormat="1" ht="12">
      <c r="A138" s="37"/>
      <c r="B138" s="38"/>
      <c r="C138" s="39"/>
      <c r="D138" s="230" t="s">
        <v>138</v>
      </c>
      <c r="E138" s="39"/>
      <c r="F138" s="231" t="s">
        <v>139</v>
      </c>
      <c r="G138" s="39"/>
      <c r="H138" s="39"/>
      <c r="I138" s="232"/>
      <c r="J138" s="39"/>
      <c r="K138" s="39"/>
      <c r="L138" s="43"/>
      <c r="M138" s="233"/>
      <c r="N138" s="234"/>
      <c r="O138" s="90"/>
      <c r="P138" s="90"/>
      <c r="Q138" s="90"/>
      <c r="R138" s="90"/>
      <c r="S138" s="90"/>
      <c r="T138" s="91"/>
      <c r="U138" s="37"/>
      <c r="V138" s="37"/>
      <c r="W138" s="37"/>
      <c r="X138" s="37"/>
      <c r="Y138" s="37"/>
      <c r="Z138" s="37"/>
      <c r="AA138" s="37"/>
      <c r="AB138" s="37"/>
      <c r="AC138" s="37"/>
      <c r="AD138" s="37"/>
      <c r="AE138" s="37"/>
      <c r="AT138" s="16" t="s">
        <v>138</v>
      </c>
      <c r="AU138" s="16" t="s">
        <v>88</v>
      </c>
    </row>
    <row r="139" spans="1:65" s="2" customFormat="1" ht="14.4" customHeight="1">
      <c r="A139" s="37"/>
      <c r="B139" s="38"/>
      <c r="C139" s="217" t="s">
        <v>152</v>
      </c>
      <c r="D139" s="217" t="s">
        <v>131</v>
      </c>
      <c r="E139" s="218" t="s">
        <v>471</v>
      </c>
      <c r="F139" s="219" t="s">
        <v>472</v>
      </c>
      <c r="G139" s="220" t="s">
        <v>134</v>
      </c>
      <c r="H139" s="221">
        <v>70</v>
      </c>
      <c r="I139" s="222"/>
      <c r="J139" s="223">
        <f>ROUND(I139*H139,2)</f>
        <v>0</v>
      </c>
      <c r="K139" s="219" t="s">
        <v>135</v>
      </c>
      <c r="L139" s="43"/>
      <c r="M139" s="224" t="s">
        <v>1</v>
      </c>
      <c r="N139" s="225" t="s">
        <v>44</v>
      </c>
      <c r="O139" s="90"/>
      <c r="P139" s="226">
        <f>O139*H139</f>
        <v>0</v>
      </c>
      <c r="Q139" s="226">
        <v>0</v>
      </c>
      <c r="R139" s="226">
        <f>Q139*H139</f>
        <v>0</v>
      </c>
      <c r="S139" s="226">
        <v>0.29</v>
      </c>
      <c r="T139" s="227">
        <f>S139*H139</f>
        <v>20.299999999999997</v>
      </c>
      <c r="U139" s="37"/>
      <c r="V139" s="37"/>
      <c r="W139" s="37"/>
      <c r="X139" s="37"/>
      <c r="Y139" s="37"/>
      <c r="Z139" s="37"/>
      <c r="AA139" s="37"/>
      <c r="AB139" s="37"/>
      <c r="AC139" s="37"/>
      <c r="AD139" s="37"/>
      <c r="AE139" s="37"/>
      <c r="AR139" s="228" t="s">
        <v>136</v>
      </c>
      <c r="AT139" s="228" t="s">
        <v>131</v>
      </c>
      <c r="AU139" s="228" t="s">
        <v>88</v>
      </c>
      <c r="AY139" s="16" t="s">
        <v>129</v>
      </c>
      <c r="BE139" s="229">
        <f>IF(N139="základní",J139,0)</f>
        <v>0</v>
      </c>
      <c r="BF139" s="229">
        <f>IF(N139="snížená",J139,0)</f>
        <v>0</v>
      </c>
      <c r="BG139" s="229">
        <f>IF(N139="zákl. přenesená",J139,0)</f>
        <v>0</v>
      </c>
      <c r="BH139" s="229">
        <f>IF(N139="sníž. přenesená",J139,0)</f>
        <v>0</v>
      </c>
      <c r="BI139" s="229">
        <f>IF(N139="nulová",J139,0)</f>
        <v>0</v>
      </c>
      <c r="BJ139" s="16" t="s">
        <v>84</v>
      </c>
      <c r="BK139" s="229">
        <f>ROUND(I139*H139,2)</f>
        <v>0</v>
      </c>
      <c r="BL139" s="16" t="s">
        <v>136</v>
      </c>
      <c r="BM139" s="228" t="s">
        <v>473</v>
      </c>
    </row>
    <row r="140" spans="1:47" s="2" customFormat="1" ht="12">
      <c r="A140" s="37"/>
      <c r="B140" s="38"/>
      <c r="C140" s="39"/>
      <c r="D140" s="230" t="s">
        <v>138</v>
      </c>
      <c r="E140" s="39"/>
      <c r="F140" s="231" t="s">
        <v>139</v>
      </c>
      <c r="G140" s="39"/>
      <c r="H140" s="39"/>
      <c r="I140" s="232"/>
      <c r="J140" s="39"/>
      <c r="K140" s="39"/>
      <c r="L140" s="43"/>
      <c r="M140" s="233"/>
      <c r="N140" s="234"/>
      <c r="O140" s="90"/>
      <c r="P140" s="90"/>
      <c r="Q140" s="90"/>
      <c r="R140" s="90"/>
      <c r="S140" s="90"/>
      <c r="T140" s="91"/>
      <c r="U140" s="37"/>
      <c r="V140" s="37"/>
      <c r="W140" s="37"/>
      <c r="X140" s="37"/>
      <c r="Y140" s="37"/>
      <c r="Z140" s="37"/>
      <c r="AA140" s="37"/>
      <c r="AB140" s="37"/>
      <c r="AC140" s="37"/>
      <c r="AD140" s="37"/>
      <c r="AE140" s="37"/>
      <c r="AT140" s="16" t="s">
        <v>138</v>
      </c>
      <c r="AU140" s="16" t="s">
        <v>88</v>
      </c>
    </row>
    <row r="141" spans="1:65" s="2" customFormat="1" ht="14.4" customHeight="1">
      <c r="A141" s="37"/>
      <c r="B141" s="38"/>
      <c r="C141" s="217" t="s">
        <v>158</v>
      </c>
      <c r="D141" s="217" t="s">
        <v>131</v>
      </c>
      <c r="E141" s="218" t="s">
        <v>153</v>
      </c>
      <c r="F141" s="219" t="s">
        <v>154</v>
      </c>
      <c r="G141" s="220" t="s">
        <v>155</v>
      </c>
      <c r="H141" s="221">
        <v>45</v>
      </c>
      <c r="I141" s="222"/>
      <c r="J141" s="223">
        <f>ROUND(I141*H141,2)</f>
        <v>0</v>
      </c>
      <c r="K141" s="219" t="s">
        <v>135</v>
      </c>
      <c r="L141" s="43"/>
      <c r="M141" s="224" t="s">
        <v>1</v>
      </c>
      <c r="N141" s="225" t="s">
        <v>44</v>
      </c>
      <c r="O141" s="90"/>
      <c r="P141" s="226">
        <f>O141*H141</f>
        <v>0</v>
      </c>
      <c r="Q141" s="226">
        <v>0</v>
      </c>
      <c r="R141" s="226">
        <f>Q141*H141</f>
        <v>0</v>
      </c>
      <c r="S141" s="226">
        <v>0.29</v>
      </c>
      <c r="T141" s="227">
        <f>S141*H141</f>
        <v>13.049999999999999</v>
      </c>
      <c r="U141" s="37"/>
      <c r="V141" s="37"/>
      <c r="W141" s="37"/>
      <c r="X141" s="37"/>
      <c r="Y141" s="37"/>
      <c r="Z141" s="37"/>
      <c r="AA141" s="37"/>
      <c r="AB141" s="37"/>
      <c r="AC141" s="37"/>
      <c r="AD141" s="37"/>
      <c r="AE141" s="37"/>
      <c r="AR141" s="228" t="s">
        <v>136</v>
      </c>
      <c r="AT141" s="228" t="s">
        <v>131</v>
      </c>
      <c r="AU141" s="228" t="s">
        <v>88</v>
      </c>
      <c r="AY141" s="16" t="s">
        <v>129</v>
      </c>
      <c r="BE141" s="229">
        <f>IF(N141="základní",J141,0)</f>
        <v>0</v>
      </c>
      <c r="BF141" s="229">
        <f>IF(N141="snížená",J141,0)</f>
        <v>0</v>
      </c>
      <c r="BG141" s="229">
        <f>IF(N141="zákl. přenesená",J141,0)</f>
        <v>0</v>
      </c>
      <c r="BH141" s="229">
        <f>IF(N141="sníž. přenesená",J141,0)</f>
        <v>0</v>
      </c>
      <c r="BI141" s="229">
        <f>IF(N141="nulová",J141,0)</f>
        <v>0</v>
      </c>
      <c r="BJ141" s="16" t="s">
        <v>84</v>
      </c>
      <c r="BK141" s="229">
        <f>ROUND(I141*H141,2)</f>
        <v>0</v>
      </c>
      <c r="BL141" s="16" t="s">
        <v>136</v>
      </c>
      <c r="BM141" s="228" t="s">
        <v>474</v>
      </c>
    </row>
    <row r="142" spans="1:47" s="2" customFormat="1" ht="12">
      <c r="A142" s="37"/>
      <c r="B142" s="38"/>
      <c r="C142" s="39"/>
      <c r="D142" s="230" t="s">
        <v>138</v>
      </c>
      <c r="E142" s="39"/>
      <c r="F142" s="231" t="s">
        <v>157</v>
      </c>
      <c r="G142" s="39"/>
      <c r="H142" s="39"/>
      <c r="I142" s="232"/>
      <c r="J142" s="39"/>
      <c r="K142" s="39"/>
      <c r="L142" s="43"/>
      <c r="M142" s="233"/>
      <c r="N142" s="234"/>
      <c r="O142" s="90"/>
      <c r="P142" s="90"/>
      <c r="Q142" s="90"/>
      <c r="R142" s="90"/>
      <c r="S142" s="90"/>
      <c r="T142" s="91"/>
      <c r="U142" s="37"/>
      <c r="V142" s="37"/>
      <c r="W142" s="37"/>
      <c r="X142" s="37"/>
      <c r="Y142" s="37"/>
      <c r="Z142" s="37"/>
      <c r="AA142" s="37"/>
      <c r="AB142" s="37"/>
      <c r="AC142" s="37"/>
      <c r="AD142" s="37"/>
      <c r="AE142" s="37"/>
      <c r="AT142" s="16" t="s">
        <v>138</v>
      </c>
      <c r="AU142" s="16" t="s">
        <v>88</v>
      </c>
    </row>
    <row r="143" spans="1:65" s="2" customFormat="1" ht="14.4" customHeight="1">
      <c r="A143" s="37"/>
      <c r="B143" s="38"/>
      <c r="C143" s="217" t="s">
        <v>162</v>
      </c>
      <c r="D143" s="217" t="s">
        <v>131</v>
      </c>
      <c r="E143" s="218" t="s">
        <v>159</v>
      </c>
      <c r="F143" s="219" t="s">
        <v>160</v>
      </c>
      <c r="G143" s="220" t="s">
        <v>155</v>
      </c>
      <c r="H143" s="221">
        <v>48</v>
      </c>
      <c r="I143" s="222"/>
      <c r="J143" s="223">
        <f>ROUND(I143*H143,2)</f>
        <v>0</v>
      </c>
      <c r="K143" s="219" t="s">
        <v>135</v>
      </c>
      <c r="L143" s="43"/>
      <c r="M143" s="224" t="s">
        <v>1</v>
      </c>
      <c r="N143" s="225" t="s">
        <v>44</v>
      </c>
      <c r="O143" s="90"/>
      <c r="P143" s="226">
        <f>O143*H143</f>
        <v>0</v>
      </c>
      <c r="Q143" s="226">
        <v>0</v>
      </c>
      <c r="R143" s="226">
        <f>Q143*H143</f>
        <v>0</v>
      </c>
      <c r="S143" s="226">
        <v>0.04</v>
      </c>
      <c r="T143" s="227">
        <f>S143*H143</f>
        <v>1.92</v>
      </c>
      <c r="U143" s="37"/>
      <c r="V143" s="37"/>
      <c r="W143" s="37"/>
      <c r="X143" s="37"/>
      <c r="Y143" s="37"/>
      <c r="Z143" s="37"/>
      <c r="AA143" s="37"/>
      <c r="AB143" s="37"/>
      <c r="AC143" s="37"/>
      <c r="AD143" s="37"/>
      <c r="AE143" s="37"/>
      <c r="AR143" s="228" t="s">
        <v>136</v>
      </c>
      <c r="AT143" s="228" t="s">
        <v>131</v>
      </c>
      <c r="AU143" s="228" t="s">
        <v>88</v>
      </c>
      <c r="AY143" s="16" t="s">
        <v>129</v>
      </c>
      <c r="BE143" s="229">
        <f>IF(N143="základní",J143,0)</f>
        <v>0</v>
      </c>
      <c r="BF143" s="229">
        <f>IF(N143="snížená",J143,0)</f>
        <v>0</v>
      </c>
      <c r="BG143" s="229">
        <f>IF(N143="zákl. přenesená",J143,0)</f>
        <v>0</v>
      </c>
      <c r="BH143" s="229">
        <f>IF(N143="sníž. přenesená",J143,0)</f>
        <v>0</v>
      </c>
      <c r="BI143" s="229">
        <f>IF(N143="nulová",J143,0)</f>
        <v>0</v>
      </c>
      <c r="BJ143" s="16" t="s">
        <v>84</v>
      </c>
      <c r="BK143" s="229">
        <f>ROUND(I143*H143,2)</f>
        <v>0</v>
      </c>
      <c r="BL143" s="16" t="s">
        <v>136</v>
      </c>
      <c r="BM143" s="228" t="s">
        <v>475</v>
      </c>
    </row>
    <row r="144" spans="1:47" s="2" customFormat="1" ht="12">
      <c r="A144" s="37"/>
      <c r="B144" s="38"/>
      <c r="C144" s="39"/>
      <c r="D144" s="230" t="s">
        <v>138</v>
      </c>
      <c r="E144" s="39"/>
      <c r="F144" s="231" t="s">
        <v>157</v>
      </c>
      <c r="G144" s="39"/>
      <c r="H144" s="39"/>
      <c r="I144" s="232"/>
      <c r="J144" s="39"/>
      <c r="K144" s="39"/>
      <c r="L144" s="43"/>
      <c r="M144" s="233"/>
      <c r="N144" s="234"/>
      <c r="O144" s="90"/>
      <c r="P144" s="90"/>
      <c r="Q144" s="90"/>
      <c r="R144" s="90"/>
      <c r="S144" s="90"/>
      <c r="T144" s="91"/>
      <c r="U144" s="37"/>
      <c r="V144" s="37"/>
      <c r="W144" s="37"/>
      <c r="X144" s="37"/>
      <c r="Y144" s="37"/>
      <c r="Z144" s="37"/>
      <c r="AA144" s="37"/>
      <c r="AB144" s="37"/>
      <c r="AC144" s="37"/>
      <c r="AD144" s="37"/>
      <c r="AE144" s="37"/>
      <c r="AT144" s="16" t="s">
        <v>138</v>
      </c>
      <c r="AU144" s="16" t="s">
        <v>88</v>
      </c>
    </row>
    <row r="145" spans="1:65" s="2" customFormat="1" ht="14.4" customHeight="1">
      <c r="A145" s="37"/>
      <c r="B145" s="38"/>
      <c r="C145" s="217" t="s">
        <v>169</v>
      </c>
      <c r="D145" s="217" t="s">
        <v>131</v>
      </c>
      <c r="E145" s="218" t="s">
        <v>163</v>
      </c>
      <c r="F145" s="219" t="s">
        <v>164</v>
      </c>
      <c r="G145" s="220" t="s">
        <v>165</v>
      </c>
      <c r="H145" s="221">
        <v>10.2</v>
      </c>
      <c r="I145" s="222"/>
      <c r="J145" s="223">
        <f>ROUND(I145*H145,2)</f>
        <v>0</v>
      </c>
      <c r="K145" s="219" t="s">
        <v>135</v>
      </c>
      <c r="L145" s="43"/>
      <c r="M145" s="224" t="s">
        <v>1</v>
      </c>
      <c r="N145" s="225" t="s">
        <v>44</v>
      </c>
      <c r="O145" s="90"/>
      <c r="P145" s="226">
        <f>O145*H145</f>
        <v>0</v>
      </c>
      <c r="Q145" s="226">
        <v>0</v>
      </c>
      <c r="R145" s="226">
        <f>Q145*H145</f>
        <v>0</v>
      </c>
      <c r="S145" s="226">
        <v>0</v>
      </c>
      <c r="T145" s="227">
        <f>S145*H145</f>
        <v>0</v>
      </c>
      <c r="U145" s="37"/>
      <c r="V145" s="37"/>
      <c r="W145" s="37"/>
      <c r="X145" s="37"/>
      <c r="Y145" s="37"/>
      <c r="Z145" s="37"/>
      <c r="AA145" s="37"/>
      <c r="AB145" s="37"/>
      <c r="AC145" s="37"/>
      <c r="AD145" s="37"/>
      <c r="AE145" s="37"/>
      <c r="AR145" s="228" t="s">
        <v>136</v>
      </c>
      <c r="AT145" s="228" t="s">
        <v>131</v>
      </c>
      <c r="AU145" s="228" t="s">
        <v>88</v>
      </c>
      <c r="AY145" s="16" t="s">
        <v>129</v>
      </c>
      <c r="BE145" s="229">
        <f>IF(N145="základní",J145,0)</f>
        <v>0</v>
      </c>
      <c r="BF145" s="229">
        <f>IF(N145="snížená",J145,0)</f>
        <v>0</v>
      </c>
      <c r="BG145" s="229">
        <f>IF(N145="zákl. přenesená",J145,0)</f>
        <v>0</v>
      </c>
      <c r="BH145" s="229">
        <f>IF(N145="sníž. přenesená",J145,0)</f>
        <v>0</v>
      </c>
      <c r="BI145" s="229">
        <f>IF(N145="nulová",J145,0)</f>
        <v>0</v>
      </c>
      <c r="BJ145" s="16" t="s">
        <v>84</v>
      </c>
      <c r="BK145" s="229">
        <f>ROUND(I145*H145,2)</f>
        <v>0</v>
      </c>
      <c r="BL145" s="16" t="s">
        <v>136</v>
      </c>
      <c r="BM145" s="228" t="s">
        <v>476</v>
      </c>
    </row>
    <row r="146" spans="1:47" s="2" customFormat="1" ht="12">
      <c r="A146" s="37"/>
      <c r="B146" s="38"/>
      <c r="C146" s="39"/>
      <c r="D146" s="230" t="s">
        <v>138</v>
      </c>
      <c r="E146" s="39"/>
      <c r="F146" s="231" t="s">
        <v>167</v>
      </c>
      <c r="G146" s="39"/>
      <c r="H146" s="39"/>
      <c r="I146" s="232"/>
      <c r="J146" s="39"/>
      <c r="K146" s="39"/>
      <c r="L146" s="43"/>
      <c r="M146" s="233"/>
      <c r="N146" s="234"/>
      <c r="O146" s="90"/>
      <c r="P146" s="90"/>
      <c r="Q146" s="90"/>
      <c r="R146" s="90"/>
      <c r="S146" s="90"/>
      <c r="T146" s="91"/>
      <c r="U146" s="37"/>
      <c r="V146" s="37"/>
      <c r="W146" s="37"/>
      <c r="X146" s="37"/>
      <c r="Y146" s="37"/>
      <c r="Z146" s="37"/>
      <c r="AA146" s="37"/>
      <c r="AB146" s="37"/>
      <c r="AC146" s="37"/>
      <c r="AD146" s="37"/>
      <c r="AE146" s="37"/>
      <c r="AT146" s="16" t="s">
        <v>138</v>
      </c>
      <c r="AU146" s="16" t="s">
        <v>88</v>
      </c>
    </row>
    <row r="147" spans="1:51" s="13" customFormat="1" ht="12">
      <c r="A147" s="13"/>
      <c r="B147" s="235"/>
      <c r="C147" s="236"/>
      <c r="D147" s="230" t="s">
        <v>146</v>
      </c>
      <c r="E147" s="237" t="s">
        <v>1</v>
      </c>
      <c r="F147" s="238" t="s">
        <v>477</v>
      </c>
      <c r="G147" s="236"/>
      <c r="H147" s="239">
        <v>10.2</v>
      </c>
      <c r="I147" s="240"/>
      <c r="J147" s="236"/>
      <c r="K147" s="236"/>
      <c r="L147" s="241"/>
      <c r="M147" s="242"/>
      <c r="N147" s="243"/>
      <c r="O147" s="243"/>
      <c r="P147" s="243"/>
      <c r="Q147" s="243"/>
      <c r="R147" s="243"/>
      <c r="S147" s="243"/>
      <c r="T147" s="244"/>
      <c r="U147" s="13"/>
      <c r="V147" s="13"/>
      <c r="W147" s="13"/>
      <c r="X147" s="13"/>
      <c r="Y147" s="13"/>
      <c r="Z147" s="13"/>
      <c r="AA147" s="13"/>
      <c r="AB147" s="13"/>
      <c r="AC147" s="13"/>
      <c r="AD147" s="13"/>
      <c r="AE147" s="13"/>
      <c r="AT147" s="245" t="s">
        <v>146</v>
      </c>
      <c r="AU147" s="245" t="s">
        <v>88</v>
      </c>
      <c r="AV147" s="13" t="s">
        <v>88</v>
      </c>
      <c r="AW147" s="13" t="s">
        <v>37</v>
      </c>
      <c r="AX147" s="13" t="s">
        <v>84</v>
      </c>
      <c r="AY147" s="245" t="s">
        <v>129</v>
      </c>
    </row>
    <row r="148" spans="1:65" s="2" customFormat="1" ht="14.4" customHeight="1">
      <c r="A148" s="37"/>
      <c r="B148" s="38"/>
      <c r="C148" s="217" t="s">
        <v>175</v>
      </c>
      <c r="D148" s="217" t="s">
        <v>131</v>
      </c>
      <c r="E148" s="218" t="s">
        <v>181</v>
      </c>
      <c r="F148" s="219" t="s">
        <v>182</v>
      </c>
      <c r="G148" s="220" t="s">
        <v>134</v>
      </c>
      <c r="H148" s="221">
        <v>48</v>
      </c>
      <c r="I148" s="222"/>
      <c r="J148" s="223">
        <f>ROUND(I148*H148,2)</f>
        <v>0</v>
      </c>
      <c r="K148" s="219" t="s">
        <v>135</v>
      </c>
      <c r="L148" s="43"/>
      <c r="M148" s="224" t="s">
        <v>1</v>
      </c>
      <c r="N148" s="225" t="s">
        <v>44</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136</v>
      </c>
      <c r="AT148" s="228" t="s">
        <v>131</v>
      </c>
      <c r="AU148" s="228" t="s">
        <v>88</v>
      </c>
      <c r="AY148" s="16" t="s">
        <v>129</v>
      </c>
      <c r="BE148" s="229">
        <f>IF(N148="základní",J148,0)</f>
        <v>0</v>
      </c>
      <c r="BF148" s="229">
        <f>IF(N148="snížená",J148,0)</f>
        <v>0</v>
      </c>
      <c r="BG148" s="229">
        <f>IF(N148="zákl. přenesená",J148,0)</f>
        <v>0</v>
      </c>
      <c r="BH148" s="229">
        <f>IF(N148="sníž. přenesená",J148,0)</f>
        <v>0</v>
      </c>
      <c r="BI148" s="229">
        <f>IF(N148="nulová",J148,0)</f>
        <v>0</v>
      </c>
      <c r="BJ148" s="16" t="s">
        <v>84</v>
      </c>
      <c r="BK148" s="229">
        <f>ROUND(I148*H148,2)</f>
        <v>0</v>
      </c>
      <c r="BL148" s="16" t="s">
        <v>136</v>
      </c>
      <c r="BM148" s="228" t="s">
        <v>478</v>
      </c>
    </row>
    <row r="149" spans="1:47" s="2" customFormat="1" ht="12">
      <c r="A149" s="37"/>
      <c r="B149" s="38"/>
      <c r="C149" s="39"/>
      <c r="D149" s="230" t="s">
        <v>138</v>
      </c>
      <c r="E149" s="39"/>
      <c r="F149" s="231" t="s">
        <v>184</v>
      </c>
      <c r="G149" s="39"/>
      <c r="H149" s="39"/>
      <c r="I149" s="232"/>
      <c r="J149" s="39"/>
      <c r="K149" s="39"/>
      <c r="L149" s="43"/>
      <c r="M149" s="233"/>
      <c r="N149" s="234"/>
      <c r="O149" s="90"/>
      <c r="P149" s="90"/>
      <c r="Q149" s="90"/>
      <c r="R149" s="90"/>
      <c r="S149" s="90"/>
      <c r="T149" s="91"/>
      <c r="U149" s="37"/>
      <c r="V149" s="37"/>
      <c r="W149" s="37"/>
      <c r="X149" s="37"/>
      <c r="Y149" s="37"/>
      <c r="Z149" s="37"/>
      <c r="AA149" s="37"/>
      <c r="AB149" s="37"/>
      <c r="AC149" s="37"/>
      <c r="AD149" s="37"/>
      <c r="AE149" s="37"/>
      <c r="AT149" s="16" t="s">
        <v>138</v>
      </c>
      <c r="AU149" s="16" t="s">
        <v>88</v>
      </c>
    </row>
    <row r="150" spans="1:65" s="2" customFormat="1" ht="14.4" customHeight="1">
      <c r="A150" s="37"/>
      <c r="B150" s="38"/>
      <c r="C150" s="246" t="s">
        <v>180</v>
      </c>
      <c r="D150" s="246" t="s">
        <v>186</v>
      </c>
      <c r="E150" s="247" t="s">
        <v>187</v>
      </c>
      <c r="F150" s="248" t="s">
        <v>188</v>
      </c>
      <c r="G150" s="249" t="s">
        <v>189</v>
      </c>
      <c r="H150" s="250">
        <v>7.68</v>
      </c>
      <c r="I150" s="251"/>
      <c r="J150" s="252">
        <f>ROUND(I150*H150,2)</f>
        <v>0</v>
      </c>
      <c r="K150" s="248" t="s">
        <v>135</v>
      </c>
      <c r="L150" s="253"/>
      <c r="M150" s="254" t="s">
        <v>1</v>
      </c>
      <c r="N150" s="255" t="s">
        <v>44</v>
      </c>
      <c r="O150" s="90"/>
      <c r="P150" s="226">
        <f>O150*H150</f>
        <v>0</v>
      </c>
      <c r="Q150" s="226">
        <v>1</v>
      </c>
      <c r="R150" s="226">
        <f>Q150*H150</f>
        <v>7.68</v>
      </c>
      <c r="S150" s="226">
        <v>0</v>
      </c>
      <c r="T150" s="227">
        <f>S150*H150</f>
        <v>0</v>
      </c>
      <c r="U150" s="37"/>
      <c r="V150" s="37"/>
      <c r="W150" s="37"/>
      <c r="X150" s="37"/>
      <c r="Y150" s="37"/>
      <c r="Z150" s="37"/>
      <c r="AA150" s="37"/>
      <c r="AB150" s="37"/>
      <c r="AC150" s="37"/>
      <c r="AD150" s="37"/>
      <c r="AE150" s="37"/>
      <c r="AR150" s="228" t="s">
        <v>169</v>
      </c>
      <c r="AT150" s="228" t="s">
        <v>186</v>
      </c>
      <c r="AU150" s="228" t="s">
        <v>88</v>
      </c>
      <c r="AY150" s="16" t="s">
        <v>129</v>
      </c>
      <c r="BE150" s="229">
        <f>IF(N150="základní",J150,0)</f>
        <v>0</v>
      </c>
      <c r="BF150" s="229">
        <f>IF(N150="snížená",J150,0)</f>
        <v>0</v>
      </c>
      <c r="BG150" s="229">
        <f>IF(N150="zákl. přenesená",J150,0)</f>
        <v>0</v>
      </c>
      <c r="BH150" s="229">
        <f>IF(N150="sníž. přenesená",J150,0)</f>
        <v>0</v>
      </c>
      <c r="BI150" s="229">
        <f>IF(N150="nulová",J150,0)</f>
        <v>0</v>
      </c>
      <c r="BJ150" s="16" t="s">
        <v>84</v>
      </c>
      <c r="BK150" s="229">
        <f>ROUND(I150*H150,2)</f>
        <v>0</v>
      </c>
      <c r="BL150" s="16" t="s">
        <v>136</v>
      </c>
      <c r="BM150" s="228" t="s">
        <v>479</v>
      </c>
    </row>
    <row r="151" spans="1:51" s="13" customFormat="1" ht="12">
      <c r="A151" s="13"/>
      <c r="B151" s="235"/>
      <c r="C151" s="236"/>
      <c r="D151" s="230" t="s">
        <v>146</v>
      </c>
      <c r="E151" s="236"/>
      <c r="F151" s="238" t="s">
        <v>480</v>
      </c>
      <c r="G151" s="236"/>
      <c r="H151" s="239">
        <v>7.68</v>
      </c>
      <c r="I151" s="240"/>
      <c r="J151" s="236"/>
      <c r="K151" s="236"/>
      <c r="L151" s="241"/>
      <c r="M151" s="242"/>
      <c r="N151" s="243"/>
      <c r="O151" s="243"/>
      <c r="P151" s="243"/>
      <c r="Q151" s="243"/>
      <c r="R151" s="243"/>
      <c r="S151" s="243"/>
      <c r="T151" s="244"/>
      <c r="U151" s="13"/>
      <c r="V151" s="13"/>
      <c r="W151" s="13"/>
      <c r="X151" s="13"/>
      <c r="Y151" s="13"/>
      <c r="Z151" s="13"/>
      <c r="AA151" s="13"/>
      <c r="AB151" s="13"/>
      <c r="AC151" s="13"/>
      <c r="AD151" s="13"/>
      <c r="AE151" s="13"/>
      <c r="AT151" s="245" t="s">
        <v>146</v>
      </c>
      <c r="AU151" s="245" t="s">
        <v>88</v>
      </c>
      <c r="AV151" s="13" t="s">
        <v>88</v>
      </c>
      <c r="AW151" s="13" t="s">
        <v>4</v>
      </c>
      <c r="AX151" s="13" t="s">
        <v>84</v>
      </c>
      <c r="AY151" s="245" t="s">
        <v>129</v>
      </c>
    </row>
    <row r="152" spans="1:65" s="2" customFormat="1" ht="14.4" customHeight="1">
      <c r="A152" s="37"/>
      <c r="B152" s="38"/>
      <c r="C152" s="217" t="s">
        <v>185</v>
      </c>
      <c r="D152" s="217" t="s">
        <v>131</v>
      </c>
      <c r="E152" s="218" t="s">
        <v>193</v>
      </c>
      <c r="F152" s="219" t="s">
        <v>194</v>
      </c>
      <c r="G152" s="220" t="s">
        <v>134</v>
      </c>
      <c r="H152" s="221">
        <v>48</v>
      </c>
      <c r="I152" s="222"/>
      <c r="J152" s="223">
        <f>ROUND(I152*H152,2)</f>
        <v>0</v>
      </c>
      <c r="K152" s="219" t="s">
        <v>135</v>
      </c>
      <c r="L152" s="43"/>
      <c r="M152" s="224" t="s">
        <v>1</v>
      </c>
      <c r="N152" s="225" t="s">
        <v>44</v>
      </c>
      <c r="O152" s="90"/>
      <c r="P152" s="226">
        <f>O152*H152</f>
        <v>0</v>
      </c>
      <c r="Q152" s="226">
        <v>0</v>
      </c>
      <c r="R152" s="226">
        <f>Q152*H152</f>
        <v>0</v>
      </c>
      <c r="S152" s="226">
        <v>0</v>
      </c>
      <c r="T152" s="227">
        <f>S152*H152</f>
        <v>0</v>
      </c>
      <c r="U152" s="37"/>
      <c r="V152" s="37"/>
      <c r="W152" s="37"/>
      <c r="X152" s="37"/>
      <c r="Y152" s="37"/>
      <c r="Z152" s="37"/>
      <c r="AA152" s="37"/>
      <c r="AB152" s="37"/>
      <c r="AC152" s="37"/>
      <c r="AD152" s="37"/>
      <c r="AE152" s="37"/>
      <c r="AR152" s="228" t="s">
        <v>136</v>
      </c>
      <c r="AT152" s="228" t="s">
        <v>131</v>
      </c>
      <c r="AU152" s="228" t="s">
        <v>88</v>
      </c>
      <c r="AY152" s="16" t="s">
        <v>129</v>
      </c>
      <c r="BE152" s="229">
        <f>IF(N152="základní",J152,0)</f>
        <v>0</v>
      </c>
      <c r="BF152" s="229">
        <f>IF(N152="snížená",J152,0)</f>
        <v>0</v>
      </c>
      <c r="BG152" s="229">
        <f>IF(N152="zákl. přenesená",J152,0)</f>
        <v>0</v>
      </c>
      <c r="BH152" s="229">
        <f>IF(N152="sníž. přenesená",J152,0)</f>
        <v>0</v>
      </c>
      <c r="BI152" s="229">
        <f>IF(N152="nulová",J152,0)</f>
        <v>0</v>
      </c>
      <c r="BJ152" s="16" t="s">
        <v>84</v>
      </c>
      <c r="BK152" s="229">
        <f>ROUND(I152*H152,2)</f>
        <v>0</v>
      </c>
      <c r="BL152" s="16" t="s">
        <v>136</v>
      </c>
      <c r="BM152" s="228" t="s">
        <v>481</v>
      </c>
    </row>
    <row r="153" spans="1:47" s="2" customFormat="1" ht="12">
      <c r="A153" s="37"/>
      <c r="B153" s="38"/>
      <c r="C153" s="39"/>
      <c r="D153" s="230" t="s">
        <v>138</v>
      </c>
      <c r="E153" s="39"/>
      <c r="F153" s="231" t="s">
        <v>196</v>
      </c>
      <c r="G153" s="39"/>
      <c r="H153" s="39"/>
      <c r="I153" s="232"/>
      <c r="J153" s="39"/>
      <c r="K153" s="39"/>
      <c r="L153" s="43"/>
      <c r="M153" s="233"/>
      <c r="N153" s="234"/>
      <c r="O153" s="90"/>
      <c r="P153" s="90"/>
      <c r="Q153" s="90"/>
      <c r="R153" s="90"/>
      <c r="S153" s="90"/>
      <c r="T153" s="91"/>
      <c r="U153" s="37"/>
      <c r="V153" s="37"/>
      <c r="W153" s="37"/>
      <c r="X153" s="37"/>
      <c r="Y153" s="37"/>
      <c r="Z153" s="37"/>
      <c r="AA153" s="37"/>
      <c r="AB153" s="37"/>
      <c r="AC153" s="37"/>
      <c r="AD153" s="37"/>
      <c r="AE153" s="37"/>
      <c r="AT153" s="16" t="s">
        <v>138</v>
      </c>
      <c r="AU153" s="16" t="s">
        <v>88</v>
      </c>
    </row>
    <row r="154" spans="1:65" s="2" customFormat="1" ht="14.4" customHeight="1">
      <c r="A154" s="37"/>
      <c r="B154" s="38"/>
      <c r="C154" s="246" t="s">
        <v>192</v>
      </c>
      <c r="D154" s="246" t="s">
        <v>186</v>
      </c>
      <c r="E154" s="247" t="s">
        <v>198</v>
      </c>
      <c r="F154" s="248" t="s">
        <v>199</v>
      </c>
      <c r="G154" s="249" t="s">
        <v>200</v>
      </c>
      <c r="H154" s="250">
        <v>0.72</v>
      </c>
      <c r="I154" s="251"/>
      <c r="J154" s="252">
        <f>ROUND(I154*H154,2)</f>
        <v>0</v>
      </c>
      <c r="K154" s="248" t="s">
        <v>135</v>
      </c>
      <c r="L154" s="253"/>
      <c r="M154" s="254" t="s">
        <v>1</v>
      </c>
      <c r="N154" s="255" t="s">
        <v>44</v>
      </c>
      <c r="O154" s="90"/>
      <c r="P154" s="226">
        <f>O154*H154</f>
        <v>0</v>
      </c>
      <c r="Q154" s="226">
        <v>0.001</v>
      </c>
      <c r="R154" s="226">
        <f>Q154*H154</f>
        <v>0.0007199999999999999</v>
      </c>
      <c r="S154" s="226">
        <v>0</v>
      </c>
      <c r="T154" s="227">
        <f>S154*H154</f>
        <v>0</v>
      </c>
      <c r="U154" s="37"/>
      <c r="V154" s="37"/>
      <c r="W154" s="37"/>
      <c r="X154" s="37"/>
      <c r="Y154" s="37"/>
      <c r="Z154" s="37"/>
      <c r="AA154" s="37"/>
      <c r="AB154" s="37"/>
      <c r="AC154" s="37"/>
      <c r="AD154" s="37"/>
      <c r="AE154" s="37"/>
      <c r="AR154" s="228" t="s">
        <v>169</v>
      </c>
      <c r="AT154" s="228" t="s">
        <v>186</v>
      </c>
      <c r="AU154" s="228" t="s">
        <v>88</v>
      </c>
      <c r="AY154" s="16" t="s">
        <v>129</v>
      </c>
      <c r="BE154" s="229">
        <f>IF(N154="základní",J154,0)</f>
        <v>0</v>
      </c>
      <c r="BF154" s="229">
        <f>IF(N154="snížená",J154,0)</f>
        <v>0</v>
      </c>
      <c r="BG154" s="229">
        <f>IF(N154="zákl. přenesená",J154,0)</f>
        <v>0</v>
      </c>
      <c r="BH154" s="229">
        <f>IF(N154="sníž. přenesená",J154,0)</f>
        <v>0</v>
      </c>
      <c r="BI154" s="229">
        <f>IF(N154="nulová",J154,0)</f>
        <v>0</v>
      </c>
      <c r="BJ154" s="16" t="s">
        <v>84</v>
      </c>
      <c r="BK154" s="229">
        <f>ROUND(I154*H154,2)</f>
        <v>0</v>
      </c>
      <c r="BL154" s="16" t="s">
        <v>136</v>
      </c>
      <c r="BM154" s="228" t="s">
        <v>482</v>
      </c>
    </row>
    <row r="155" spans="1:51" s="13" customFormat="1" ht="12">
      <c r="A155" s="13"/>
      <c r="B155" s="235"/>
      <c r="C155" s="236"/>
      <c r="D155" s="230" t="s">
        <v>146</v>
      </c>
      <c r="E155" s="236"/>
      <c r="F155" s="238" t="s">
        <v>483</v>
      </c>
      <c r="G155" s="236"/>
      <c r="H155" s="239">
        <v>0.72</v>
      </c>
      <c r="I155" s="240"/>
      <c r="J155" s="236"/>
      <c r="K155" s="236"/>
      <c r="L155" s="241"/>
      <c r="M155" s="242"/>
      <c r="N155" s="243"/>
      <c r="O155" s="243"/>
      <c r="P155" s="243"/>
      <c r="Q155" s="243"/>
      <c r="R155" s="243"/>
      <c r="S155" s="243"/>
      <c r="T155" s="244"/>
      <c r="U155" s="13"/>
      <c r="V155" s="13"/>
      <c r="W155" s="13"/>
      <c r="X155" s="13"/>
      <c r="Y155" s="13"/>
      <c r="Z155" s="13"/>
      <c r="AA155" s="13"/>
      <c r="AB155" s="13"/>
      <c r="AC155" s="13"/>
      <c r="AD155" s="13"/>
      <c r="AE155" s="13"/>
      <c r="AT155" s="245" t="s">
        <v>146</v>
      </c>
      <c r="AU155" s="245" t="s">
        <v>88</v>
      </c>
      <c r="AV155" s="13" t="s">
        <v>88</v>
      </c>
      <c r="AW155" s="13" t="s">
        <v>4</v>
      </c>
      <c r="AX155" s="13" t="s">
        <v>84</v>
      </c>
      <c r="AY155" s="245" t="s">
        <v>129</v>
      </c>
    </row>
    <row r="156" spans="1:65" s="2" customFormat="1" ht="14.4" customHeight="1">
      <c r="A156" s="37"/>
      <c r="B156" s="38"/>
      <c r="C156" s="217" t="s">
        <v>197</v>
      </c>
      <c r="D156" s="217" t="s">
        <v>131</v>
      </c>
      <c r="E156" s="218" t="s">
        <v>170</v>
      </c>
      <c r="F156" s="219" t="s">
        <v>171</v>
      </c>
      <c r="G156" s="220" t="s">
        <v>165</v>
      </c>
      <c r="H156" s="221">
        <v>10.2</v>
      </c>
      <c r="I156" s="222"/>
      <c r="J156" s="223">
        <f>ROUND(I156*H156,2)</f>
        <v>0</v>
      </c>
      <c r="K156" s="219" t="s">
        <v>135</v>
      </c>
      <c r="L156" s="43"/>
      <c r="M156" s="224" t="s">
        <v>1</v>
      </c>
      <c r="N156" s="225" t="s">
        <v>44</v>
      </c>
      <c r="O156" s="90"/>
      <c r="P156" s="226">
        <f>O156*H156</f>
        <v>0</v>
      </c>
      <c r="Q156" s="226">
        <v>0</v>
      </c>
      <c r="R156" s="226">
        <f>Q156*H156</f>
        <v>0</v>
      </c>
      <c r="S156" s="226">
        <v>0</v>
      </c>
      <c r="T156" s="227">
        <f>S156*H156</f>
        <v>0</v>
      </c>
      <c r="U156" s="37"/>
      <c r="V156" s="37"/>
      <c r="W156" s="37"/>
      <c r="X156" s="37"/>
      <c r="Y156" s="37"/>
      <c r="Z156" s="37"/>
      <c r="AA156" s="37"/>
      <c r="AB156" s="37"/>
      <c r="AC156" s="37"/>
      <c r="AD156" s="37"/>
      <c r="AE156" s="37"/>
      <c r="AR156" s="228" t="s">
        <v>136</v>
      </c>
      <c r="AT156" s="228" t="s">
        <v>131</v>
      </c>
      <c r="AU156" s="228" t="s">
        <v>88</v>
      </c>
      <c r="AY156" s="16" t="s">
        <v>129</v>
      </c>
      <c r="BE156" s="229">
        <f>IF(N156="základní",J156,0)</f>
        <v>0</v>
      </c>
      <c r="BF156" s="229">
        <f>IF(N156="snížená",J156,0)</f>
        <v>0</v>
      </c>
      <c r="BG156" s="229">
        <f>IF(N156="zákl. přenesená",J156,0)</f>
        <v>0</v>
      </c>
      <c r="BH156" s="229">
        <f>IF(N156="sníž. přenesená",J156,0)</f>
        <v>0</v>
      </c>
      <c r="BI156" s="229">
        <f>IF(N156="nulová",J156,0)</f>
        <v>0</v>
      </c>
      <c r="BJ156" s="16" t="s">
        <v>84</v>
      </c>
      <c r="BK156" s="229">
        <f>ROUND(I156*H156,2)</f>
        <v>0</v>
      </c>
      <c r="BL156" s="16" t="s">
        <v>136</v>
      </c>
      <c r="BM156" s="228" t="s">
        <v>484</v>
      </c>
    </row>
    <row r="157" spans="1:47" s="2" customFormat="1" ht="12">
      <c r="A157" s="37"/>
      <c r="B157" s="38"/>
      <c r="C157" s="39"/>
      <c r="D157" s="230" t="s">
        <v>138</v>
      </c>
      <c r="E157" s="39"/>
      <c r="F157" s="231" t="s">
        <v>173</v>
      </c>
      <c r="G157" s="39"/>
      <c r="H157" s="39"/>
      <c r="I157" s="232"/>
      <c r="J157" s="39"/>
      <c r="K157" s="39"/>
      <c r="L157" s="43"/>
      <c r="M157" s="233"/>
      <c r="N157" s="234"/>
      <c r="O157" s="90"/>
      <c r="P157" s="90"/>
      <c r="Q157" s="90"/>
      <c r="R157" s="90"/>
      <c r="S157" s="90"/>
      <c r="T157" s="91"/>
      <c r="U157" s="37"/>
      <c r="V157" s="37"/>
      <c r="W157" s="37"/>
      <c r="X157" s="37"/>
      <c r="Y157" s="37"/>
      <c r="Z157" s="37"/>
      <c r="AA157" s="37"/>
      <c r="AB157" s="37"/>
      <c r="AC157" s="37"/>
      <c r="AD157" s="37"/>
      <c r="AE157" s="37"/>
      <c r="AT157" s="16" t="s">
        <v>138</v>
      </c>
      <c r="AU157" s="16" t="s">
        <v>88</v>
      </c>
    </row>
    <row r="158" spans="1:51" s="13" customFormat="1" ht="12">
      <c r="A158" s="13"/>
      <c r="B158" s="235"/>
      <c r="C158" s="236"/>
      <c r="D158" s="230" t="s">
        <v>146</v>
      </c>
      <c r="E158" s="237" t="s">
        <v>1</v>
      </c>
      <c r="F158" s="238" t="s">
        <v>485</v>
      </c>
      <c r="G158" s="236"/>
      <c r="H158" s="239">
        <v>10.2</v>
      </c>
      <c r="I158" s="240"/>
      <c r="J158" s="236"/>
      <c r="K158" s="236"/>
      <c r="L158" s="241"/>
      <c r="M158" s="242"/>
      <c r="N158" s="243"/>
      <c r="O158" s="243"/>
      <c r="P158" s="243"/>
      <c r="Q158" s="243"/>
      <c r="R158" s="243"/>
      <c r="S158" s="243"/>
      <c r="T158" s="244"/>
      <c r="U158" s="13"/>
      <c r="V158" s="13"/>
      <c r="W158" s="13"/>
      <c r="X158" s="13"/>
      <c r="Y158" s="13"/>
      <c r="Z158" s="13"/>
      <c r="AA158" s="13"/>
      <c r="AB158" s="13"/>
      <c r="AC158" s="13"/>
      <c r="AD158" s="13"/>
      <c r="AE158" s="13"/>
      <c r="AT158" s="245" t="s">
        <v>146</v>
      </c>
      <c r="AU158" s="245" t="s">
        <v>88</v>
      </c>
      <c r="AV158" s="13" t="s">
        <v>88</v>
      </c>
      <c r="AW158" s="13" t="s">
        <v>37</v>
      </c>
      <c r="AX158" s="13" t="s">
        <v>84</v>
      </c>
      <c r="AY158" s="245" t="s">
        <v>129</v>
      </c>
    </row>
    <row r="159" spans="1:65" s="2" customFormat="1" ht="24.15" customHeight="1">
      <c r="A159" s="37"/>
      <c r="B159" s="38"/>
      <c r="C159" s="217" t="s">
        <v>203</v>
      </c>
      <c r="D159" s="217" t="s">
        <v>131</v>
      </c>
      <c r="E159" s="218" t="s">
        <v>176</v>
      </c>
      <c r="F159" s="219" t="s">
        <v>177</v>
      </c>
      <c r="G159" s="220" t="s">
        <v>165</v>
      </c>
      <c r="H159" s="221">
        <v>153</v>
      </c>
      <c r="I159" s="222"/>
      <c r="J159" s="223">
        <f>ROUND(I159*H159,2)</f>
        <v>0</v>
      </c>
      <c r="K159" s="219" t="s">
        <v>135</v>
      </c>
      <c r="L159" s="43"/>
      <c r="M159" s="224" t="s">
        <v>1</v>
      </c>
      <c r="N159" s="225" t="s">
        <v>44</v>
      </c>
      <c r="O159" s="90"/>
      <c r="P159" s="226">
        <f>O159*H159</f>
        <v>0</v>
      </c>
      <c r="Q159" s="226">
        <v>0</v>
      </c>
      <c r="R159" s="226">
        <f>Q159*H159</f>
        <v>0</v>
      </c>
      <c r="S159" s="226">
        <v>0</v>
      </c>
      <c r="T159" s="227">
        <f>S159*H159</f>
        <v>0</v>
      </c>
      <c r="U159" s="37"/>
      <c r="V159" s="37"/>
      <c r="W159" s="37"/>
      <c r="X159" s="37"/>
      <c r="Y159" s="37"/>
      <c r="Z159" s="37"/>
      <c r="AA159" s="37"/>
      <c r="AB159" s="37"/>
      <c r="AC159" s="37"/>
      <c r="AD159" s="37"/>
      <c r="AE159" s="37"/>
      <c r="AR159" s="228" t="s">
        <v>136</v>
      </c>
      <c r="AT159" s="228" t="s">
        <v>131</v>
      </c>
      <c r="AU159" s="228" t="s">
        <v>88</v>
      </c>
      <c r="AY159" s="16" t="s">
        <v>129</v>
      </c>
      <c r="BE159" s="229">
        <f>IF(N159="základní",J159,0)</f>
        <v>0</v>
      </c>
      <c r="BF159" s="229">
        <f>IF(N159="snížená",J159,0)</f>
        <v>0</v>
      </c>
      <c r="BG159" s="229">
        <f>IF(N159="zákl. přenesená",J159,0)</f>
        <v>0</v>
      </c>
      <c r="BH159" s="229">
        <f>IF(N159="sníž. přenesená",J159,0)</f>
        <v>0</v>
      </c>
      <c r="BI159" s="229">
        <f>IF(N159="nulová",J159,0)</f>
        <v>0</v>
      </c>
      <c r="BJ159" s="16" t="s">
        <v>84</v>
      </c>
      <c r="BK159" s="229">
        <f>ROUND(I159*H159,2)</f>
        <v>0</v>
      </c>
      <c r="BL159" s="16" t="s">
        <v>136</v>
      </c>
      <c r="BM159" s="228" t="s">
        <v>486</v>
      </c>
    </row>
    <row r="160" spans="1:47" s="2" customFormat="1" ht="12">
      <c r="A160" s="37"/>
      <c r="B160" s="38"/>
      <c r="C160" s="39"/>
      <c r="D160" s="230" t="s">
        <v>138</v>
      </c>
      <c r="E160" s="39"/>
      <c r="F160" s="231" t="s">
        <v>173</v>
      </c>
      <c r="G160" s="39"/>
      <c r="H160" s="39"/>
      <c r="I160" s="232"/>
      <c r="J160" s="39"/>
      <c r="K160" s="39"/>
      <c r="L160" s="43"/>
      <c r="M160" s="233"/>
      <c r="N160" s="234"/>
      <c r="O160" s="90"/>
      <c r="P160" s="90"/>
      <c r="Q160" s="90"/>
      <c r="R160" s="90"/>
      <c r="S160" s="90"/>
      <c r="T160" s="91"/>
      <c r="U160" s="37"/>
      <c r="V160" s="37"/>
      <c r="W160" s="37"/>
      <c r="X160" s="37"/>
      <c r="Y160" s="37"/>
      <c r="Z160" s="37"/>
      <c r="AA160" s="37"/>
      <c r="AB160" s="37"/>
      <c r="AC160" s="37"/>
      <c r="AD160" s="37"/>
      <c r="AE160" s="37"/>
      <c r="AT160" s="16" t="s">
        <v>138</v>
      </c>
      <c r="AU160" s="16" t="s">
        <v>88</v>
      </c>
    </row>
    <row r="161" spans="1:51" s="13" customFormat="1" ht="12">
      <c r="A161" s="13"/>
      <c r="B161" s="235"/>
      <c r="C161" s="236"/>
      <c r="D161" s="230" t="s">
        <v>146</v>
      </c>
      <c r="E161" s="237" t="s">
        <v>1</v>
      </c>
      <c r="F161" s="238" t="s">
        <v>487</v>
      </c>
      <c r="G161" s="236"/>
      <c r="H161" s="239">
        <v>153</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146</v>
      </c>
      <c r="AU161" s="245" t="s">
        <v>88</v>
      </c>
      <c r="AV161" s="13" t="s">
        <v>88</v>
      </c>
      <c r="AW161" s="13" t="s">
        <v>37</v>
      </c>
      <c r="AX161" s="13" t="s">
        <v>84</v>
      </c>
      <c r="AY161" s="245" t="s">
        <v>129</v>
      </c>
    </row>
    <row r="162" spans="1:65" s="2" customFormat="1" ht="14.4" customHeight="1">
      <c r="A162" s="37"/>
      <c r="B162" s="38"/>
      <c r="C162" s="217" t="s">
        <v>8</v>
      </c>
      <c r="D162" s="217" t="s">
        <v>131</v>
      </c>
      <c r="E162" s="218" t="s">
        <v>204</v>
      </c>
      <c r="F162" s="219" t="s">
        <v>205</v>
      </c>
      <c r="G162" s="220" t="s">
        <v>134</v>
      </c>
      <c r="H162" s="221">
        <v>172</v>
      </c>
      <c r="I162" s="222"/>
      <c r="J162" s="223">
        <f>ROUND(I162*H162,2)</f>
        <v>0</v>
      </c>
      <c r="K162" s="219" t="s">
        <v>135</v>
      </c>
      <c r="L162" s="43"/>
      <c r="M162" s="224" t="s">
        <v>1</v>
      </c>
      <c r="N162" s="225" t="s">
        <v>44</v>
      </c>
      <c r="O162" s="90"/>
      <c r="P162" s="226">
        <f>O162*H162</f>
        <v>0</v>
      </c>
      <c r="Q162" s="226">
        <v>0</v>
      </c>
      <c r="R162" s="226">
        <f>Q162*H162</f>
        <v>0</v>
      </c>
      <c r="S162" s="226">
        <v>0</v>
      </c>
      <c r="T162" s="227">
        <f>S162*H162</f>
        <v>0</v>
      </c>
      <c r="U162" s="37"/>
      <c r="V162" s="37"/>
      <c r="W162" s="37"/>
      <c r="X162" s="37"/>
      <c r="Y162" s="37"/>
      <c r="Z162" s="37"/>
      <c r="AA162" s="37"/>
      <c r="AB162" s="37"/>
      <c r="AC162" s="37"/>
      <c r="AD162" s="37"/>
      <c r="AE162" s="37"/>
      <c r="AR162" s="228" t="s">
        <v>136</v>
      </c>
      <c r="AT162" s="228" t="s">
        <v>131</v>
      </c>
      <c r="AU162" s="228" t="s">
        <v>88</v>
      </c>
      <c r="AY162" s="16" t="s">
        <v>129</v>
      </c>
      <c r="BE162" s="229">
        <f>IF(N162="základní",J162,0)</f>
        <v>0</v>
      </c>
      <c r="BF162" s="229">
        <f>IF(N162="snížená",J162,0)</f>
        <v>0</v>
      </c>
      <c r="BG162" s="229">
        <f>IF(N162="zákl. přenesená",J162,0)</f>
        <v>0</v>
      </c>
      <c r="BH162" s="229">
        <f>IF(N162="sníž. přenesená",J162,0)</f>
        <v>0</v>
      </c>
      <c r="BI162" s="229">
        <f>IF(N162="nulová",J162,0)</f>
        <v>0</v>
      </c>
      <c r="BJ162" s="16" t="s">
        <v>84</v>
      </c>
      <c r="BK162" s="229">
        <f>ROUND(I162*H162,2)</f>
        <v>0</v>
      </c>
      <c r="BL162" s="16" t="s">
        <v>136</v>
      </c>
      <c r="BM162" s="228" t="s">
        <v>488</v>
      </c>
    </row>
    <row r="163" spans="1:47" s="2" customFormat="1" ht="12">
      <c r="A163" s="37"/>
      <c r="B163" s="38"/>
      <c r="C163" s="39"/>
      <c r="D163" s="230" t="s">
        <v>138</v>
      </c>
      <c r="E163" s="39"/>
      <c r="F163" s="231" t="s">
        <v>207</v>
      </c>
      <c r="G163" s="39"/>
      <c r="H163" s="39"/>
      <c r="I163" s="232"/>
      <c r="J163" s="39"/>
      <c r="K163" s="39"/>
      <c r="L163" s="43"/>
      <c r="M163" s="233"/>
      <c r="N163" s="234"/>
      <c r="O163" s="90"/>
      <c r="P163" s="90"/>
      <c r="Q163" s="90"/>
      <c r="R163" s="90"/>
      <c r="S163" s="90"/>
      <c r="T163" s="91"/>
      <c r="U163" s="37"/>
      <c r="V163" s="37"/>
      <c r="W163" s="37"/>
      <c r="X163" s="37"/>
      <c r="Y163" s="37"/>
      <c r="Z163" s="37"/>
      <c r="AA163" s="37"/>
      <c r="AB163" s="37"/>
      <c r="AC163" s="37"/>
      <c r="AD163" s="37"/>
      <c r="AE163" s="37"/>
      <c r="AT163" s="16" t="s">
        <v>138</v>
      </c>
      <c r="AU163" s="16" t="s">
        <v>88</v>
      </c>
    </row>
    <row r="164" spans="1:51" s="13" customFormat="1" ht="12">
      <c r="A164" s="13"/>
      <c r="B164" s="235"/>
      <c r="C164" s="236"/>
      <c r="D164" s="230" t="s">
        <v>146</v>
      </c>
      <c r="E164" s="237" t="s">
        <v>1</v>
      </c>
      <c r="F164" s="238" t="s">
        <v>489</v>
      </c>
      <c r="G164" s="236"/>
      <c r="H164" s="239">
        <v>172</v>
      </c>
      <c r="I164" s="240"/>
      <c r="J164" s="236"/>
      <c r="K164" s="236"/>
      <c r="L164" s="241"/>
      <c r="M164" s="242"/>
      <c r="N164" s="243"/>
      <c r="O164" s="243"/>
      <c r="P164" s="243"/>
      <c r="Q164" s="243"/>
      <c r="R164" s="243"/>
      <c r="S164" s="243"/>
      <c r="T164" s="244"/>
      <c r="U164" s="13"/>
      <c r="V164" s="13"/>
      <c r="W164" s="13"/>
      <c r="X164" s="13"/>
      <c r="Y164" s="13"/>
      <c r="Z164" s="13"/>
      <c r="AA164" s="13"/>
      <c r="AB164" s="13"/>
      <c r="AC164" s="13"/>
      <c r="AD164" s="13"/>
      <c r="AE164" s="13"/>
      <c r="AT164" s="245" t="s">
        <v>146</v>
      </c>
      <c r="AU164" s="245" t="s">
        <v>88</v>
      </c>
      <c r="AV164" s="13" t="s">
        <v>88</v>
      </c>
      <c r="AW164" s="13" t="s">
        <v>37</v>
      </c>
      <c r="AX164" s="13" t="s">
        <v>84</v>
      </c>
      <c r="AY164" s="245" t="s">
        <v>129</v>
      </c>
    </row>
    <row r="165" spans="1:63" s="12" customFormat="1" ht="22.8" customHeight="1">
      <c r="A165" s="12"/>
      <c r="B165" s="201"/>
      <c r="C165" s="202"/>
      <c r="D165" s="203" t="s">
        <v>78</v>
      </c>
      <c r="E165" s="215" t="s">
        <v>152</v>
      </c>
      <c r="F165" s="215" t="s">
        <v>209</v>
      </c>
      <c r="G165" s="202"/>
      <c r="H165" s="202"/>
      <c r="I165" s="205"/>
      <c r="J165" s="216">
        <f>BK165</f>
        <v>0</v>
      </c>
      <c r="K165" s="202"/>
      <c r="L165" s="207"/>
      <c r="M165" s="208"/>
      <c r="N165" s="209"/>
      <c r="O165" s="209"/>
      <c r="P165" s="210">
        <f>SUM(P166:P177)</f>
        <v>0</v>
      </c>
      <c r="Q165" s="209"/>
      <c r="R165" s="210">
        <f>SUM(R166:R177)</f>
        <v>14.8882</v>
      </c>
      <c r="S165" s="209"/>
      <c r="T165" s="211">
        <f>SUM(T166:T177)</f>
        <v>0</v>
      </c>
      <c r="U165" s="12"/>
      <c r="V165" s="12"/>
      <c r="W165" s="12"/>
      <c r="X165" s="12"/>
      <c r="Y165" s="12"/>
      <c r="Z165" s="12"/>
      <c r="AA165" s="12"/>
      <c r="AB165" s="12"/>
      <c r="AC165" s="12"/>
      <c r="AD165" s="12"/>
      <c r="AE165" s="12"/>
      <c r="AR165" s="212" t="s">
        <v>84</v>
      </c>
      <c r="AT165" s="213" t="s">
        <v>78</v>
      </c>
      <c r="AU165" s="213" t="s">
        <v>84</v>
      </c>
      <c r="AY165" s="212" t="s">
        <v>129</v>
      </c>
      <c r="BK165" s="214">
        <f>SUM(BK166:BK177)</f>
        <v>0</v>
      </c>
    </row>
    <row r="166" spans="1:65" s="2" customFormat="1" ht="14.4" customHeight="1">
      <c r="A166" s="37"/>
      <c r="B166" s="38"/>
      <c r="C166" s="217" t="s">
        <v>213</v>
      </c>
      <c r="D166" s="217" t="s">
        <v>131</v>
      </c>
      <c r="E166" s="218" t="s">
        <v>210</v>
      </c>
      <c r="F166" s="219" t="s">
        <v>211</v>
      </c>
      <c r="G166" s="220" t="s">
        <v>134</v>
      </c>
      <c r="H166" s="221">
        <v>124</v>
      </c>
      <c r="I166" s="222"/>
      <c r="J166" s="223">
        <f>ROUND(I166*H166,2)</f>
        <v>0</v>
      </c>
      <c r="K166" s="219" t="s">
        <v>135</v>
      </c>
      <c r="L166" s="43"/>
      <c r="M166" s="224" t="s">
        <v>1</v>
      </c>
      <c r="N166" s="225" t="s">
        <v>44</v>
      </c>
      <c r="O166" s="90"/>
      <c r="P166" s="226">
        <f>O166*H166</f>
        <v>0</v>
      </c>
      <c r="Q166" s="226">
        <v>0</v>
      </c>
      <c r="R166" s="226">
        <f>Q166*H166</f>
        <v>0</v>
      </c>
      <c r="S166" s="226">
        <v>0</v>
      </c>
      <c r="T166" s="227">
        <f>S166*H166</f>
        <v>0</v>
      </c>
      <c r="U166" s="37"/>
      <c r="V166" s="37"/>
      <c r="W166" s="37"/>
      <c r="X166" s="37"/>
      <c r="Y166" s="37"/>
      <c r="Z166" s="37"/>
      <c r="AA166" s="37"/>
      <c r="AB166" s="37"/>
      <c r="AC166" s="37"/>
      <c r="AD166" s="37"/>
      <c r="AE166" s="37"/>
      <c r="AR166" s="228" t="s">
        <v>136</v>
      </c>
      <c r="AT166" s="228" t="s">
        <v>131</v>
      </c>
      <c r="AU166" s="228" t="s">
        <v>88</v>
      </c>
      <c r="AY166" s="16" t="s">
        <v>129</v>
      </c>
      <c r="BE166" s="229">
        <f>IF(N166="základní",J166,0)</f>
        <v>0</v>
      </c>
      <c r="BF166" s="229">
        <f>IF(N166="snížená",J166,0)</f>
        <v>0</v>
      </c>
      <c r="BG166" s="229">
        <f>IF(N166="zákl. přenesená",J166,0)</f>
        <v>0</v>
      </c>
      <c r="BH166" s="229">
        <f>IF(N166="sníž. přenesená",J166,0)</f>
        <v>0</v>
      </c>
      <c r="BI166" s="229">
        <f>IF(N166="nulová",J166,0)</f>
        <v>0</v>
      </c>
      <c r="BJ166" s="16" t="s">
        <v>84</v>
      </c>
      <c r="BK166" s="229">
        <f>ROUND(I166*H166,2)</f>
        <v>0</v>
      </c>
      <c r="BL166" s="16" t="s">
        <v>136</v>
      </c>
      <c r="BM166" s="228" t="s">
        <v>490</v>
      </c>
    </row>
    <row r="167" spans="1:51" s="13" customFormat="1" ht="12">
      <c r="A167" s="13"/>
      <c r="B167" s="235"/>
      <c r="C167" s="236"/>
      <c r="D167" s="230" t="s">
        <v>146</v>
      </c>
      <c r="E167" s="237" t="s">
        <v>1</v>
      </c>
      <c r="F167" s="238" t="s">
        <v>491</v>
      </c>
      <c r="G167" s="236"/>
      <c r="H167" s="239">
        <v>124</v>
      </c>
      <c r="I167" s="240"/>
      <c r="J167" s="236"/>
      <c r="K167" s="236"/>
      <c r="L167" s="241"/>
      <c r="M167" s="242"/>
      <c r="N167" s="243"/>
      <c r="O167" s="243"/>
      <c r="P167" s="243"/>
      <c r="Q167" s="243"/>
      <c r="R167" s="243"/>
      <c r="S167" s="243"/>
      <c r="T167" s="244"/>
      <c r="U167" s="13"/>
      <c r="V167" s="13"/>
      <c r="W167" s="13"/>
      <c r="X167" s="13"/>
      <c r="Y167" s="13"/>
      <c r="Z167" s="13"/>
      <c r="AA167" s="13"/>
      <c r="AB167" s="13"/>
      <c r="AC167" s="13"/>
      <c r="AD167" s="13"/>
      <c r="AE167" s="13"/>
      <c r="AT167" s="245" t="s">
        <v>146</v>
      </c>
      <c r="AU167" s="245" t="s">
        <v>88</v>
      </c>
      <c r="AV167" s="13" t="s">
        <v>88</v>
      </c>
      <c r="AW167" s="13" t="s">
        <v>37</v>
      </c>
      <c r="AX167" s="13" t="s">
        <v>84</v>
      </c>
      <c r="AY167" s="245" t="s">
        <v>129</v>
      </c>
    </row>
    <row r="168" spans="1:65" s="2" customFormat="1" ht="14.4" customHeight="1">
      <c r="A168" s="37"/>
      <c r="B168" s="38"/>
      <c r="C168" s="217" t="s">
        <v>218</v>
      </c>
      <c r="D168" s="217" t="s">
        <v>131</v>
      </c>
      <c r="E168" s="218" t="s">
        <v>219</v>
      </c>
      <c r="F168" s="219" t="s">
        <v>220</v>
      </c>
      <c r="G168" s="220" t="s">
        <v>134</v>
      </c>
      <c r="H168" s="221">
        <v>54</v>
      </c>
      <c r="I168" s="222"/>
      <c r="J168" s="223">
        <f>ROUND(I168*H168,2)</f>
        <v>0</v>
      </c>
      <c r="K168" s="219" t="s">
        <v>135</v>
      </c>
      <c r="L168" s="43"/>
      <c r="M168" s="224" t="s">
        <v>1</v>
      </c>
      <c r="N168" s="225" t="s">
        <v>44</v>
      </c>
      <c r="O168" s="90"/>
      <c r="P168" s="226">
        <f>O168*H168</f>
        <v>0</v>
      </c>
      <c r="Q168" s="226">
        <v>0</v>
      </c>
      <c r="R168" s="226">
        <f>Q168*H168</f>
        <v>0</v>
      </c>
      <c r="S168" s="226">
        <v>0</v>
      </c>
      <c r="T168" s="227">
        <f>S168*H168</f>
        <v>0</v>
      </c>
      <c r="U168" s="37"/>
      <c r="V168" s="37"/>
      <c r="W168" s="37"/>
      <c r="X168" s="37"/>
      <c r="Y168" s="37"/>
      <c r="Z168" s="37"/>
      <c r="AA168" s="37"/>
      <c r="AB168" s="37"/>
      <c r="AC168" s="37"/>
      <c r="AD168" s="37"/>
      <c r="AE168" s="37"/>
      <c r="AR168" s="228" t="s">
        <v>136</v>
      </c>
      <c r="AT168" s="228" t="s">
        <v>131</v>
      </c>
      <c r="AU168" s="228" t="s">
        <v>88</v>
      </c>
      <c r="AY168" s="16" t="s">
        <v>129</v>
      </c>
      <c r="BE168" s="229">
        <f>IF(N168="základní",J168,0)</f>
        <v>0</v>
      </c>
      <c r="BF168" s="229">
        <f>IF(N168="snížená",J168,0)</f>
        <v>0</v>
      </c>
      <c r="BG168" s="229">
        <f>IF(N168="zákl. přenesená",J168,0)</f>
        <v>0</v>
      </c>
      <c r="BH168" s="229">
        <f>IF(N168="sníž. přenesená",J168,0)</f>
        <v>0</v>
      </c>
      <c r="BI168" s="229">
        <f>IF(N168="nulová",J168,0)</f>
        <v>0</v>
      </c>
      <c r="BJ168" s="16" t="s">
        <v>84</v>
      </c>
      <c r="BK168" s="229">
        <f>ROUND(I168*H168,2)</f>
        <v>0</v>
      </c>
      <c r="BL168" s="16" t="s">
        <v>136</v>
      </c>
      <c r="BM168" s="228" t="s">
        <v>492</v>
      </c>
    </row>
    <row r="169" spans="1:47" s="2" customFormat="1" ht="12">
      <c r="A169" s="37"/>
      <c r="B169" s="38"/>
      <c r="C169" s="39"/>
      <c r="D169" s="230" t="s">
        <v>138</v>
      </c>
      <c r="E169" s="39"/>
      <c r="F169" s="231" t="s">
        <v>222</v>
      </c>
      <c r="G169" s="39"/>
      <c r="H169" s="39"/>
      <c r="I169" s="232"/>
      <c r="J169" s="39"/>
      <c r="K169" s="39"/>
      <c r="L169" s="43"/>
      <c r="M169" s="233"/>
      <c r="N169" s="234"/>
      <c r="O169" s="90"/>
      <c r="P169" s="90"/>
      <c r="Q169" s="90"/>
      <c r="R169" s="90"/>
      <c r="S169" s="90"/>
      <c r="T169" s="91"/>
      <c r="U169" s="37"/>
      <c r="V169" s="37"/>
      <c r="W169" s="37"/>
      <c r="X169" s="37"/>
      <c r="Y169" s="37"/>
      <c r="Z169" s="37"/>
      <c r="AA169" s="37"/>
      <c r="AB169" s="37"/>
      <c r="AC169" s="37"/>
      <c r="AD169" s="37"/>
      <c r="AE169" s="37"/>
      <c r="AT169" s="16" t="s">
        <v>138</v>
      </c>
      <c r="AU169" s="16" t="s">
        <v>88</v>
      </c>
    </row>
    <row r="170" spans="1:65" s="2" customFormat="1" ht="14.4" customHeight="1">
      <c r="A170" s="37"/>
      <c r="B170" s="38"/>
      <c r="C170" s="217" t="s">
        <v>223</v>
      </c>
      <c r="D170" s="217" t="s">
        <v>131</v>
      </c>
      <c r="E170" s="218" t="s">
        <v>493</v>
      </c>
      <c r="F170" s="219" t="s">
        <v>494</v>
      </c>
      <c r="G170" s="220" t="s">
        <v>134</v>
      </c>
      <c r="H170" s="221">
        <v>54</v>
      </c>
      <c r="I170" s="222"/>
      <c r="J170" s="223">
        <f>ROUND(I170*H170,2)</f>
        <v>0</v>
      </c>
      <c r="K170" s="219" t="s">
        <v>135</v>
      </c>
      <c r="L170" s="43"/>
      <c r="M170" s="224" t="s">
        <v>1</v>
      </c>
      <c r="N170" s="225" t="s">
        <v>44</v>
      </c>
      <c r="O170" s="90"/>
      <c r="P170" s="226">
        <f>O170*H170</f>
        <v>0</v>
      </c>
      <c r="Q170" s="226">
        <v>0</v>
      </c>
      <c r="R170" s="226">
        <f>Q170*H170</f>
        <v>0</v>
      </c>
      <c r="S170" s="226">
        <v>0</v>
      </c>
      <c r="T170" s="227">
        <f>S170*H170</f>
        <v>0</v>
      </c>
      <c r="U170" s="37"/>
      <c r="V170" s="37"/>
      <c r="W170" s="37"/>
      <c r="X170" s="37"/>
      <c r="Y170" s="37"/>
      <c r="Z170" s="37"/>
      <c r="AA170" s="37"/>
      <c r="AB170" s="37"/>
      <c r="AC170" s="37"/>
      <c r="AD170" s="37"/>
      <c r="AE170" s="37"/>
      <c r="AR170" s="228" t="s">
        <v>136</v>
      </c>
      <c r="AT170" s="228" t="s">
        <v>131</v>
      </c>
      <c r="AU170" s="228" t="s">
        <v>88</v>
      </c>
      <c r="AY170" s="16" t="s">
        <v>129</v>
      </c>
      <c r="BE170" s="229">
        <f>IF(N170="základní",J170,0)</f>
        <v>0</v>
      </c>
      <c r="BF170" s="229">
        <f>IF(N170="snížená",J170,0)</f>
        <v>0</v>
      </c>
      <c r="BG170" s="229">
        <f>IF(N170="zákl. přenesená",J170,0)</f>
        <v>0</v>
      </c>
      <c r="BH170" s="229">
        <f>IF(N170="sníž. přenesená",J170,0)</f>
        <v>0</v>
      </c>
      <c r="BI170" s="229">
        <f>IF(N170="nulová",J170,0)</f>
        <v>0</v>
      </c>
      <c r="BJ170" s="16" t="s">
        <v>84</v>
      </c>
      <c r="BK170" s="229">
        <f>ROUND(I170*H170,2)</f>
        <v>0</v>
      </c>
      <c r="BL170" s="16" t="s">
        <v>136</v>
      </c>
      <c r="BM170" s="228" t="s">
        <v>495</v>
      </c>
    </row>
    <row r="171" spans="1:65" s="2" customFormat="1" ht="14.4" customHeight="1">
      <c r="A171" s="37"/>
      <c r="B171" s="38"/>
      <c r="C171" s="217" t="s">
        <v>227</v>
      </c>
      <c r="D171" s="217" t="s">
        <v>131</v>
      </c>
      <c r="E171" s="218" t="s">
        <v>233</v>
      </c>
      <c r="F171" s="219" t="s">
        <v>234</v>
      </c>
      <c r="G171" s="220" t="s">
        <v>134</v>
      </c>
      <c r="H171" s="221">
        <v>54</v>
      </c>
      <c r="I171" s="222"/>
      <c r="J171" s="223">
        <f>ROUND(I171*H171,2)</f>
        <v>0</v>
      </c>
      <c r="K171" s="219" t="s">
        <v>135</v>
      </c>
      <c r="L171" s="43"/>
      <c r="M171" s="224" t="s">
        <v>1</v>
      </c>
      <c r="N171" s="225" t="s">
        <v>44</v>
      </c>
      <c r="O171" s="90"/>
      <c r="P171" s="226">
        <f>O171*H171</f>
        <v>0</v>
      </c>
      <c r="Q171" s="226">
        <v>0</v>
      </c>
      <c r="R171" s="226">
        <f>Q171*H171</f>
        <v>0</v>
      </c>
      <c r="S171" s="226">
        <v>0</v>
      </c>
      <c r="T171" s="227">
        <f>S171*H171</f>
        <v>0</v>
      </c>
      <c r="U171" s="37"/>
      <c r="V171" s="37"/>
      <c r="W171" s="37"/>
      <c r="X171" s="37"/>
      <c r="Y171" s="37"/>
      <c r="Z171" s="37"/>
      <c r="AA171" s="37"/>
      <c r="AB171" s="37"/>
      <c r="AC171" s="37"/>
      <c r="AD171" s="37"/>
      <c r="AE171" s="37"/>
      <c r="AR171" s="228" t="s">
        <v>136</v>
      </c>
      <c r="AT171" s="228" t="s">
        <v>131</v>
      </c>
      <c r="AU171" s="228" t="s">
        <v>88</v>
      </c>
      <c r="AY171" s="16" t="s">
        <v>129</v>
      </c>
      <c r="BE171" s="229">
        <f>IF(N171="základní",J171,0)</f>
        <v>0</v>
      </c>
      <c r="BF171" s="229">
        <f>IF(N171="snížená",J171,0)</f>
        <v>0</v>
      </c>
      <c r="BG171" s="229">
        <f>IF(N171="zákl. přenesená",J171,0)</f>
        <v>0</v>
      </c>
      <c r="BH171" s="229">
        <f>IF(N171="sníž. přenesená",J171,0)</f>
        <v>0</v>
      </c>
      <c r="BI171" s="229">
        <f>IF(N171="nulová",J171,0)</f>
        <v>0</v>
      </c>
      <c r="BJ171" s="16" t="s">
        <v>84</v>
      </c>
      <c r="BK171" s="229">
        <f>ROUND(I171*H171,2)</f>
        <v>0</v>
      </c>
      <c r="BL171" s="16" t="s">
        <v>136</v>
      </c>
      <c r="BM171" s="228" t="s">
        <v>496</v>
      </c>
    </row>
    <row r="172" spans="1:47" s="2" customFormat="1" ht="12">
      <c r="A172" s="37"/>
      <c r="B172" s="38"/>
      <c r="C172" s="39"/>
      <c r="D172" s="230" t="s">
        <v>138</v>
      </c>
      <c r="E172" s="39"/>
      <c r="F172" s="231" t="s">
        <v>236</v>
      </c>
      <c r="G172" s="39"/>
      <c r="H172" s="39"/>
      <c r="I172" s="232"/>
      <c r="J172" s="39"/>
      <c r="K172" s="39"/>
      <c r="L172" s="43"/>
      <c r="M172" s="233"/>
      <c r="N172" s="234"/>
      <c r="O172" s="90"/>
      <c r="P172" s="90"/>
      <c r="Q172" s="90"/>
      <c r="R172" s="90"/>
      <c r="S172" s="90"/>
      <c r="T172" s="91"/>
      <c r="U172" s="37"/>
      <c r="V172" s="37"/>
      <c r="W172" s="37"/>
      <c r="X172" s="37"/>
      <c r="Y172" s="37"/>
      <c r="Z172" s="37"/>
      <c r="AA172" s="37"/>
      <c r="AB172" s="37"/>
      <c r="AC172" s="37"/>
      <c r="AD172" s="37"/>
      <c r="AE172" s="37"/>
      <c r="AT172" s="16" t="s">
        <v>138</v>
      </c>
      <c r="AU172" s="16" t="s">
        <v>88</v>
      </c>
    </row>
    <row r="173" spans="1:65" s="2" customFormat="1" ht="14.4" customHeight="1">
      <c r="A173" s="37"/>
      <c r="B173" s="38"/>
      <c r="C173" s="217" t="s">
        <v>232</v>
      </c>
      <c r="D173" s="217" t="s">
        <v>131</v>
      </c>
      <c r="E173" s="218" t="s">
        <v>238</v>
      </c>
      <c r="F173" s="219" t="s">
        <v>239</v>
      </c>
      <c r="G173" s="220" t="s">
        <v>134</v>
      </c>
      <c r="H173" s="221">
        <v>54</v>
      </c>
      <c r="I173" s="222"/>
      <c r="J173" s="223">
        <f>ROUND(I173*H173,2)</f>
        <v>0</v>
      </c>
      <c r="K173" s="219" t="s">
        <v>135</v>
      </c>
      <c r="L173" s="43"/>
      <c r="M173" s="224" t="s">
        <v>1</v>
      </c>
      <c r="N173" s="225" t="s">
        <v>44</v>
      </c>
      <c r="O173" s="90"/>
      <c r="P173" s="226">
        <f>O173*H173</f>
        <v>0</v>
      </c>
      <c r="Q173" s="226">
        <v>0.0088</v>
      </c>
      <c r="R173" s="226">
        <f>Q173*H173</f>
        <v>0.4752</v>
      </c>
      <c r="S173" s="226">
        <v>0</v>
      </c>
      <c r="T173" s="227">
        <f>S173*H173</f>
        <v>0</v>
      </c>
      <c r="U173" s="37"/>
      <c r="V173" s="37"/>
      <c r="W173" s="37"/>
      <c r="X173" s="37"/>
      <c r="Y173" s="37"/>
      <c r="Z173" s="37"/>
      <c r="AA173" s="37"/>
      <c r="AB173" s="37"/>
      <c r="AC173" s="37"/>
      <c r="AD173" s="37"/>
      <c r="AE173" s="37"/>
      <c r="AR173" s="228" t="s">
        <v>136</v>
      </c>
      <c r="AT173" s="228" t="s">
        <v>131</v>
      </c>
      <c r="AU173" s="228" t="s">
        <v>88</v>
      </c>
      <c r="AY173" s="16" t="s">
        <v>129</v>
      </c>
      <c r="BE173" s="229">
        <f>IF(N173="základní",J173,0)</f>
        <v>0</v>
      </c>
      <c r="BF173" s="229">
        <f>IF(N173="snížená",J173,0)</f>
        <v>0</v>
      </c>
      <c r="BG173" s="229">
        <f>IF(N173="zákl. přenesená",J173,0)</f>
        <v>0</v>
      </c>
      <c r="BH173" s="229">
        <f>IF(N173="sníž. přenesená",J173,0)</f>
        <v>0</v>
      </c>
      <c r="BI173" s="229">
        <f>IF(N173="nulová",J173,0)</f>
        <v>0</v>
      </c>
      <c r="BJ173" s="16" t="s">
        <v>84</v>
      </c>
      <c r="BK173" s="229">
        <f>ROUND(I173*H173,2)</f>
        <v>0</v>
      </c>
      <c r="BL173" s="16" t="s">
        <v>136</v>
      </c>
      <c r="BM173" s="228" t="s">
        <v>497</v>
      </c>
    </row>
    <row r="174" spans="1:65" s="2" customFormat="1" ht="14.4" customHeight="1">
      <c r="A174" s="37"/>
      <c r="B174" s="38"/>
      <c r="C174" s="217" t="s">
        <v>7</v>
      </c>
      <c r="D174" s="217" t="s">
        <v>131</v>
      </c>
      <c r="E174" s="218" t="s">
        <v>498</v>
      </c>
      <c r="F174" s="219" t="s">
        <v>499</v>
      </c>
      <c r="G174" s="220" t="s">
        <v>134</v>
      </c>
      <c r="H174" s="221">
        <v>70</v>
      </c>
      <c r="I174" s="222"/>
      <c r="J174" s="223">
        <f>ROUND(I174*H174,2)</f>
        <v>0</v>
      </c>
      <c r="K174" s="219" t="s">
        <v>135</v>
      </c>
      <c r="L174" s="43"/>
      <c r="M174" s="224" t="s">
        <v>1</v>
      </c>
      <c r="N174" s="225" t="s">
        <v>44</v>
      </c>
      <c r="O174" s="90"/>
      <c r="P174" s="226">
        <f>O174*H174</f>
        <v>0</v>
      </c>
      <c r="Q174" s="226">
        <v>0.1837</v>
      </c>
      <c r="R174" s="226">
        <f>Q174*H174</f>
        <v>12.859</v>
      </c>
      <c r="S174" s="226">
        <v>0</v>
      </c>
      <c r="T174" s="227">
        <f>S174*H174</f>
        <v>0</v>
      </c>
      <c r="U174" s="37"/>
      <c r="V174" s="37"/>
      <c r="W174" s="37"/>
      <c r="X174" s="37"/>
      <c r="Y174" s="37"/>
      <c r="Z174" s="37"/>
      <c r="AA174" s="37"/>
      <c r="AB174" s="37"/>
      <c r="AC174" s="37"/>
      <c r="AD174" s="37"/>
      <c r="AE174" s="37"/>
      <c r="AR174" s="228" t="s">
        <v>136</v>
      </c>
      <c r="AT174" s="228" t="s">
        <v>131</v>
      </c>
      <c r="AU174" s="228" t="s">
        <v>88</v>
      </c>
      <c r="AY174" s="16" t="s">
        <v>129</v>
      </c>
      <c r="BE174" s="229">
        <f>IF(N174="základní",J174,0)</f>
        <v>0</v>
      </c>
      <c r="BF174" s="229">
        <f>IF(N174="snížená",J174,0)</f>
        <v>0</v>
      </c>
      <c r="BG174" s="229">
        <f>IF(N174="zákl. přenesená",J174,0)</f>
        <v>0</v>
      </c>
      <c r="BH174" s="229">
        <f>IF(N174="sníž. přenesená",J174,0)</f>
        <v>0</v>
      </c>
      <c r="BI174" s="229">
        <f>IF(N174="nulová",J174,0)</f>
        <v>0</v>
      </c>
      <c r="BJ174" s="16" t="s">
        <v>84</v>
      </c>
      <c r="BK174" s="229">
        <f>ROUND(I174*H174,2)</f>
        <v>0</v>
      </c>
      <c r="BL174" s="16" t="s">
        <v>136</v>
      </c>
      <c r="BM174" s="228" t="s">
        <v>500</v>
      </c>
    </row>
    <row r="175" spans="1:47" s="2" customFormat="1" ht="12">
      <c r="A175" s="37"/>
      <c r="B175" s="38"/>
      <c r="C175" s="39"/>
      <c r="D175" s="230" t="s">
        <v>138</v>
      </c>
      <c r="E175" s="39"/>
      <c r="F175" s="231" t="s">
        <v>501</v>
      </c>
      <c r="G175" s="39"/>
      <c r="H175" s="39"/>
      <c r="I175" s="232"/>
      <c r="J175" s="39"/>
      <c r="K175" s="39"/>
      <c r="L175" s="43"/>
      <c r="M175" s="233"/>
      <c r="N175" s="234"/>
      <c r="O175" s="90"/>
      <c r="P175" s="90"/>
      <c r="Q175" s="90"/>
      <c r="R175" s="90"/>
      <c r="S175" s="90"/>
      <c r="T175" s="91"/>
      <c r="U175" s="37"/>
      <c r="V175" s="37"/>
      <c r="W175" s="37"/>
      <c r="X175" s="37"/>
      <c r="Y175" s="37"/>
      <c r="Z175" s="37"/>
      <c r="AA175" s="37"/>
      <c r="AB175" s="37"/>
      <c r="AC175" s="37"/>
      <c r="AD175" s="37"/>
      <c r="AE175" s="37"/>
      <c r="AT175" s="16" t="s">
        <v>138</v>
      </c>
      <c r="AU175" s="16" t="s">
        <v>88</v>
      </c>
    </row>
    <row r="176" spans="1:65" s="2" customFormat="1" ht="14.4" customHeight="1">
      <c r="A176" s="37"/>
      <c r="B176" s="38"/>
      <c r="C176" s="246" t="s">
        <v>242</v>
      </c>
      <c r="D176" s="246" t="s">
        <v>186</v>
      </c>
      <c r="E176" s="247" t="s">
        <v>502</v>
      </c>
      <c r="F176" s="248" t="s">
        <v>503</v>
      </c>
      <c r="G176" s="249" t="s">
        <v>134</v>
      </c>
      <c r="H176" s="250">
        <v>7</v>
      </c>
      <c r="I176" s="251"/>
      <c r="J176" s="252">
        <f>ROUND(I176*H176,2)</f>
        <v>0</v>
      </c>
      <c r="K176" s="248" t="s">
        <v>135</v>
      </c>
      <c r="L176" s="253"/>
      <c r="M176" s="254" t="s">
        <v>1</v>
      </c>
      <c r="N176" s="255" t="s">
        <v>44</v>
      </c>
      <c r="O176" s="90"/>
      <c r="P176" s="226">
        <f>O176*H176</f>
        <v>0</v>
      </c>
      <c r="Q176" s="226">
        <v>0.222</v>
      </c>
      <c r="R176" s="226">
        <f>Q176*H176</f>
        <v>1.554</v>
      </c>
      <c r="S176" s="226">
        <v>0</v>
      </c>
      <c r="T176" s="227">
        <f>S176*H176</f>
        <v>0</v>
      </c>
      <c r="U176" s="37"/>
      <c r="V176" s="37"/>
      <c r="W176" s="37"/>
      <c r="X176" s="37"/>
      <c r="Y176" s="37"/>
      <c r="Z176" s="37"/>
      <c r="AA176" s="37"/>
      <c r="AB176" s="37"/>
      <c r="AC176" s="37"/>
      <c r="AD176" s="37"/>
      <c r="AE176" s="37"/>
      <c r="AR176" s="228" t="s">
        <v>169</v>
      </c>
      <c r="AT176" s="228" t="s">
        <v>186</v>
      </c>
      <c r="AU176" s="228" t="s">
        <v>88</v>
      </c>
      <c r="AY176" s="16" t="s">
        <v>129</v>
      </c>
      <c r="BE176" s="229">
        <f>IF(N176="základní",J176,0)</f>
        <v>0</v>
      </c>
      <c r="BF176" s="229">
        <f>IF(N176="snížená",J176,0)</f>
        <v>0</v>
      </c>
      <c r="BG176" s="229">
        <f>IF(N176="zákl. přenesená",J176,0)</f>
        <v>0</v>
      </c>
      <c r="BH176" s="229">
        <f>IF(N176="sníž. přenesená",J176,0)</f>
        <v>0</v>
      </c>
      <c r="BI176" s="229">
        <f>IF(N176="nulová",J176,0)</f>
        <v>0</v>
      </c>
      <c r="BJ176" s="16" t="s">
        <v>84</v>
      </c>
      <c r="BK176" s="229">
        <f>ROUND(I176*H176,2)</f>
        <v>0</v>
      </c>
      <c r="BL176" s="16" t="s">
        <v>136</v>
      </c>
      <c r="BM176" s="228" t="s">
        <v>504</v>
      </c>
    </row>
    <row r="177" spans="1:51" s="13" customFormat="1" ht="12">
      <c r="A177" s="13"/>
      <c r="B177" s="235"/>
      <c r="C177" s="236"/>
      <c r="D177" s="230" t="s">
        <v>146</v>
      </c>
      <c r="E177" s="236"/>
      <c r="F177" s="238" t="s">
        <v>505</v>
      </c>
      <c r="G177" s="236"/>
      <c r="H177" s="239">
        <v>7</v>
      </c>
      <c r="I177" s="240"/>
      <c r="J177" s="236"/>
      <c r="K177" s="236"/>
      <c r="L177" s="241"/>
      <c r="M177" s="242"/>
      <c r="N177" s="243"/>
      <c r="O177" s="243"/>
      <c r="P177" s="243"/>
      <c r="Q177" s="243"/>
      <c r="R177" s="243"/>
      <c r="S177" s="243"/>
      <c r="T177" s="244"/>
      <c r="U177" s="13"/>
      <c r="V177" s="13"/>
      <c r="W177" s="13"/>
      <c r="X177" s="13"/>
      <c r="Y177" s="13"/>
      <c r="Z177" s="13"/>
      <c r="AA177" s="13"/>
      <c r="AB177" s="13"/>
      <c r="AC177" s="13"/>
      <c r="AD177" s="13"/>
      <c r="AE177" s="13"/>
      <c r="AT177" s="245" t="s">
        <v>146</v>
      </c>
      <c r="AU177" s="245" t="s">
        <v>88</v>
      </c>
      <c r="AV177" s="13" t="s">
        <v>88</v>
      </c>
      <c r="AW177" s="13" t="s">
        <v>4</v>
      </c>
      <c r="AX177" s="13" t="s">
        <v>84</v>
      </c>
      <c r="AY177" s="245" t="s">
        <v>129</v>
      </c>
    </row>
    <row r="178" spans="1:63" s="12" customFormat="1" ht="22.8" customHeight="1">
      <c r="A178" s="12"/>
      <c r="B178" s="201"/>
      <c r="C178" s="202"/>
      <c r="D178" s="203" t="s">
        <v>78</v>
      </c>
      <c r="E178" s="215" t="s">
        <v>169</v>
      </c>
      <c r="F178" s="215" t="s">
        <v>241</v>
      </c>
      <c r="G178" s="202"/>
      <c r="H178" s="202"/>
      <c r="I178" s="205"/>
      <c r="J178" s="216">
        <f>BK178</f>
        <v>0</v>
      </c>
      <c r="K178" s="202"/>
      <c r="L178" s="207"/>
      <c r="M178" s="208"/>
      <c r="N178" s="209"/>
      <c r="O178" s="209"/>
      <c r="P178" s="210">
        <f>SUM(P179:P181)</f>
        <v>0</v>
      </c>
      <c r="Q178" s="209"/>
      <c r="R178" s="210">
        <f>SUM(R179:R181)</f>
        <v>0.42368</v>
      </c>
      <c r="S178" s="209"/>
      <c r="T178" s="211">
        <f>SUM(T179:T181)</f>
        <v>0.1</v>
      </c>
      <c r="U178" s="12"/>
      <c r="V178" s="12"/>
      <c r="W178" s="12"/>
      <c r="X178" s="12"/>
      <c r="Y178" s="12"/>
      <c r="Z178" s="12"/>
      <c r="AA178" s="12"/>
      <c r="AB178" s="12"/>
      <c r="AC178" s="12"/>
      <c r="AD178" s="12"/>
      <c r="AE178" s="12"/>
      <c r="AR178" s="212" t="s">
        <v>84</v>
      </c>
      <c r="AT178" s="213" t="s">
        <v>78</v>
      </c>
      <c r="AU178" s="213" t="s">
        <v>84</v>
      </c>
      <c r="AY178" s="212" t="s">
        <v>129</v>
      </c>
      <c r="BK178" s="214">
        <f>SUM(BK179:BK181)</f>
        <v>0</v>
      </c>
    </row>
    <row r="179" spans="1:65" s="2" customFormat="1" ht="14.4" customHeight="1">
      <c r="A179" s="37"/>
      <c r="B179" s="38"/>
      <c r="C179" s="217" t="s">
        <v>247</v>
      </c>
      <c r="D179" s="217" t="s">
        <v>131</v>
      </c>
      <c r="E179" s="218" t="s">
        <v>506</v>
      </c>
      <c r="F179" s="219" t="s">
        <v>507</v>
      </c>
      <c r="G179" s="220" t="s">
        <v>245</v>
      </c>
      <c r="H179" s="221">
        <v>1</v>
      </c>
      <c r="I179" s="222"/>
      <c r="J179" s="223">
        <f>ROUND(I179*H179,2)</f>
        <v>0</v>
      </c>
      <c r="K179" s="219" t="s">
        <v>135</v>
      </c>
      <c r="L179" s="43"/>
      <c r="M179" s="224" t="s">
        <v>1</v>
      </c>
      <c r="N179" s="225" t="s">
        <v>44</v>
      </c>
      <c r="O179" s="90"/>
      <c r="P179" s="226">
        <f>O179*H179</f>
        <v>0</v>
      </c>
      <c r="Q179" s="226">
        <v>0</v>
      </c>
      <c r="R179" s="226">
        <f>Q179*H179</f>
        <v>0</v>
      </c>
      <c r="S179" s="226">
        <v>0.1</v>
      </c>
      <c r="T179" s="227">
        <f>S179*H179</f>
        <v>0.1</v>
      </c>
      <c r="U179" s="37"/>
      <c r="V179" s="37"/>
      <c r="W179" s="37"/>
      <c r="X179" s="37"/>
      <c r="Y179" s="37"/>
      <c r="Z179" s="37"/>
      <c r="AA179" s="37"/>
      <c r="AB179" s="37"/>
      <c r="AC179" s="37"/>
      <c r="AD179" s="37"/>
      <c r="AE179" s="37"/>
      <c r="AR179" s="228" t="s">
        <v>136</v>
      </c>
      <c r="AT179" s="228" t="s">
        <v>131</v>
      </c>
      <c r="AU179" s="228" t="s">
        <v>88</v>
      </c>
      <c r="AY179" s="16" t="s">
        <v>129</v>
      </c>
      <c r="BE179" s="229">
        <f>IF(N179="základní",J179,0)</f>
        <v>0</v>
      </c>
      <c r="BF179" s="229">
        <f>IF(N179="snížená",J179,0)</f>
        <v>0</v>
      </c>
      <c r="BG179" s="229">
        <f>IF(N179="zákl. přenesená",J179,0)</f>
        <v>0</v>
      </c>
      <c r="BH179" s="229">
        <f>IF(N179="sníž. přenesená",J179,0)</f>
        <v>0</v>
      </c>
      <c r="BI179" s="229">
        <f>IF(N179="nulová",J179,0)</f>
        <v>0</v>
      </c>
      <c r="BJ179" s="16" t="s">
        <v>84</v>
      </c>
      <c r="BK179" s="229">
        <f>ROUND(I179*H179,2)</f>
        <v>0</v>
      </c>
      <c r="BL179" s="16" t="s">
        <v>136</v>
      </c>
      <c r="BM179" s="228" t="s">
        <v>508</v>
      </c>
    </row>
    <row r="180" spans="1:65" s="2" customFormat="1" ht="14.4" customHeight="1">
      <c r="A180" s="37"/>
      <c r="B180" s="38"/>
      <c r="C180" s="217" t="s">
        <v>253</v>
      </c>
      <c r="D180" s="217" t="s">
        <v>131</v>
      </c>
      <c r="E180" s="218" t="s">
        <v>509</v>
      </c>
      <c r="F180" s="219" t="s">
        <v>510</v>
      </c>
      <c r="G180" s="220" t="s">
        <v>245</v>
      </c>
      <c r="H180" s="221">
        <v>1</v>
      </c>
      <c r="I180" s="222"/>
      <c r="J180" s="223">
        <f>ROUND(I180*H180,2)</f>
        <v>0</v>
      </c>
      <c r="K180" s="219" t="s">
        <v>135</v>
      </c>
      <c r="L180" s="43"/>
      <c r="M180" s="224" t="s">
        <v>1</v>
      </c>
      <c r="N180" s="225" t="s">
        <v>44</v>
      </c>
      <c r="O180" s="90"/>
      <c r="P180" s="226">
        <f>O180*H180</f>
        <v>0</v>
      </c>
      <c r="Q180" s="226">
        <v>0.42368</v>
      </c>
      <c r="R180" s="226">
        <f>Q180*H180</f>
        <v>0.42368</v>
      </c>
      <c r="S180" s="226">
        <v>0</v>
      </c>
      <c r="T180" s="227">
        <f>S180*H180</f>
        <v>0</v>
      </c>
      <c r="U180" s="37"/>
      <c r="V180" s="37"/>
      <c r="W180" s="37"/>
      <c r="X180" s="37"/>
      <c r="Y180" s="37"/>
      <c r="Z180" s="37"/>
      <c r="AA180" s="37"/>
      <c r="AB180" s="37"/>
      <c r="AC180" s="37"/>
      <c r="AD180" s="37"/>
      <c r="AE180" s="37"/>
      <c r="AR180" s="228" t="s">
        <v>136</v>
      </c>
      <c r="AT180" s="228" t="s">
        <v>131</v>
      </c>
      <c r="AU180" s="228" t="s">
        <v>88</v>
      </c>
      <c r="AY180" s="16" t="s">
        <v>129</v>
      </c>
      <c r="BE180" s="229">
        <f>IF(N180="základní",J180,0)</f>
        <v>0</v>
      </c>
      <c r="BF180" s="229">
        <f>IF(N180="snížená",J180,0)</f>
        <v>0</v>
      </c>
      <c r="BG180" s="229">
        <f>IF(N180="zákl. přenesená",J180,0)</f>
        <v>0</v>
      </c>
      <c r="BH180" s="229">
        <f>IF(N180="sníž. přenesená",J180,0)</f>
        <v>0</v>
      </c>
      <c r="BI180" s="229">
        <f>IF(N180="nulová",J180,0)</f>
        <v>0</v>
      </c>
      <c r="BJ180" s="16" t="s">
        <v>84</v>
      </c>
      <c r="BK180" s="229">
        <f>ROUND(I180*H180,2)</f>
        <v>0</v>
      </c>
      <c r="BL180" s="16" t="s">
        <v>136</v>
      </c>
      <c r="BM180" s="228" t="s">
        <v>511</v>
      </c>
    </row>
    <row r="181" spans="1:47" s="2" customFormat="1" ht="12">
      <c r="A181" s="37"/>
      <c r="B181" s="38"/>
      <c r="C181" s="39"/>
      <c r="D181" s="230" t="s">
        <v>138</v>
      </c>
      <c r="E181" s="39"/>
      <c r="F181" s="231" t="s">
        <v>251</v>
      </c>
      <c r="G181" s="39"/>
      <c r="H181" s="39"/>
      <c r="I181" s="232"/>
      <c r="J181" s="39"/>
      <c r="K181" s="39"/>
      <c r="L181" s="43"/>
      <c r="M181" s="233"/>
      <c r="N181" s="234"/>
      <c r="O181" s="90"/>
      <c r="P181" s="90"/>
      <c r="Q181" s="90"/>
      <c r="R181" s="90"/>
      <c r="S181" s="90"/>
      <c r="T181" s="91"/>
      <c r="U181" s="37"/>
      <c r="V181" s="37"/>
      <c r="W181" s="37"/>
      <c r="X181" s="37"/>
      <c r="Y181" s="37"/>
      <c r="Z181" s="37"/>
      <c r="AA181" s="37"/>
      <c r="AB181" s="37"/>
      <c r="AC181" s="37"/>
      <c r="AD181" s="37"/>
      <c r="AE181" s="37"/>
      <c r="AT181" s="16" t="s">
        <v>138</v>
      </c>
      <c r="AU181" s="16" t="s">
        <v>88</v>
      </c>
    </row>
    <row r="182" spans="1:63" s="12" customFormat="1" ht="22.8" customHeight="1">
      <c r="A182" s="12"/>
      <c r="B182" s="201"/>
      <c r="C182" s="202"/>
      <c r="D182" s="203" t="s">
        <v>78</v>
      </c>
      <c r="E182" s="215" t="s">
        <v>175</v>
      </c>
      <c r="F182" s="215" t="s">
        <v>252</v>
      </c>
      <c r="G182" s="202"/>
      <c r="H182" s="202"/>
      <c r="I182" s="205"/>
      <c r="J182" s="216">
        <f>BK182</f>
        <v>0</v>
      </c>
      <c r="K182" s="202"/>
      <c r="L182" s="207"/>
      <c r="M182" s="208"/>
      <c r="N182" s="209"/>
      <c r="O182" s="209"/>
      <c r="P182" s="210">
        <f>SUM(P183:P202)</f>
        <v>0</v>
      </c>
      <c r="Q182" s="209"/>
      <c r="R182" s="210">
        <f>SUM(R183:R202)</f>
        <v>35.3935924</v>
      </c>
      <c r="S182" s="209"/>
      <c r="T182" s="211">
        <f>SUM(T183:T202)</f>
        <v>0</v>
      </c>
      <c r="U182" s="12"/>
      <c r="V182" s="12"/>
      <c r="W182" s="12"/>
      <c r="X182" s="12"/>
      <c r="Y182" s="12"/>
      <c r="Z182" s="12"/>
      <c r="AA182" s="12"/>
      <c r="AB182" s="12"/>
      <c r="AC182" s="12"/>
      <c r="AD182" s="12"/>
      <c r="AE182" s="12"/>
      <c r="AR182" s="212" t="s">
        <v>84</v>
      </c>
      <c r="AT182" s="213" t="s">
        <v>78</v>
      </c>
      <c r="AU182" s="213" t="s">
        <v>84</v>
      </c>
      <c r="AY182" s="212" t="s">
        <v>129</v>
      </c>
      <c r="BK182" s="214">
        <f>SUM(BK183:BK202)</f>
        <v>0</v>
      </c>
    </row>
    <row r="183" spans="1:65" s="2" customFormat="1" ht="14.4" customHeight="1">
      <c r="A183" s="37"/>
      <c r="B183" s="38"/>
      <c r="C183" s="217" t="s">
        <v>258</v>
      </c>
      <c r="D183" s="217" t="s">
        <v>131</v>
      </c>
      <c r="E183" s="218" t="s">
        <v>268</v>
      </c>
      <c r="F183" s="219" t="s">
        <v>269</v>
      </c>
      <c r="G183" s="220" t="s">
        <v>155</v>
      </c>
      <c r="H183" s="221">
        <v>45</v>
      </c>
      <c r="I183" s="222"/>
      <c r="J183" s="223">
        <f>ROUND(I183*H183,2)</f>
        <v>0</v>
      </c>
      <c r="K183" s="219" t="s">
        <v>135</v>
      </c>
      <c r="L183" s="43"/>
      <c r="M183" s="224" t="s">
        <v>1</v>
      </c>
      <c r="N183" s="225" t="s">
        <v>44</v>
      </c>
      <c r="O183" s="90"/>
      <c r="P183" s="226">
        <f>O183*H183</f>
        <v>0</v>
      </c>
      <c r="Q183" s="226">
        <v>0.16849</v>
      </c>
      <c r="R183" s="226">
        <f>Q183*H183</f>
        <v>7.58205</v>
      </c>
      <c r="S183" s="226">
        <v>0</v>
      </c>
      <c r="T183" s="227">
        <f>S183*H183</f>
        <v>0</v>
      </c>
      <c r="U183" s="37"/>
      <c r="V183" s="37"/>
      <c r="W183" s="37"/>
      <c r="X183" s="37"/>
      <c r="Y183" s="37"/>
      <c r="Z183" s="37"/>
      <c r="AA183" s="37"/>
      <c r="AB183" s="37"/>
      <c r="AC183" s="37"/>
      <c r="AD183" s="37"/>
      <c r="AE183" s="37"/>
      <c r="AR183" s="228" t="s">
        <v>136</v>
      </c>
      <c r="AT183" s="228" t="s">
        <v>131</v>
      </c>
      <c r="AU183" s="228" t="s">
        <v>88</v>
      </c>
      <c r="AY183" s="16" t="s">
        <v>129</v>
      </c>
      <c r="BE183" s="229">
        <f>IF(N183="základní",J183,0)</f>
        <v>0</v>
      </c>
      <c r="BF183" s="229">
        <f>IF(N183="snížená",J183,0)</f>
        <v>0</v>
      </c>
      <c r="BG183" s="229">
        <f>IF(N183="zákl. přenesená",J183,0)</f>
        <v>0</v>
      </c>
      <c r="BH183" s="229">
        <f>IF(N183="sníž. přenesená",J183,0)</f>
        <v>0</v>
      </c>
      <c r="BI183" s="229">
        <f>IF(N183="nulová",J183,0)</f>
        <v>0</v>
      </c>
      <c r="BJ183" s="16" t="s">
        <v>84</v>
      </c>
      <c r="BK183" s="229">
        <f>ROUND(I183*H183,2)</f>
        <v>0</v>
      </c>
      <c r="BL183" s="16" t="s">
        <v>136</v>
      </c>
      <c r="BM183" s="228" t="s">
        <v>512</v>
      </c>
    </row>
    <row r="184" spans="1:47" s="2" customFormat="1" ht="12">
      <c r="A184" s="37"/>
      <c r="B184" s="38"/>
      <c r="C184" s="39"/>
      <c r="D184" s="230" t="s">
        <v>138</v>
      </c>
      <c r="E184" s="39"/>
      <c r="F184" s="231" t="s">
        <v>271</v>
      </c>
      <c r="G184" s="39"/>
      <c r="H184" s="39"/>
      <c r="I184" s="232"/>
      <c r="J184" s="39"/>
      <c r="K184" s="39"/>
      <c r="L184" s="43"/>
      <c r="M184" s="233"/>
      <c r="N184" s="234"/>
      <c r="O184" s="90"/>
      <c r="P184" s="90"/>
      <c r="Q184" s="90"/>
      <c r="R184" s="90"/>
      <c r="S184" s="90"/>
      <c r="T184" s="91"/>
      <c r="U184" s="37"/>
      <c r="V184" s="37"/>
      <c r="W184" s="37"/>
      <c r="X184" s="37"/>
      <c r="Y184" s="37"/>
      <c r="Z184" s="37"/>
      <c r="AA184" s="37"/>
      <c r="AB184" s="37"/>
      <c r="AC184" s="37"/>
      <c r="AD184" s="37"/>
      <c r="AE184" s="37"/>
      <c r="AT184" s="16" t="s">
        <v>138</v>
      </c>
      <c r="AU184" s="16" t="s">
        <v>88</v>
      </c>
    </row>
    <row r="185" spans="1:65" s="2" customFormat="1" ht="14.4" customHeight="1">
      <c r="A185" s="37"/>
      <c r="B185" s="38"/>
      <c r="C185" s="246" t="s">
        <v>263</v>
      </c>
      <c r="D185" s="246" t="s">
        <v>186</v>
      </c>
      <c r="E185" s="247" t="s">
        <v>513</v>
      </c>
      <c r="F185" s="248" t="s">
        <v>514</v>
      </c>
      <c r="G185" s="249" t="s">
        <v>155</v>
      </c>
      <c r="H185" s="250">
        <v>9</v>
      </c>
      <c r="I185" s="251"/>
      <c r="J185" s="252">
        <f>ROUND(I185*H185,2)</f>
        <v>0</v>
      </c>
      <c r="K185" s="248" t="s">
        <v>1</v>
      </c>
      <c r="L185" s="253"/>
      <c r="M185" s="254" t="s">
        <v>1</v>
      </c>
      <c r="N185" s="255" t="s">
        <v>44</v>
      </c>
      <c r="O185" s="90"/>
      <c r="P185" s="226">
        <f>O185*H185</f>
        <v>0</v>
      </c>
      <c r="Q185" s="226">
        <v>0.2</v>
      </c>
      <c r="R185" s="226">
        <f>Q185*H185</f>
        <v>1.8</v>
      </c>
      <c r="S185" s="226">
        <v>0</v>
      </c>
      <c r="T185" s="227">
        <f>S185*H185</f>
        <v>0</v>
      </c>
      <c r="U185" s="37"/>
      <c r="V185" s="37"/>
      <c r="W185" s="37"/>
      <c r="X185" s="37"/>
      <c r="Y185" s="37"/>
      <c r="Z185" s="37"/>
      <c r="AA185" s="37"/>
      <c r="AB185" s="37"/>
      <c r="AC185" s="37"/>
      <c r="AD185" s="37"/>
      <c r="AE185" s="37"/>
      <c r="AR185" s="228" t="s">
        <v>169</v>
      </c>
      <c r="AT185" s="228" t="s">
        <v>186</v>
      </c>
      <c r="AU185" s="228" t="s">
        <v>88</v>
      </c>
      <c r="AY185" s="16" t="s">
        <v>129</v>
      </c>
      <c r="BE185" s="229">
        <f>IF(N185="základní",J185,0)</f>
        <v>0</v>
      </c>
      <c r="BF185" s="229">
        <f>IF(N185="snížená",J185,0)</f>
        <v>0</v>
      </c>
      <c r="BG185" s="229">
        <f>IF(N185="zákl. přenesená",J185,0)</f>
        <v>0</v>
      </c>
      <c r="BH185" s="229">
        <f>IF(N185="sníž. přenesená",J185,0)</f>
        <v>0</v>
      </c>
      <c r="BI185" s="229">
        <f>IF(N185="nulová",J185,0)</f>
        <v>0</v>
      </c>
      <c r="BJ185" s="16" t="s">
        <v>84</v>
      </c>
      <c r="BK185" s="229">
        <f>ROUND(I185*H185,2)</f>
        <v>0</v>
      </c>
      <c r="BL185" s="16" t="s">
        <v>136</v>
      </c>
      <c r="BM185" s="228" t="s">
        <v>515</v>
      </c>
    </row>
    <row r="186" spans="1:65" s="2" customFormat="1" ht="14.4" customHeight="1">
      <c r="A186" s="37"/>
      <c r="B186" s="38"/>
      <c r="C186" s="217" t="s">
        <v>267</v>
      </c>
      <c r="D186" s="217" t="s">
        <v>131</v>
      </c>
      <c r="E186" s="218" t="s">
        <v>259</v>
      </c>
      <c r="F186" s="219" t="s">
        <v>260</v>
      </c>
      <c r="G186" s="220" t="s">
        <v>155</v>
      </c>
      <c r="H186" s="221">
        <v>48</v>
      </c>
      <c r="I186" s="222"/>
      <c r="J186" s="223">
        <f>ROUND(I186*H186,2)</f>
        <v>0</v>
      </c>
      <c r="K186" s="219" t="s">
        <v>135</v>
      </c>
      <c r="L186" s="43"/>
      <c r="M186" s="224" t="s">
        <v>1</v>
      </c>
      <c r="N186" s="225" t="s">
        <v>44</v>
      </c>
      <c r="O186" s="90"/>
      <c r="P186" s="226">
        <f>O186*H186</f>
        <v>0</v>
      </c>
      <c r="Q186" s="226">
        <v>0.1295</v>
      </c>
      <c r="R186" s="226">
        <f>Q186*H186</f>
        <v>6.216</v>
      </c>
      <c r="S186" s="226">
        <v>0</v>
      </c>
      <c r="T186" s="227">
        <f>S186*H186</f>
        <v>0</v>
      </c>
      <c r="U186" s="37"/>
      <c r="V186" s="37"/>
      <c r="W186" s="37"/>
      <c r="X186" s="37"/>
      <c r="Y186" s="37"/>
      <c r="Z186" s="37"/>
      <c r="AA186" s="37"/>
      <c r="AB186" s="37"/>
      <c r="AC186" s="37"/>
      <c r="AD186" s="37"/>
      <c r="AE186" s="37"/>
      <c r="AR186" s="228" t="s">
        <v>136</v>
      </c>
      <c r="AT186" s="228" t="s">
        <v>131</v>
      </c>
      <c r="AU186" s="228" t="s">
        <v>88</v>
      </c>
      <c r="AY186" s="16" t="s">
        <v>129</v>
      </c>
      <c r="BE186" s="229">
        <f>IF(N186="základní",J186,0)</f>
        <v>0</v>
      </c>
      <c r="BF186" s="229">
        <f>IF(N186="snížená",J186,0)</f>
        <v>0</v>
      </c>
      <c r="BG186" s="229">
        <f>IF(N186="zákl. přenesená",J186,0)</f>
        <v>0</v>
      </c>
      <c r="BH186" s="229">
        <f>IF(N186="sníž. přenesená",J186,0)</f>
        <v>0</v>
      </c>
      <c r="BI186" s="229">
        <f>IF(N186="nulová",J186,0)</f>
        <v>0</v>
      </c>
      <c r="BJ186" s="16" t="s">
        <v>84</v>
      </c>
      <c r="BK186" s="229">
        <f>ROUND(I186*H186,2)</f>
        <v>0</v>
      </c>
      <c r="BL186" s="16" t="s">
        <v>136</v>
      </c>
      <c r="BM186" s="228" t="s">
        <v>516</v>
      </c>
    </row>
    <row r="187" spans="1:47" s="2" customFormat="1" ht="12">
      <c r="A187" s="37"/>
      <c r="B187" s="38"/>
      <c r="C187" s="39"/>
      <c r="D187" s="230" t="s">
        <v>138</v>
      </c>
      <c r="E187" s="39"/>
      <c r="F187" s="231" t="s">
        <v>262</v>
      </c>
      <c r="G187" s="39"/>
      <c r="H187" s="39"/>
      <c r="I187" s="232"/>
      <c r="J187" s="39"/>
      <c r="K187" s="39"/>
      <c r="L187" s="43"/>
      <c r="M187" s="233"/>
      <c r="N187" s="234"/>
      <c r="O187" s="90"/>
      <c r="P187" s="90"/>
      <c r="Q187" s="90"/>
      <c r="R187" s="90"/>
      <c r="S187" s="90"/>
      <c r="T187" s="91"/>
      <c r="U187" s="37"/>
      <c r="V187" s="37"/>
      <c r="W187" s="37"/>
      <c r="X187" s="37"/>
      <c r="Y187" s="37"/>
      <c r="Z187" s="37"/>
      <c r="AA187" s="37"/>
      <c r="AB187" s="37"/>
      <c r="AC187" s="37"/>
      <c r="AD187" s="37"/>
      <c r="AE187" s="37"/>
      <c r="AT187" s="16" t="s">
        <v>138</v>
      </c>
      <c r="AU187" s="16" t="s">
        <v>88</v>
      </c>
    </row>
    <row r="188" spans="1:65" s="2" customFormat="1" ht="14.4" customHeight="1">
      <c r="A188" s="37"/>
      <c r="B188" s="38"/>
      <c r="C188" s="246" t="s">
        <v>272</v>
      </c>
      <c r="D188" s="246" t="s">
        <v>186</v>
      </c>
      <c r="E188" s="247" t="s">
        <v>264</v>
      </c>
      <c r="F188" s="248" t="s">
        <v>265</v>
      </c>
      <c r="G188" s="249" t="s">
        <v>155</v>
      </c>
      <c r="H188" s="250">
        <v>48</v>
      </c>
      <c r="I188" s="251"/>
      <c r="J188" s="252">
        <f>ROUND(I188*H188,2)</f>
        <v>0</v>
      </c>
      <c r="K188" s="248" t="s">
        <v>135</v>
      </c>
      <c r="L188" s="253"/>
      <c r="M188" s="254" t="s">
        <v>1</v>
      </c>
      <c r="N188" s="255" t="s">
        <v>44</v>
      </c>
      <c r="O188" s="90"/>
      <c r="P188" s="226">
        <f>O188*H188</f>
        <v>0</v>
      </c>
      <c r="Q188" s="226">
        <v>0.028</v>
      </c>
      <c r="R188" s="226">
        <f>Q188*H188</f>
        <v>1.344</v>
      </c>
      <c r="S188" s="226">
        <v>0</v>
      </c>
      <c r="T188" s="227">
        <f>S188*H188</f>
        <v>0</v>
      </c>
      <c r="U188" s="37"/>
      <c r="V188" s="37"/>
      <c r="W188" s="37"/>
      <c r="X188" s="37"/>
      <c r="Y188" s="37"/>
      <c r="Z188" s="37"/>
      <c r="AA188" s="37"/>
      <c r="AB188" s="37"/>
      <c r="AC188" s="37"/>
      <c r="AD188" s="37"/>
      <c r="AE188" s="37"/>
      <c r="AR188" s="228" t="s">
        <v>169</v>
      </c>
      <c r="AT188" s="228" t="s">
        <v>186</v>
      </c>
      <c r="AU188" s="228" t="s">
        <v>88</v>
      </c>
      <c r="AY188" s="16" t="s">
        <v>129</v>
      </c>
      <c r="BE188" s="229">
        <f>IF(N188="základní",J188,0)</f>
        <v>0</v>
      </c>
      <c r="BF188" s="229">
        <f>IF(N188="snížená",J188,0)</f>
        <v>0</v>
      </c>
      <c r="BG188" s="229">
        <f>IF(N188="zákl. přenesená",J188,0)</f>
        <v>0</v>
      </c>
      <c r="BH188" s="229">
        <f>IF(N188="sníž. přenesená",J188,0)</f>
        <v>0</v>
      </c>
      <c r="BI188" s="229">
        <f>IF(N188="nulová",J188,0)</f>
        <v>0</v>
      </c>
      <c r="BJ188" s="16" t="s">
        <v>84</v>
      </c>
      <c r="BK188" s="229">
        <f>ROUND(I188*H188,2)</f>
        <v>0</v>
      </c>
      <c r="BL188" s="16" t="s">
        <v>136</v>
      </c>
      <c r="BM188" s="228" t="s">
        <v>517</v>
      </c>
    </row>
    <row r="189" spans="1:65" s="2" customFormat="1" ht="14.4" customHeight="1">
      <c r="A189" s="37"/>
      <c r="B189" s="38"/>
      <c r="C189" s="217" t="s">
        <v>276</v>
      </c>
      <c r="D189" s="217" t="s">
        <v>131</v>
      </c>
      <c r="E189" s="218" t="s">
        <v>277</v>
      </c>
      <c r="F189" s="219" t="s">
        <v>278</v>
      </c>
      <c r="G189" s="220" t="s">
        <v>165</v>
      </c>
      <c r="H189" s="221">
        <v>7.86</v>
      </c>
      <c r="I189" s="222"/>
      <c r="J189" s="223">
        <f>ROUND(I189*H189,2)</f>
        <v>0</v>
      </c>
      <c r="K189" s="219" t="s">
        <v>1</v>
      </c>
      <c r="L189" s="43"/>
      <c r="M189" s="224" t="s">
        <v>1</v>
      </c>
      <c r="N189" s="225" t="s">
        <v>44</v>
      </c>
      <c r="O189" s="90"/>
      <c r="P189" s="226">
        <f>O189*H189</f>
        <v>0</v>
      </c>
      <c r="Q189" s="226">
        <v>2.25634</v>
      </c>
      <c r="R189" s="226">
        <f>Q189*H189</f>
        <v>17.7348324</v>
      </c>
      <c r="S189" s="226">
        <v>0</v>
      </c>
      <c r="T189" s="227">
        <f>S189*H189</f>
        <v>0</v>
      </c>
      <c r="U189" s="37"/>
      <c r="V189" s="37"/>
      <c r="W189" s="37"/>
      <c r="X189" s="37"/>
      <c r="Y189" s="37"/>
      <c r="Z189" s="37"/>
      <c r="AA189" s="37"/>
      <c r="AB189" s="37"/>
      <c r="AC189" s="37"/>
      <c r="AD189" s="37"/>
      <c r="AE189" s="37"/>
      <c r="AR189" s="228" t="s">
        <v>136</v>
      </c>
      <c r="AT189" s="228" t="s">
        <v>131</v>
      </c>
      <c r="AU189" s="228" t="s">
        <v>88</v>
      </c>
      <c r="AY189" s="16" t="s">
        <v>129</v>
      </c>
      <c r="BE189" s="229">
        <f>IF(N189="základní",J189,0)</f>
        <v>0</v>
      </c>
      <c r="BF189" s="229">
        <f>IF(N189="snížená",J189,0)</f>
        <v>0</v>
      </c>
      <c r="BG189" s="229">
        <f>IF(N189="zákl. přenesená",J189,0)</f>
        <v>0</v>
      </c>
      <c r="BH189" s="229">
        <f>IF(N189="sníž. přenesená",J189,0)</f>
        <v>0</v>
      </c>
      <c r="BI189" s="229">
        <f>IF(N189="nulová",J189,0)</f>
        <v>0</v>
      </c>
      <c r="BJ189" s="16" t="s">
        <v>84</v>
      </c>
      <c r="BK189" s="229">
        <f>ROUND(I189*H189,2)</f>
        <v>0</v>
      </c>
      <c r="BL189" s="16" t="s">
        <v>136</v>
      </c>
      <c r="BM189" s="228" t="s">
        <v>518</v>
      </c>
    </row>
    <row r="190" spans="1:51" s="13" customFormat="1" ht="12">
      <c r="A190" s="13"/>
      <c r="B190" s="235"/>
      <c r="C190" s="236"/>
      <c r="D190" s="230" t="s">
        <v>146</v>
      </c>
      <c r="E190" s="237" t="s">
        <v>1</v>
      </c>
      <c r="F190" s="238" t="s">
        <v>519</v>
      </c>
      <c r="G190" s="236"/>
      <c r="H190" s="239">
        <v>7.86</v>
      </c>
      <c r="I190" s="240"/>
      <c r="J190" s="236"/>
      <c r="K190" s="236"/>
      <c r="L190" s="241"/>
      <c r="M190" s="242"/>
      <c r="N190" s="243"/>
      <c r="O190" s="243"/>
      <c r="P190" s="243"/>
      <c r="Q190" s="243"/>
      <c r="R190" s="243"/>
      <c r="S190" s="243"/>
      <c r="T190" s="244"/>
      <c r="U190" s="13"/>
      <c r="V190" s="13"/>
      <c r="W190" s="13"/>
      <c r="X190" s="13"/>
      <c r="Y190" s="13"/>
      <c r="Z190" s="13"/>
      <c r="AA190" s="13"/>
      <c r="AB190" s="13"/>
      <c r="AC190" s="13"/>
      <c r="AD190" s="13"/>
      <c r="AE190" s="13"/>
      <c r="AT190" s="245" t="s">
        <v>146</v>
      </c>
      <c r="AU190" s="245" t="s">
        <v>88</v>
      </c>
      <c r="AV190" s="13" t="s">
        <v>88</v>
      </c>
      <c r="AW190" s="13" t="s">
        <v>37</v>
      </c>
      <c r="AX190" s="13" t="s">
        <v>84</v>
      </c>
      <c r="AY190" s="245" t="s">
        <v>129</v>
      </c>
    </row>
    <row r="191" spans="1:65" s="2" customFormat="1" ht="14.4" customHeight="1">
      <c r="A191" s="37"/>
      <c r="B191" s="38"/>
      <c r="C191" s="217" t="s">
        <v>281</v>
      </c>
      <c r="D191" s="217" t="s">
        <v>131</v>
      </c>
      <c r="E191" s="218" t="s">
        <v>282</v>
      </c>
      <c r="F191" s="219" t="s">
        <v>283</v>
      </c>
      <c r="G191" s="220" t="s">
        <v>155</v>
      </c>
      <c r="H191" s="221">
        <v>3</v>
      </c>
      <c r="I191" s="222"/>
      <c r="J191" s="223">
        <f>ROUND(I191*H191,2)</f>
        <v>0</v>
      </c>
      <c r="K191" s="219" t="s">
        <v>135</v>
      </c>
      <c r="L191" s="43"/>
      <c r="M191" s="224" t="s">
        <v>1</v>
      </c>
      <c r="N191" s="225" t="s">
        <v>44</v>
      </c>
      <c r="O191" s="90"/>
      <c r="P191" s="226">
        <f>O191*H191</f>
        <v>0</v>
      </c>
      <c r="Q191" s="226">
        <v>0.00061</v>
      </c>
      <c r="R191" s="226">
        <f>Q191*H191</f>
        <v>0.00183</v>
      </c>
      <c r="S191" s="226">
        <v>0</v>
      </c>
      <c r="T191" s="227">
        <f>S191*H191</f>
        <v>0</v>
      </c>
      <c r="U191" s="37"/>
      <c r="V191" s="37"/>
      <c r="W191" s="37"/>
      <c r="X191" s="37"/>
      <c r="Y191" s="37"/>
      <c r="Z191" s="37"/>
      <c r="AA191" s="37"/>
      <c r="AB191" s="37"/>
      <c r="AC191" s="37"/>
      <c r="AD191" s="37"/>
      <c r="AE191" s="37"/>
      <c r="AR191" s="228" t="s">
        <v>136</v>
      </c>
      <c r="AT191" s="228" t="s">
        <v>131</v>
      </c>
      <c r="AU191" s="228" t="s">
        <v>88</v>
      </c>
      <c r="AY191" s="16" t="s">
        <v>129</v>
      </c>
      <c r="BE191" s="229">
        <f>IF(N191="základní",J191,0)</f>
        <v>0</v>
      </c>
      <c r="BF191" s="229">
        <f>IF(N191="snížená",J191,0)</f>
        <v>0</v>
      </c>
      <c r="BG191" s="229">
        <f>IF(N191="zákl. přenesená",J191,0)</f>
        <v>0</v>
      </c>
      <c r="BH191" s="229">
        <f>IF(N191="sníž. přenesená",J191,0)</f>
        <v>0</v>
      </c>
      <c r="BI191" s="229">
        <f>IF(N191="nulová",J191,0)</f>
        <v>0</v>
      </c>
      <c r="BJ191" s="16" t="s">
        <v>84</v>
      </c>
      <c r="BK191" s="229">
        <f>ROUND(I191*H191,2)</f>
        <v>0</v>
      </c>
      <c r="BL191" s="16" t="s">
        <v>136</v>
      </c>
      <c r="BM191" s="228" t="s">
        <v>520</v>
      </c>
    </row>
    <row r="192" spans="1:47" s="2" customFormat="1" ht="12">
      <c r="A192" s="37"/>
      <c r="B192" s="38"/>
      <c r="C192" s="39"/>
      <c r="D192" s="230" t="s">
        <v>138</v>
      </c>
      <c r="E192" s="39"/>
      <c r="F192" s="231" t="s">
        <v>285</v>
      </c>
      <c r="G192" s="39"/>
      <c r="H192" s="39"/>
      <c r="I192" s="232"/>
      <c r="J192" s="39"/>
      <c r="K192" s="39"/>
      <c r="L192" s="43"/>
      <c r="M192" s="233"/>
      <c r="N192" s="234"/>
      <c r="O192" s="90"/>
      <c r="P192" s="90"/>
      <c r="Q192" s="90"/>
      <c r="R192" s="90"/>
      <c r="S192" s="90"/>
      <c r="T192" s="91"/>
      <c r="U192" s="37"/>
      <c r="V192" s="37"/>
      <c r="W192" s="37"/>
      <c r="X192" s="37"/>
      <c r="Y192" s="37"/>
      <c r="Z192" s="37"/>
      <c r="AA192" s="37"/>
      <c r="AB192" s="37"/>
      <c r="AC192" s="37"/>
      <c r="AD192" s="37"/>
      <c r="AE192" s="37"/>
      <c r="AT192" s="16" t="s">
        <v>138</v>
      </c>
      <c r="AU192" s="16" t="s">
        <v>88</v>
      </c>
    </row>
    <row r="193" spans="1:65" s="2" customFormat="1" ht="14.4" customHeight="1">
      <c r="A193" s="37"/>
      <c r="B193" s="38"/>
      <c r="C193" s="217" t="s">
        <v>286</v>
      </c>
      <c r="D193" s="217" t="s">
        <v>131</v>
      </c>
      <c r="E193" s="218" t="s">
        <v>287</v>
      </c>
      <c r="F193" s="219" t="s">
        <v>288</v>
      </c>
      <c r="G193" s="220" t="s">
        <v>155</v>
      </c>
      <c r="H193" s="221">
        <v>3</v>
      </c>
      <c r="I193" s="222"/>
      <c r="J193" s="223">
        <f>ROUND(I193*H193,2)</f>
        <v>0</v>
      </c>
      <c r="K193" s="219" t="s">
        <v>135</v>
      </c>
      <c r="L193" s="43"/>
      <c r="M193" s="224" t="s">
        <v>1</v>
      </c>
      <c r="N193" s="225" t="s">
        <v>44</v>
      </c>
      <c r="O193" s="90"/>
      <c r="P193" s="226">
        <f>O193*H193</f>
        <v>0</v>
      </c>
      <c r="Q193" s="226">
        <v>0</v>
      </c>
      <c r="R193" s="226">
        <f>Q193*H193</f>
        <v>0</v>
      </c>
      <c r="S193" s="226">
        <v>0</v>
      </c>
      <c r="T193" s="227">
        <f>S193*H193</f>
        <v>0</v>
      </c>
      <c r="U193" s="37"/>
      <c r="V193" s="37"/>
      <c r="W193" s="37"/>
      <c r="X193" s="37"/>
      <c r="Y193" s="37"/>
      <c r="Z193" s="37"/>
      <c r="AA193" s="37"/>
      <c r="AB193" s="37"/>
      <c r="AC193" s="37"/>
      <c r="AD193" s="37"/>
      <c r="AE193" s="37"/>
      <c r="AR193" s="228" t="s">
        <v>136</v>
      </c>
      <c r="AT193" s="228" t="s">
        <v>131</v>
      </c>
      <c r="AU193" s="228" t="s">
        <v>88</v>
      </c>
      <c r="AY193" s="16" t="s">
        <v>129</v>
      </c>
      <c r="BE193" s="229">
        <f>IF(N193="základní",J193,0)</f>
        <v>0</v>
      </c>
      <c r="BF193" s="229">
        <f>IF(N193="snížená",J193,0)</f>
        <v>0</v>
      </c>
      <c r="BG193" s="229">
        <f>IF(N193="zákl. přenesená",J193,0)</f>
        <v>0</v>
      </c>
      <c r="BH193" s="229">
        <f>IF(N193="sníž. přenesená",J193,0)</f>
        <v>0</v>
      </c>
      <c r="BI193" s="229">
        <f>IF(N193="nulová",J193,0)</f>
        <v>0</v>
      </c>
      <c r="BJ193" s="16" t="s">
        <v>84</v>
      </c>
      <c r="BK193" s="229">
        <f>ROUND(I193*H193,2)</f>
        <v>0</v>
      </c>
      <c r="BL193" s="16" t="s">
        <v>136</v>
      </c>
      <c r="BM193" s="228" t="s">
        <v>521</v>
      </c>
    </row>
    <row r="194" spans="1:47" s="2" customFormat="1" ht="12">
      <c r="A194" s="37"/>
      <c r="B194" s="38"/>
      <c r="C194" s="39"/>
      <c r="D194" s="230" t="s">
        <v>138</v>
      </c>
      <c r="E194" s="39"/>
      <c r="F194" s="231" t="s">
        <v>290</v>
      </c>
      <c r="G194" s="39"/>
      <c r="H194" s="39"/>
      <c r="I194" s="232"/>
      <c r="J194" s="39"/>
      <c r="K194" s="39"/>
      <c r="L194" s="43"/>
      <c r="M194" s="233"/>
      <c r="N194" s="234"/>
      <c r="O194" s="90"/>
      <c r="P194" s="90"/>
      <c r="Q194" s="90"/>
      <c r="R194" s="90"/>
      <c r="S194" s="90"/>
      <c r="T194" s="91"/>
      <c r="U194" s="37"/>
      <c r="V194" s="37"/>
      <c r="W194" s="37"/>
      <c r="X194" s="37"/>
      <c r="Y194" s="37"/>
      <c r="Z194" s="37"/>
      <c r="AA194" s="37"/>
      <c r="AB194" s="37"/>
      <c r="AC194" s="37"/>
      <c r="AD194" s="37"/>
      <c r="AE194" s="37"/>
      <c r="AT194" s="16" t="s">
        <v>138</v>
      </c>
      <c r="AU194" s="16" t="s">
        <v>88</v>
      </c>
    </row>
    <row r="195" spans="1:65" s="2" customFormat="1" ht="14.4" customHeight="1">
      <c r="A195" s="37"/>
      <c r="B195" s="38"/>
      <c r="C195" s="217" t="s">
        <v>291</v>
      </c>
      <c r="D195" s="217" t="s">
        <v>131</v>
      </c>
      <c r="E195" s="218" t="s">
        <v>292</v>
      </c>
      <c r="F195" s="219" t="s">
        <v>293</v>
      </c>
      <c r="G195" s="220" t="s">
        <v>155</v>
      </c>
      <c r="H195" s="221">
        <v>3</v>
      </c>
      <c r="I195" s="222"/>
      <c r="J195" s="223">
        <f>ROUND(I195*H195,2)</f>
        <v>0</v>
      </c>
      <c r="K195" s="219" t="s">
        <v>135</v>
      </c>
      <c r="L195" s="43"/>
      <c r="M195" s="224" t="s">
        <v>1</v>
      </c>
      <c r="N195" s="225" t="s">
        <v>44</v>
      </c>
      <c r="O195" s="90"/>
      <c r="P195" s="226">
        <f>O195*H195</f>
        <v>0</v>
      </c>
      <c r="Q195" s="226">
        <v>0</v>
      </c>
      <c r="R195" s="226">
        <f>Q195*H195</f>
        <v>0</v>
      </c>
      <c r="S195" s="226">
        <v>0</v>
      </c>
      <c r="T195" s="227">
        <f>S195*H195</f>
        <v>0</v>
      </c>
      <c r="U195" s="37"/>
      <c r="V195" s="37"/>
      <c r="W195" s="37"/>
      <c r="X195" s="37"/>
      <c r="Y195" s="37"/>
      <c r="Z195" s="37"/>
      <c r="AA195" s="37"/>
      <c r="AB195" s="37"/>
      <c r="AC195" s="37"/>
      <c r="AD195" s="37"/>
      <c r="AE195" s="37"/>
      <c r="AR195" s="228" t="s">
        <v>136</v>
      </c>
      <c r="AT195" s="228" t="s">
        <v>131</v>
      </c>
      <c r="AU195" s="228" t="s">
        <v>88</v>
      </c>
      <c r="AY195" s="16" t="s">
        <v>129</v>
      </c>
      <c r="BE195" s="229">
        <f>IF(N195="základní",J195,0)</f>
        <v>0</v>
      </c>
      <c r="BF195" s="229">
        <f>IF(N195="snížená",J195,0)</f>
        <v>0</v>
      </c>
      <c r="BG195" s="229">
        <f>IF(N195="zákl. přenesená",J195,0)</f>
        <v>0</v>
      </c>
      <c r="BH195" s="229">
        <f>IF(N195="sníž. přenesená",J195,0)</f>
        <v>0</v>
      </c>
      <c r="BI195" s="229">
        <f>IF(N195="nulová",J195,0)</f>
        <v>0</v>
      </c>
      <c r="BJ195" s="16" t="s">
        <v>84</v>
      </c>
      <c r="BK195" s="229">
        <f>ROUND(I195*H195,2)</f>
        <v>0</v>
      </c>
      <c r="BL195" s="16" t="s">
        <v>136</v>
      </c>
      <c r="BM195" s="228" t="s">
        <v>522</v>
      </c>
    </row>
    <row r="196" spans="1:47" s="2" customFormat="1" ht="12">
      <c r="A196" s="37"/>
      <c r="B196" s="38"/>
      <c r="C196" s="39"/>
      <c r="D196" s="230" t="s">
        <v>138</v>
      </c>
      <c r="E196" s="39"/>
      <c r="F196" s="231" t="s">
        <v>290</v>
      </c>
      <c r="G196" s="39"/>
      <c r="H196" s="39"/>
      <c r="I196" s="232"/>
      <c r="J196" s="39"/>
      <c r="K196" s="39"/>
      <c r="L196" s="43"/>
      <c r="M196" s="233"/>
      <c r="N196" s="234"/>
      <c r="O196" s="90"/>
      <c r="P196" s="90"/>
      <c r="Q196" s="90"/>
      <c r="R196" s="90"/>
      <c r="S196" s="90"/>
      <c r="T196" s="91"/>
      <c r="U196" s="37"/>
      <c r="V196" s="37"/>
      <c r="W196" s="37"/>
      <c r="X196" s="37"/>
      <c r="Y196" s="37"/>
      <c r="Z196" s="37"/>
      <c r="AA196" s="37"/>
      <c r="AB196" s="37"/>
      <c r="AC196" s="37"/>
      <c r="AD196" s="37"/>
      <c r="AE196" s="37"/>
      <c r="AT196" s="16" t="s">
        <v>138</v>
      </c>
      <c r="AU196" s="16" t="s">
        <v>88</v>
      </c>
    </row>
    <row r="197" spans="1:65" s="2" customFormat="1" ht="14.4" customHeight="1">
      <c r="A197" s="37"/>
      <c r="B197" s="38"/>
      <c r="C197" s="217" t="s">
        <v>295</v>
      </c>
      <c r="D197" s="217" t="s">
        <v>131</v>
      </c>
      <c r="E197" s="218" t="s">
        <v>300</v>
      </c>
      <c r="F197" s="219" t="s">
        <v>301</v>
      </c>
      <c r="G197" s="220" t="s">
        <v>155</v>
      </c>
      <c r="H197" s="221">
        <v>45</v>
      </c>
      <c r="I197" s="222"/>
      <c r="J197" s="223">
        <f>ROUND(I197*H197,2)</f>
        <v>0</v>
      </c>
      <c r="K197" s="219" t="s">
        <v>135</v>
      </c>
      <c r="L197" s="43"/>
      <c r="M197" s="224" t="s">
        <v>1</v>
      </c>
      <c r="N197" s="225" t="s">
        <v>44</v>
      </c>
      <c r="O197" s="90"/>
      <c r="P197" s="226">
        <f>O197*H197</f>
        <v>0</v>
      </c>
      <c r="Q197" s="226">
        <v>0</v>
      </c>
      <c r="R197" s="226">
        <f>Q197*H197</f>
        <v>0</v>
      </c>
      <c r="S197" s="226">
        <v>0</v>
      </c>
      <c r="T197" s="227">
        <f>S197*H197</f>
        <v>0</v>
      </c>
      <c r="U197" s="37"/>
      <c r="V197" s="37"/>
      <c r="W197" s="37"/>
      <c r="X197" s="37"/>
      <c r="Y197" s="37"/>
      <c r="Z197" s="37"/>
      <c r="AA197" s="37"/>
      <c r="AB197" s="37"/>
      <c r="AC197" s="37"/>
      <c r="AD197" s="37"/>
      <c r="AE197" s="37"/>
      <c r="AR197" s="228" t="s">
        <v>136</v>
      </c>
      <c r="AT197" s="228" t="s">
        <v>131</v>
      </c>
      <c r="AU197" s="228" t="s">
        <v>88</v>
      </c>
      <c r="AY197" s="16" t="s">
        <v>129</v>
      </c>
      <c r="BE197" s="229">
        <f>IF(N197="základní",J197,0)</f>
        <v>0</v>
      </c>
      <c r="BF197" s="229">
        <f>IF(N197="snížená",J197,0)</f>
        <v>0</v>
      </c>
      <c r="BG197" s="229">
        <f>IF(N197="zákl. přenesená",J197,0)</f>
        <v>0</v>
      </c>
      <c r="BH197" s="229">
        <f>IF(N197="sníž. přenesená",J197,0)</f>
        <v>0</v>
      </c>
      <c r="BI197" s="229">
        <f>IF(N197="nulová",J197,0)</f>
        <v>0</v>
      </c>
      <c r="BJ197" s="16" t="s">
        <v>84</v>
      </c>
      <c r="BK197" s="229">
        <f>ROUND(I197*H197,2)</f>
        <v>0</v>
      </c>
      <c r="BL197" s="16" t="s">
        <v>136</v>
      </c>
      <c r="BM197" s="228" t="s">
        <v>523</v>
      </c>
    </row>
    <row r="198" spans="1:47" s="2" customFormat="1" ht="12">
      <c r="A198" s="37"/>
      <c r="B198" s="38"/>
      <c r="C198" s="39"/>
      <c r="D198" s="230" t="s">
        <v>138</v>
      </c>
      <c r="E198" s="39"/>
      <c r="F198" s="231" t="s">
        <v>303</v>
      </c>
      <c r="G198" s="39"/>
      <c r="H198" s="39"/>
      <c r="I198" s="232"/>
      <c r="J198" s="39"/>
      <c r="K198" s="39"/>
      <c r="L198" s="43"/>
      <c r="M198" s="233"/>
      <c r="N198" s="234"/>
      <c r="O198" s="90"/>
      <c r="P198" s="90"/>
      <c r="Q198" s="90"/>
      <c r="R198" s="90"/>
      <c r="S198" s="90"/>
      <c r="T198" s="91"/>
      <c r="U198" s="37"/>
      <c r="V198" s="37"/>
      <c r="W198" s="37"/>
      <c r="X198" s="37"/>
      <c r="Y198" s="37"/>
      <c r="Z198" s="37"/>
      <c r="AA198" s="37"/>
      <c r="AB198" s="37"/>
      <c r="AC198" s="37"/>
      <c r="AD198" s="37"/>
      <c r="AE198" s="37"/>
      <c r="AT198" s="16" t="s">
        <v>138</v>
      </c>
      <c r="AU198" s="16" t="s">
        <v>88</v>
      </c>
    </row>
    <row r="199" spans="1:65" s="2" customFormat="1" ht="14.4" customHeight="1">
      <c r="A199" s="37"/>
      <c r="B199" s="38"/>
      <c r="C199" s="217" t="s">
        <v>299</v>
      </c>
      <c r="D199" s="217" t="s">
        <v>131</v>
      </c>
      <c r="E199" s="218" t="s">
        <v>524</v>
      </c>
      <c r="F199" s="219" t="s">
        <v>525</v>
      </c>
      <c r="G199" s="220" t="s">
        <v>134</v>
      </c>
      <c r="H199" s="221">
        <v>70</v>
      </c>
      <c r="I199" s="222"/>
      <c r="J199" s="223">
        <f>ROUND(I199*H199,2)</f>
        <v>0</v>
      </c>
      <c r="K199" s="219" t="s">
        <v>135</v>
      </c>
      <c r="L199" s="43"/>
      <c r="M199" s="224" t="s">
        <v>1</v>
      </c>
      <c r="N199" s="225" t="s">
        <v>44</v>
      </c>
      <c r="O199" s="90"/>
      <c r="P199" s="226">
        <f>O199*H199</f>
        <v>0</v>
      </c>
      <c r="Q199" s="226">
        <v>0</v>
      </c>
      <c r="R199" s="226">
        <f>Q199*H199</f>
        <v>0</v>
      </c>
      <c r="S199" s="226">
        <v>0</v>
      </c>
      <c r="T199" s="227">
        <f>S199*H199</f>
        <v>0</v>
      </c>
      <c r="U199" s="37"/>
      <c r="V199" s="37"/>
      <c r="W199" s="37"/>
      <c r="X199" s="37"/>
      <c r="Y199" s="37"/>
      <c r="Z199" s="37"/>
      <c r="AA199" s="37"/>
      <c r="AB199" s="37"/>
      <c r="AC199" s="37"/>
      <c r="AD199" s="37"/>
      <c r="AE199" s="37"/>
      <c r="AR199" s="228" t="s">
        <v>136</v>
      </c>
      <c r="AT199" s="228" t="s">
        <v>131</v>
      </c>
      <c r="AU199" s="228" t="s">
        <v>88</v>
      </c>
      <c r="AY199" s="16" t="s">
        <v>129</v>
      </c>
      <c r="BE199" s="229">
        <f>IF(N199="základní",J199,0)</f>
        <v>0</v>
      </c>
      <c r="BF199" s="229">
        <f>IF(N199="snížená",J199,0)</f>
        <v>0</v>
      </c>
      <c r="BG199" s="229">
        <f>IF(N199="zákl. přenesená",J199,0)</f>
        <v>0</v>
      </c>
      <c r="BH199" s="229">
        <f>IF(N199="sníž. přenesená",J199,0)</f>
        <v>0</v>
      </c>
      <c r="BI199" s="229">
        <f>IF(N199="nulová",J199,0)</f>
        <v>0</v>
      </c>
      <c r="BJ199" s="16" t="s">
        <v>84</v>
      </c>
      <c r="BK199" s="229">
        <f>ROUND(I199*H199,2)</f>
        <v>0</v>
      </c>
      <c r="BL199" s="16" t="s">
        <v>136</v>
      </c>
      <c r="BM199" s="228" t="s">
        <v>526</v>
      </c>
    </row>
    <row r="200" spans="1:47" s="2" customFormat="1" ht="12">
      <c r="A200" s="37"/>
      <c r="B200" s="38"/>
      <c r="C200" s="39"/>
      <c r="D200" s="230" t="s">
        <v>138</v>
      </c>
      <c r="E200" s="39"/>
      <c r="F200" s="231" t="s">
        <v>527</v>
      </c>
      <c r="G200" s="39"/>
      <c r="H200" s="39"/>
      <c r="I200" s="232"/>
      <c r="J200" s="39"/>
      <c r="K200" s="39"/>
      <c r="L200" s="43"/>
      <c r="M200" s="233"/>
      <c r="N200" s="234"/>
      <c r="O200" s="90"/>
      <c r="P200" s="90"/>
      <c r="Q200" s="90"/>
      <c r="R200" s="90"/>
      <c r="S200" s="90"/>
      <c r="T200" s="91"/>
      <c r="U200" s="37"/>
      <c r="V200" s="37"/>
      <c r="W200" s="37"/>
      <c r="X200" s="37"/>
      <c r="Y200" s="37"/>
      <c r="Z200" s="37"/>
      <c r="AA200" s="37"/>
      <c r="AB200" s="37"/>
      <c r="AC200" s="37"/>
      <c r="AD200" s="37"/>
      <c r="AE200" s="37"/>
      <c r="AT200" s="16" t="s">
        <v>138</v>
      </c>
      <c r="AU200" s="16" t="s">
        <v>88</v>
      </c>
    </row>
    <row r="201" spans="1:65" s="2" customFormat="1" ht="14.4" customHeight="1">
      <c r="A201" s="37"/>
      <c r="B201" s="38"/>
      <c r="C201" s="217" t="s">
        <v>304</v>
      </c>
      <c r="D201" s="217" t="s">
        <v>131</v>
      </c>
      <c r="E201" s="218" t="s">
        <v>528</v>
      </c>
      <c r="F201" s="219" t="s">
        <v>529</v>
      </c>
      <c r="G201" s="220" t="s">
        <v>245</v>
      </c>
      <c r="H201" s="221">
        <v>2</v>
      </c>
      <c r="I201" s="222"/>
      <c r="J201" s="223">
        <f>ROUND(I201*H201,2)</f>
        <v>0</v>
      </c>
      <c r="K201" s="219" t="s">
        <v>1</v>
      </c>
      <c r="L201" s="43"/>
      <c r="M201" s="224" t="s">
        <v>1</v>
      </c>
      <c r="N201" s="225" t="s">
        <v>44</v>
      </c>
      <c r="O201" s="90"/>
      <c r="P201" s="226">
        <f>O201*H201</f>
        <v>0</v>
      </c>
      <c r="Q201" s="226">
        <v>0.35744</v>
      </c>
      <c r="R201" s="226">
        <f>Q201*H201</f>
        <v>0.71488</v>
      </c>
      <c r="S201" s="226">
        <v>0</v>
      </c>
      <c r="T201" s="227">
        <f>S201*H201</f>
        <v>0</v>
      </c>
      <c r="U201" s="37"/>
      <c r="V201" s="37"/>
      <c r="W201" s="37"/>
      <c r="X201" s="37"/>
      <c r="Y201" s="37"/>
      <c r="Z201" s="37"/>
      <c r="AA201" s="37"/>
      <c r="AB201" s="37"/>
      <c r="AC201" s="37"/>
      <c r="AD201" s="37"/>
      <c r="AE201" s="37"/>
      <c r="AR201" s="228" t="s">
        <v>136</v>
      </c>
      <c r="AT201" s="228" t="s">
        <v>131</v>
      </c>
      <c r="AU201" s="228" t="s">
        <v>88</v>
      </c>
      <c r="AY201" s="16" t="s">
        <v>129</v>
      </c>
      <c r="BE201" s="229">
        <f>IF(N201="základní",J201,0)</f>
        <v>0</v>
      </c>
      <c r="BF201" s="229">
        <f>IF(N201="snížená",J201,0)</f>
        <v>0</v>
      </c>
      <c r="BG201" s="229">
        <f>IF(N201="zákl. přenesená",J201,0)</f>
        <v>0</v>
      </c>
      <c r="BH201" s="229">
        <f>IF(N201="sníž. přenesená",J201,0)</f>
        <v>0</v>
      </c>
      <c r="BI201" s="229">
        <f>IF(N201="nulová",J201,0)</f>
        <v>0</v>
      </c>
      <c r="BJ201" s="16" t="s">
        <v>84</v>
      </c>
      <c r="BK201" s="229">
        <f>ROUND(I201*H201,2)</f>
        <v>0</v>
      </c>
      <c r="BL201" s="16" t="s">
        <v>136</v>
      </c>
      <c r="BM201" s="228" t="s">
        <v>530</v>
      </c>
    </row>
    <row r="202" spans="1:47" s="2" customFormat="1" ht="12">
      <c r="A202" s="37"/>
      <c r="B202" s="38"/>
      <c r="C202" s="39"/>
      <c r="D202" s="230" t="s">
        <v>138</v>
      </c>
      <c r="E202" s="39"/>
      <c r="F202" s="231" t="s">
        <v>531</v>
      </c>
      <c r="G202" s="39"/>
      <c r="H202" s="39"/>
      <c r="I202" s="232"/>
      <c r="J202" s="39"/>
      <c r="K202" s="39"/>
      <c r="L202" s="43"/>
      <c r="M202" s="233"/>
      <c r="N202" s="234"/>
      <c r="O202" s="90"/>
      <c r="P202" s="90"/>
      <c r="Q202" s="90"/>
      <c r="R202" s="90"/>
      <c r="S202" s="90"/>
      <c r="T202" s="91"/>
      <c r="U202" s="37"/>
      <c r="V202" s="37"/>
      <c r="W202" s="37"/>
      <c r="X202" s="37"/>
      <c r="Y202" s="37"/>
      <c r="Z202" s="37"/>
      <c r="AA202" s="37"/>
      <c r="AB202" s="37"/>
      <c r="AC202" s="37"/>
      <c r="AD202" s="37"/>
      <c r="AE202" s="37"/>
      <c r="AT202" s="16" t="s">
        <v>138</v>
      </c>
      <c r="AU202" s="16" t="s">
        <v>88</v>
      </c>
    </row>
    <row r="203" spans="1:63" s="12" customFormat="1" ht="22.8" customHeight="1">
      <c r="A203" s="12"/>
      <c r="B203" s="201"/>
      <c r="C203" s="202"/>
      <c r="D203" s="203" t="s">
        <v>78</v>
      </c>
      <c r="E203" s="215" t="s">
        <v>310</v>
      </c>
      <c r="F203" s="215" t="s">
        <v>311</v>
      </c>
      <c r="G203" s="202"/>
      <c r="H203" s="202"/>
      <c r="I203" s="205"/>
      <c r="J203" s="216">
        <f>BK203</f>
        <v>0</v>
      </c>
      <c r="K203" s="202"/>
      <c r="L203" s="207"/>
      <c r="M203" s="208"/>
      <c r="N203" s="209"/>
      <c r="O203" s="209"/>
      <c r="P203" s="210">
        <f>SUM(P204:P221)</f>
        <v>0</v>
      </c>
      <c r="Q203" s="209"/>
      <c r="R203" s="210">
        <f>SUM(R204:R221)</f>
        <v>0</v>
      </c>
      <c r="S203" s="209"/>
      <c r="T203" s="211">
        <f>SUM(T204:T221)</f>
        <v>0</v>
      </c>
      <c r="U203" s="12"/>
      <c r="V203" s="12"/>
      <c r="W203" s="12"/>
      <c r="X203" s="12"/>
      <c r="Y203" s="12"/>
      <c r="Z203" s="12"/>
      <c r="AA203" s="12"/>
      <c r="AB203" s="12"/>
      <c r="AC203" s="12"/>
      <c r="AD203" s="12"/>
      <c r="AE203" s="12"/>
      <c r="AR203" s="212" t="s">
        <v>84</v>
      </c>
      <c r="AT203" s="213" t="s">
        <v>78</v>
      </c>
      <c r="AU203" s="213" t="s">
        <v>84</v>
      </c>
      <c r="AY203" s="212" t="s">
        <v>129</v>
      </c>
      <c r="BK203" s="214">
        <f>SUM(BK204:BK221)</f>
        <v>0</v>
      </c>
    </row>
    <row r="204" spans="1:65" s="2" customFormat="1" ht="14.4" customHeight="1">
      <c r="A204" s="37"/>
      <c r="B204" s="38"/>
      <c r="C204" s="217" t="s">
        <v>312</v>
      </c>
      <c r="D204" s="217" t="s">
        <v>131</v>
      </c>
      <c r="E204" s="218" t="s">
        <v>313</v>
      </c>
      <c r="F204" s="219" t="s">
        <v>314</v>
      </c>
      <c r="G204" s="220" t="s">
        <v>189</v>
      </c>
      <c r="H204" s="221">
        <v>43.81</v>
      </c>
      <c r="I204" s="222"/>
      <c r="J204" s="223">
        <f>ROUND(I204*H204,2)</f>
        <v>0</v>
      </c>
      <c r="K204" s="219" t="s">
        <v>135</v>
      </c>
      <c r="L204" s="43"/>
      <c r="M204" s="224" t="s">
        <v>1</v>
      </c>
      <c r="N204" s="225" t="s">
        <v>44</v>
      </c>
      <c r="O204" s="90"/>
      <c r="P204" s="226">
        <f>O204*H204</f>
        <v>0</v>
      </c>
      <c r="Q204" s="226">
        <v>0</v>
      </c>
      <c r="R204" s="226">
        <f>Q204*H204</f>
        <v>0</v>
      </c>
      <c r="S204" s="226">
        <v>0</v>
      </c>
      <c r="T204" s="227">
        <f>S204*H204</f>
        <v>0</v>
      </c>
      <c r="U204" s="37"/>
      <c r="V204" s="37"/>
      <c r="W204" s="37"/>
      <c r="X204" s="37"/>
      <c r="Y204" s="37"/>
      <c r="Z204" s="37"/>
      <c r="AA204" s="37"/>
      <c r="AB204" s="37"/>
      <c r="AC204" s="37"/>
      <c r="AD204" s="37"/>
      <c r="AE204" s="37"/>
      <c r="AR204" s="228" t="s">
        <v>136</v>
      </c>
      <c r="AT204" s="228" t="s">
        <v>131</v>
      </c>
      <c r="AU204" s="228" t="s">
        <v>88</v>
      </c>
      <c r="AY204" s="16" t="s">
        <v>129</v>
      </c>
      <c r="BE204" s="229">
        <f>IF(N204="základní",J204,0)</f>
        <v>0</v>
      </c>
      <c r="BF204" s="229">
        <f>IF(N204="snížená",J204,0)</f>
        <v>0</v>
      </c>
      <c r="BG204" s="229">
        <f>IF(N204="zákl. přenesená",J204,0)</f>
        <v>0</v>
      </c>
      <c r="BH204" s="229">
        <f>IF(N204="sníž. přenesená",J204,0)</f>
        <v>0</v>
      </c>
      <c r="BI204" s="229">
        <f>IF(N204="nulová",J204,0)</f>
        <v>0</v>
      </c>
      <c r="BJ204" s="16" t="s">
        <v>84</v>
      </c>
      <c r="BK204" s="229">
        <f>ROUND(I204*H204,2)</f>
        <v>0</v>
      </c>
      <c r="BL204" s="16" t="s">
        <v>136</v>
      </c>
      <c r="BM204" s="228" t="s">
        <v>532</v>
      </c>
    </row>
    <row r="205" spans="1:47" s="2" customFormat="1" ht="12">
      <c r="A205" s="37"/>
      <c r="B205" s="38"/>
      <c r="C205" s="39"/>
      <c r="D205" s="230" t="s">
        <v>138</v>
      </c>
      <c r="E205" s="39"/>
      <c r="F205" s="231" t="s">
        <v>316</v>
      </c>
      <c r="G205" s="39"/>
      <c r="H205" s="39"/>
      <c r="I205" s="232"/>
      <c r="J205" s="39"/>
      <c r="K205" s="39"/>
      <c r="L205" s="43"/>
      <c r="M205" s="233"/>
      <c r="N205" s="234"/>
      <c r="O205" s="90"/>
      <c r="P205" s="90"/>
      <c r="Q205" s="90"/>
      <c r="R205" s="90"/>
      <c r="S205" s="90"/>
      <c r="T205" s="91"/>
      <c r="U205" s="37"/>
      <c r="V205" s="37"/>
      <c r="W205" s="37"/>
      <c r="X205" s="37"/>
      <c r="Y205" s="37"/>
      <c r="Z205" s="37"/>
      <c r="AA205" s="37"/>
      <c r="AB205" s="37"/>
      <c r="AC205" s="37"/>
      <c r="AD205" s="37"/>
      <c r="AE205" s="37"/>
      <c r="AT205" s="16" t="s">
        <v>138</v>
      </c>
      <c r="AU205" s="16" t="s">
        <v>88</v>
      </c>
    </row>
    <row r="206" spans="1:51" s="13" customFormat="1" ht="12">
      <c r="A206" s="13"/>
      <c r="B206" s="235"/>
      <c r="C206" s="236"/>
      <c r="D206" s="230" t="s">
        <v>146</v>
      </c>
      <c r="E206" s="237" t="s">
        <v>1</v>
      </c>
      <c r="F206" s="238" t="s">
        <v>533</v>
      </c>
      <c r="G206" s="236"/>
      <c r="H206" s="239">
        <v>5.94</v>
      </c>
      <c r="I206" s="240"/>
      <c r="J206" s="236"/>
      <c r="K206" s="236"/>
      <c r="L206" s="241"/>
      <c r="M206" s="242"/>
      <c r="N206" s="243"/>
      <c r="O206" s="243"/>
      <c r="P206" s="243"/>
      <c r="Q206" s="243"/>
      <c r="R206" s="243"/>
      <c r="S206" s="243"/>
      <c r="T206" s="244"/>
      <c r="U206" s="13"/>
      <c r="V206" s="13"/>
      <c r="W206" s="13"/>
      <c r="X206" s="13"/>
      <c r="Y206" s="13"/>
      <c r="Z206" s="13"/>
      <c r="AA206" s="13"/>
      <c r="AB206" s="13"/>
      <c r="AC206" s="13"/>
      <c r="AD206" s="13"/>
      <c r="AE206" s="13"/>
      <c r="AT206" s="245" t="s">
        <v>146</v>
      </c>
      <c r="AU206" s="245" t="s">
        <v>88</v>
      </c>
      <c r="AV206" s="13" t="s">
        <v>88</v>
      </c>
      <c r="AW206" s="13" t="s">
        <v>37</v>
      </c>
      <c r="AX206" s="13" t="s">
        <v>79</v>
      </c>
      <c r="AY206" s="245" t="s">
        <v>129</v>
      </c>
    </row>
    <row r="207" spans="1:51" s="13" customFormat="1" ht="12">
      <c r="A207" s="13"/>
      <c r="B207" s="235"/>
      <c r="C207" s="236"/>
      <c r="D207" s="230" t="s">
        <v>146</v>
      </c>
      <c r="E207" s="237" t="s">
        <v>1</v>
      </c>
      <c r="F207" s="238" t="s">
        <v>534</v>
      </c>
      <c r="G207" s="236"/>
      <c r="H207" s="239">
        <v>8.4</v>
      </c>
      <c r="I207" s="240"/>
      <c r="J207" s="236"/>
      <c r="K207" s="236"/>
      <c r="L207" s="241"/>
      <c r="M207" s="242"/>
      <c r="N207" s="243"/>
      <c r="O207" s="243"/>
      <c r="P207" s="243"/>
      <c r="Q207" s="243"/>
      <c r="R207" s="243"/>
      <c r="S207" s="243"/>
      <c r="T207" s="244"/>
      <c r="U207" s="13"/>
      <c r="V207" s="13"/>
      <c r="W207" s="13"/>
      <c r="X207" s="13"/>
      <c r="Y207" s="13"/>
      <c r="Z207" s="13"/>
      <c r="AA207" s="13"/>
      <c r="AB207" s="13"/>
      <c r="AC207" s="13"/>
      <c r="AD207" s="13"/>
      <c r="AE207" s="13"/>
      <c r="AT207" s="245" t="s">
        <v>146</v>
      </c>
      <c r="AU207" s="245" t="s">
        <v>88</v>
      </c>
      <c r="AV207" s="13" t="s">
        <v>88</v>
      </c>
      <c r="AW207" s="13" t="s">
        <v>37</v>
      </c>
      <c r="AX207" s="13" t="s">
        <v>79</v>
      </c>
      <c r="AY207" s="245" t="s">
        <v>129</v>
      </c>
    </row>
    <row r="208" spans="1:51" s="13" customFormat="1" ht="12">
      <c r="A208" s="13"/>
      <c r="B208" s="235"/>
      <c r="C208" s="236"/>
      <c r="D208" s="230" t="s">
        <v>146</v>
      </c>
      <c r="E208" s="237" t="s">
        <v>1</v>
      </c>
      <c r="F208" s="238" t="s">
        <v>535</v>
      </c>
      <c r="G208" s="236"/>
      <c r="H208" s="239">
        <v>29.47</v>
      </c>
      <c r="I208" s="240"/>
      <c r="J208" s="236"/>
      <c r="K208" s="236"/>
      <c r="L208" s="241"/>
      <c r="M208" s="242"/>
      <c r="N208" s="243"/>
      <c r="O208" s="243"/>
      <c r="P208" s="243"/>
      <c r="Q208" s="243"/>
      <c r="R208" s="243"/>
      <c r="S208" s="243"/>
      <c r="T208" s="244"/>
      <c r="U208" s="13"/>
      <c r="V208" s="13"/>
      <c r="W208" s="13"/>
      <c r="X208" s="13"/>
      <c r="Y208" s="13"/>
      <c r="Z208" s="13"/>
      <c r="AA208" s="13"/>
      <c r="AB208" s="13"/>
      <c r="AC208" s="13"/>
      <c r="AD208" s="13"/>
      <c r="AE208" s="13"/>
      <c r="AT208" s="245" t="s">
        <v>146</v>
      </c>
      <c r="AU208" s="245" t="s">
        <v>88</v>
      </c>
      <c r="AV208" s="13" t="s">
        <v>88</v>
      </c>
      <c r="AW208" s="13" t="s">
        <v>37</v>
      </c>
      <c r="AX208" s="13" t="s">
        <v>79</v>
      </c>
      <c r="AY208" s="245" t="s">
        <v>129</v>
      </c>
    </row>
    <row r="209" spans="1:51" s="14" customFormat="1" ht="12">
      <c r="A209" s="14"/>
      <c r="B209" s="256"/>
      <c r="C209" s="257"/>
      <c r="D209" s="230" t="s">
        <v>146</v>
      </c>
      <c r="E209" s="258" t="s">
        <v>1</v>
      </c>
      <c r="F209" s="259" t="s">
        <v>320</v>
      </c>
      <c r="G209" s="257"/>
      <c r="H209" s="260">
        <v>43.81</v>
      </c>
      <c r="I209" s="261"/>
      <c r="J209" s="257"/>
      <c r="K209" s="257"/>
      <c r="L209" s="262"/>
      <c r="M209" s="263"/>
      <c r="N209" s="264"/>
      <c r="O209" s="264"/>
      <c r="P209" s="264"/>
      <c r="Q209" s="264"/>
      <c r="R209" s="264"/>
      <c r="S209" s="264"/>
      <c r="T209" s="265"/>
      <c r="U209" s="14"/>
      <c r="V209" s="14"/>
      <c r="W209" s="14"/>
      <c r="X209" s="14"/>
      <c r="Y209" s="14"/>
      <c r="Z209" s="14"/>
      <c r="AA209" s="14"/>
      <c r="AB209" s="14"/>
      <c r="AC209" s="14"/>
      <c r="AD209" s="14"/>
      <c r="AE209" s="14"/>
      <c r="AT209" s="266" t="s">
        <v>146</v>
      </c>
      <c r="AU209" s="266" t="s">
        <v>88</v>
      </c>
      <c r="AV209" s="14" t="s">
        <v>136</v>
      </c>
      <c r="AW209" s="14" t="s">
        <v>37</v>
      </c>
      <c r="AX209" s="14" t="s">
        <v>84</v>
      </c>
      <c r="AY209" s="266" t="s">
        <v>129</v>
      </c>
    </row>
    <row r="210" spans="1:65" s="2" customFormat="1" ht="14.4" customHeight="1">
      <c r="A210" s="37"/>
      <c r="B210" s="38"/>
      <c r="C210" s="217" t="s">
        <v>321</v>
      </c>
      <c r="D210" s="217" t="s">
        <v>131</v>
      </c>
      <c r="E210" s="218" t="s">
        <v>322</v>
      </c>
      <c r="F210" s="219" t="s">
        <v>323</v>
      </c>
      <c r="G210" s="220" t="s">
        <v>189</v>
      </c>
      <c r="H210" s="221">
        <v>1051.44</v>
      </c>
      <c r="I210" s="222"/>
      <c r="J210" s="223">
        <f>ROUND(I210*H210,2)</f>
        <v>0</v>
      </c>
      <c r="K210" s="219" t="s">
        <v>135</v>
      </c>
      <c r="L210" s="43"/>
      <c r="M210" s="224" t="s">
        <v>1</v>
      </c>
      <c r="N210" s="225" t="s">
        <v>44</v>
      </c>
      <c r="O210" s="90"/>
      <c r="P210" s="226">
        <f>O210*H210</f>
        <v>0</v>
      </c>
      <c r="Q210" s="226">
        <v>0</v>
      </c>
      <c r="R210" s="226">
        <f>Q210*H210</f>
        <v>0</v>
      </c>
      <c r="S210" s="226">
        <v>0</v>
      </c>
      <c r="T210" s="227">
        <f>S210*H210</f>
        <v>0</v>
      </c>
      <c r="U210" s="37"/>
      <c r="V210" s="37"/>
      <c r="W210" s="37"/>
      <c r="X210" s="37"/>
      <c r="Y210" s="37"/>
      <c r="Z210" s="37"/>
      <c r="AA210" s="37"/>
      <c r="AB210" s="37"/>
      <c r="AC210" s="37"/>
      <c r="AD210" s="37"/>
      <c r="AE210" s="37"/>
      <c r="AR210" s="228" t="s">
        <v>136</v>
      </c>
      <c r="AT210" s="228" t="s">
        <v>131</v>
      </c>
      <c r="AU210" s="228" t="s">
        <v>88</v>
      </c>
      <c r="AY210" s="16" t="s">
        <v>129</v>
      </c>
      <c r="BE210" s="229">
        <f>IF(N210="základní",J210,0)</f>
        <v>0</v>
      </c>
      <c r="BF210" s="229">
        <f>IF(N210="snížená",J210,0)</f>
        <v>0</v>
      </c>
      <c r="BG210" s="229">
        <f>IF(N210="zákl. přenesená",J210,0)</f>
        <v>0</v>
      </c>
      <c r="BH210" s="229">
        <f>IF(N210="sníž. přenesená",J210,0)</f>
        <v>0</v>
      </c>
      <c r="BI210" s="229">
        <f>IF(N210="nulová",J210,0)</f>
        <v>0</v>
      </c>
      <c r="BJ210" s="16" t="s">
        <v>84</v>
      </c>
      <c r="BK210" s="229">
        <f>ROUND(I210*H210,2)</f>
        <v>0</v>
      </c>
      <c r="BL210" s="16" t="s">
        <v>136</v>
      </c>
      <c r="BM210" s="228" t="s">
        <v>536</v>
      </c>
    </row>
    <row r="211" spans="1:47" s="2" customFormat="1" ht="12">
      <c r="A211" s="37"/>
      <c r="B211" s="38"/>
      <c r="C211" s="39"/>
      <c r="D211" s="230" t="s">
        <v>138</v>
      </c>
      <c r="E211" s="39"/>
      <c r="F211" s="231" t="s">
        <v>316</v>
      </c>
      <c r="G211" s="39"/>
      <c r="H211" s="39"/>
      <c r="I211" s="232"/>
      <c r="J211" s="39"/>
      <c r="K211" s="39"/>
      <c r="L211" s="43"/>
      <c r="M211" s="233"/>
      <c r="N211" s="234"/>
      <c r="O211" s="90"/>
      <c r="P211" s="90"/>
      <c r="Q211" s="90"/>
      <c r="R211" s="90"/>
      <c r="S211" s="90"/>
      <c r="T211" s="91"/>
      <c r="U211" s="37"/>
      <c r="V211" s="37"/>
      <c r="W211" s="37"/>
      <c r="X211" s="37"/>
      <c r="Y211" s="37"/>
      <c r="Z211" s="37"/>
      <c r="AA211" s="37"/>
      <c r="AB211" s="37"/>
      <c r="AC211" s="37"/>
      <c r="AD211" s="37"/>
      <c r="AE211" s="37"/>
      <c r="AT211" s="16" t="s">
        <v>138</v>
      </c>
      <c r="AU211" s="16" t="s">
        <v>88</v>
      </c>
    </row>
    <row r="212" spans="1:51" s="13" customFormat="1" ht="12">
      <c r="A212" s="13"/>
      <c r="B212" s="235"/>
      <c r="C212" s="236"/>
      <c r="D212" s="230" t="s">
        <v>146</v>
      </c>
      <c r="E212" s="237" t="s">
        <v>1</v>
      </c>
      <c r="F212" s="238" t="s">
        <v>537</v>
      </c>
      <c r="G212" s="236"/>
      <c r="H212" s="239">
        <v>1051.44</v>
      </c>
      <c r="I212" s="240"/>
      <c r="J212" s="236"/>
      <c r="K212" s="236"/>
      <c r="L212" s="241"/>
      <c r="M212" s="242"/>
      <c r="N212" s="243"/>
      <c r="O212" s="243"/>
      <c r="P212" s="243"/>
      <c r="Q212" s="243"/>
      <c r="R212" s="243"/>
      <c r="S212" s="243"/>
      <c r="T212" s="244"/>
      <c r="U212" s="13"/>
      <c r="V212" s="13"/>
      <c r="W212" s="13"/>
      <c r="X212" s="13"/>
      <c r="Y212" s="13"/>
      <c r="Z212" s="13"/>
      <c r="AA212" s="13"/>
      <c r="AB212" s="13"/>
      <c r="AC212" s="13"/>
      <c r="AD212" s="13"/>
      <c r="AE212" s="13"/>
      <c r="AT212" s="245" t="s">
        <v>146</v>
      </c>
      <c r="AU212" s="245" t="s">
        <v>88</v>
      </c>
      <c r="AV212" s="13" t="s">
        <v>88</v>
      </c>
      <c r="AW212" s="13" t="s">
        <v>37</v>
      </c>
      <c r="AX212" s="13" t="s">
        <v>84</v>
      </c>
      <c r="AY212" s="245" t="s">
        <v>129</v>
      </c>
    </row>
    <row r="213" spans="1:65" s="2" customFormat="1" ht="14.4" customHeight="1">
      <c r="A213" s="37"/>
      <c r="B213" s="38"/>
      <c r="C213" s="217" t="s">
        <v>326</v>
      </c>
      <c r="D213" s="217" t="s">
        <v>131</v>
      </c>
      <c r="E213" s="218" t="s">
        <v>327</v>
      </c>
      <c r="F213" s="219" t="s">
        <v>328</v>
      </c>
      <c r="G213" s="220" t="s">
        <v>189</v>
      </c>
      <c r="H213" s="221">
        <v>8.4</v>
      </c>
      <c r="I213" s="222"/>
      <c r="J213" s="223">
        <f>ROUND(I213*H213,2)</f>
        <v>0</v>
      </c>
      <c r="K213" s="219" t="s">
        <v>135</v>
      </c>
      <c r="L213" s="43"/>
      <c r="M213" s="224" t="s">
        <v>1</v>
      </c>
      <c r="N213" s="225" t="s">
        <v>44</v>
      </c>
      <c r="O213" s="90"/>
      <c r="P213" s="226">
        <f>O213*H213</f>
        <v>0</v>
      </c>
      <c r="Q213" s="226">
        <v>0</v>
      </c>
      <c r="R213" s="226">
        <f>Q213*H213</f>
        <v>0</v>
      </c>
      <c r="S213" s="226">
        <v>0</v>
      </c>
      <c r="T213" s="227">
        <f>S213*H213</f>
        <v>0</v>
      </c>
      <c r="U213" s="37"/>
      <c r="V213" s="37"/>
      <c r="W213" s="37"/>
      <c r="X213" s="37"/>
      <c r="Y213" s="37"/>
      <c r="Z213" s="37"/>
      <c r="AA213" s="37"/>
      <c r="AB213" s="37"/>
      <c r="AC213" s="37"/>
      <c r="AD213" s="37"/>
      <c r="AE213" s="37"/>
      <c r="AR213" s="228" t="s">
        <v>136</v>
      </c>
      <c r="AT213" s="228" t="s">
        <v>131</v>
      </c>
      <c r="AU213" s="228" t="s">
        <v>88</v>
      </c>
      <c r="AY213" s="16" t="s">
        <v>129</v>
      </c>
      <c r="BE213" s="229">
        <f>IF(N213="základní",J213,0)</f>
        <v>0</v>
      </c>
      <c r="BF213" s="229">
        <f>IF(N213="snížená",J213,0)</f>
        <v>0</v>
      </c>
      <c r="BG213" s="229">
        <f>IF(N213="zákl. přenesená",J213,0)</f>
        <v>0</v>
      </c>
      <c r="BH213" s="229">
        <f>IF(N213="sníž. přenesená",J213,0)</f>
        <v>0</v>
      </c>
      <c r="BI213" s="229">
        <f>IF(N213="nulová",J213,0)</f>
        <v>0</v>
      </c>
      <c r="BJ213" s="16" t="s">
        <v>84</v>
      </c>
      <c r="BK213" s="229">
        <f>ROUND(I213*H213,2)</f>
        <v>0</v>
      </c>
      <c r="BL213" s="16" t="s">
        <v>136</v>
      </c>
      <c r="BM213" s="228" t="s">
        <v>538</v>
      </c>
    </row>
    <row r="214" spans="1:47" s="2" customFormat="1" ht="12">
      <c r="A214" s="37"/>
      <c r="B214" s="38"/>
      <c r="C214" s="39"/>
      <c r="D214" s="230" t="s">
        <v>138</v>
      </c>
      <c r="E214" s="39"/>
      <c r="F214" s="231" t="s">
        <v>330</v>
      </c>
      <c r="G214" s="39"/>
      <c r="H214" s="39"/>
      <c r="I214" s="232"/>
      <c r="J214" s="39"/>
      <c r="K214" s="39"/>
      <c r="L214" s="43"/>
      <c r="M214" s="233"/>
      <c r="N214" s="234"/>
      <c r="O214" s="90"/>
      <c r="P214" s="90"/>
      <c r="Q214" s="90"/>
      <c r="R214" s="90"/>
      <c r="S214" s="90"/>
      <c r="T214" s="91"/>
      <c r="U214" s="37"/>
      <c r="V214" s="37"/>
      <c r="W214" s="37"/>
      <c r="X214" s="37"/>
      <c r="Y214" s="37"/>
      <c r="Z214" s="37"/>
      <c r="AA214" s="37"/>
      <c r="AB214" s="37"/>
      <c r="AC214" s="37"/>
      <c r="AD214" s="37"/>
      <c r="AE214" s="37"/>
      <c r="AT214" s="16" t="s">
        <v>138</v>
      </c>
      <c r="AU214" s="16" t="s">
        <v>88</v>
      </c>
    </row>
    <row r="215" spans="1:65" s="2" customFormat="1" ht="14.4" customHeight="1">
      <c r="A215" s="37"/>
      <c r="B215" s="38"/>
      <c r="C215" s="217" t="s">
        <v>331</v>
      </c>
      <c r="D215" s="217" t="s">
        <v>131</v>
      </c>
      <c r="E215" s="218" t="s">
        <v>336</v>
      </c>
      <c r="F215" s="219" t="s">
        <v>337</v>
      </c>
      <c r="G215" s="220" t="s">
        <v>189</v>
      </c>
      <c r="H215" s="221">
        <v>5.94</v>
      </c>
      <c r="I215" s="222"/>
      <c r="J215" s="223">
        <f>ROUND(I215*H215,2)</f>
        <v>0</v>
      </c>
      <c r="K215" s="219" t="s">
        <v>135</v>
      </c>
      <c r="L215" s="43"/>
      <c r="M215" s="224" t="s">
        <v>1</v>
      </c>
      <c r="N215" s="225" t="s">
        <v>44</v>
      </c>
      <c r="O215" s="90"/>
      <c r="P215" s="226">
        <f>O215*H215</f>
        <v>0</v>
      </c>
      <c r="Q215" s="226">
        <v>0</v>
      </c>
      <c r="R215" s="226">
        <f>Q215*H215</f>
        <v>0</v>
      </c>
      <c r="S215" s="226">
        <v>0</v>
      </c>
      <c r="T215" s="227">
        <f>S215*H215</f>
        <v>0</v>
      </c>
      <c r="U215" s="37"/>
      <c r="V215" s="37"/>
      <c r="W215" s="37"/>
      <c r="X215" s="37"/>
      <c r="Y215" s="37"/>
      <c r="Z215" s="37"/>
      <c r="AA215" s="37"/>
      <c r="AB215" s="37"/>
      <c r="AC215" s="37"/>
      <c r="AD215" s="37"/>
      <c r="AE215" s="37"/>
      <c r="AR215" s="228" t="s">
        <v>136</v>
      </c>
      <c r="AT215" s="228" t="s">
        <v>131</v>
      </c>
      <c r="AU215" s="228" t="s">
        <v>88</v>
      </c>
      <c r="AY215" s="16" t="s">
        <v>129</v>
      </c>
      <c r="BE215" s="229">
        <f>IF(N215="základní",J215,0)</f>
        <v>0</v>
      </c>
      <c r="BF215" s="229">
        <f>IF(N215="snížená",J215,0)</f>
        <v>0</v>
      </c>
      <c r="BG215" s="229">
        <f>IF(N215="zákl. přenesená",J215,0)</f>
        <v>0</v>
      </c>
      <c r="BH215" s="229">
        <f>IF(N215="sníž. přenesená",J215,0)</f>
        <v>0</v>
      </c>
      <c r="BI215" s="229">
        <f>IF(N215="nulová",J215,0)</f>
        <v>0</v>
      </c>
      <c r="BJ215" s="16" t="s">
        <v>84</v>
      </c>
      <c r="BK215" s="229">
        <f>ROUND(I215*H215,2)</f>
        <v>0</v>
      </c>
      <c r="BL215" s="16" t="s">
        <v>136</v>
      </c>
      <c r="BM215" s="228" t="s">
        <v>539</v>
      </c>
    </row>
    <row r="216" spans="1:47" s="2" customFormat="1" ht="12">
      <c r="A216" s="37"/>
      <c r="B216" s="38"/>
      <c r="C216" s="39"/>
      <c r="D216" s="230" t="s">
        <v>138</v>
      </c>
      <c r="E216" s="39"/>
      <c r="F216" s="231" t="s">
        <v>330</v>
      </c>
      <c r="G216" s="39"/>
      <c r="H216" s="39"/>
      <c r="I216" s="232"/>
      <c r="J216" s="39"/>
      <c r="K216" s="39"/>
      <c r="L216" s="43"/>
      <c r="M216" s="233"/>
      <c r="N216" s="234"/>
      <c r="O216" s="90"/>
      <c r="P216" s="90"/>
      <c r="Q216" s="90"/>
      <c r="R216" s="90"/>
      <c r="S216" s="90"/>
      <c r="T216" s="91"/>
      <c r="U216" s="37"/>
      <c r="V216" s="37"/>
      <c r="W216" s="37"/>
      <c r="X216" s="37"/>
      <c r="Y216" s="37"/>
      <c r="Z216" s="37"/>
      <c r="AA216" s="37"/>
      <c r="AB216" s="37"/>
      <c r="AC216" s="37"/>
      <c r="AD216" s="37"/>
      <c r="AE216" s="37"/>
      <c r="AT216" s="16" t="s">
        <v>138</v>
      </c>
      <c r="AU216" s="16" t="s">
        <v>88</v>
      </c>
    </row>
    <row r="217" spans="1:65" s="2" customFormat="1" ht="14.4" customHeight="1">
      <c r="A217" s="37"/>
      <c r="B217" s="38"/>
      <c r="C217" s="217" t="s">
        <v>335</v>
      </c>
      <c r="D217" s="217" t="s">
        <v>131</v>
      </c>
      <c r="E217" s="218" t="s">
        <v>340</v>
      </c>
      <c r="F217" s="219" t="s">
        <v>341</v>
      </c>
      <c r="G217" s="220" t="s">
        <v>189</v>
      </c>
      <c r="H217" s="221">
        <v>46.06</v>
      </c>
      <c r="I217" s="222"/>
      <c r="J217" s="223">
        <f>ROUND(I217*H217,2)</f>
        <v>0</v>
      </c>
      <c r="K217" s="219" t="s">
        <v>135</v>
      </c>
      <c r="L217" s="43"/>
      <c r="M217" s="224" t="s">
        <v>1</v>
      </c>
      <c r="N217" s="225" t="s">
        <v>44</v>
      </c>
      <c r="O217" s="90"/>
      <c r="P217" s="226">
        <f>O217*H217</f>
        <v>0</v>
      </c>
      <c r="Q217" s="226">
        <v>0</v>
      </c>
      <c r="R217" s="226">
        <f>Q217*H217</f>
        <v>0</v>
      </c>
      <c r="S217" s="226">
        <v>0</v>
      </c>
      <c r="T217" s="227">
        <f>S217*H217</f>
        <v>0</v>
      </c>
      <c r="U217" s="37"/>
      <c r="V217" s="37"/>
      <c r="W217" s="37"/>
      <c r="X217" s="37"/>
      <c r="Y217" s="37"/>
      <c r="Z217" s="37"/>
      <c r="AA217" s="37"/>
      <c r="AB217" s="37"/>
      <c r="AC217" s="37"/>
      <c r="AD217" s="37"/>
      <c r="AE217" s="37"/>
      <c r="AR217" s="228" t="s">
        <v>136</v>
      </c>
      <c r="AT217" s="228" t="s">
        <v>131</v>
      </c>
      <c r="AU217" s="228" t="s">
        <v>88</v>
      </c>
      <c r="AY217" s="16" t="s">
        <v>129</v>
      </c>
      <c r="BE217" s="229">
        <f>IF(N217="základní",J217,0)</f>
        <v>0</v>
      </c>
      <c r="BF217" s="229">
        <f>IF(N217="snížená",J217,0)</f>
        <v>0</v>
      </c>
      <c r="BG217" s="229">
        <f>IF(N217="zákl. přenesená",J217,0)</f>
        <v>0</v>
      </c>
      <c r="BH217" s="229">
        <f>IF(N217="sníž. přenesená",J217,0)</f>
        <v>0</v>
      </c>
      <c r="BI217" s="229">
        <f>IF(N217="nulová",J217,0)</f>
        <v>0</v>
      </c>
      <c r="BJ217" s="16" t="s">
        <v>84</v>
      </c>
      <c r="BK217" s="229">
        <f>ROUND(I217*H217,2)</f>
        <v>0</v>
      </c>
      <c r="BL217" s="16" t="s">
        <v>136</v>
      </c>
      <c r="BM217" s="228" t="s">
        <v>540</v>
      </c>
    </row>
    <row r="218" spans="1:47" s="2" customFormat="1" ht="12">
      <c r="A218" s="37"/>
      <c r="B218" s="38"/>
      <c r="C218" s="39"/>
      <c r="D218" s="230" t="s">
        <v>138</v>
      </c>
      <c r="E218" s="39"/>
      <c r="F218" s="231" t="s">
        <v>330</v>
      </c>
      <c r="G218" s="39"/>
      <c r="H218" s="39"/>
      <c r="I218" s="232"/>
      <c r="J218" s="39"/>
      <c r="K218" s="39"/>
      <c r="L218" s="43"/>
      <c r="M218" s="233"/>
      <c r="N218" s="234"/>
      <c r="O218" s="90"/>
      <c r="P218" s="90"/>
      <c r="Q218" s="90"/>
      <c r="R218" s="90"/>
      <c r="S218" s="90"/>
      <c r="T218" s="91"/>
      <c r="U218" s="37"/>
      <c r="V218" s="37"/>
      <c r="W218" s="37"/>
      <c r="X218" s="37"/>
      <c r="Y218" s="37"/>
      <c r="Z218" s="37"/>
      <c r="AA218" s="37"/>
      <c r="AB218" s="37"/>
      <c r="AC218" s="37"/>
      <c r="AD218" s="37"/>
      <c r="AE218" s="37"/>
      <c r="AT218" s="16" t="s">
        <v>138</v>
      </c>
      <c r="AU218" s="16" t="s">
        <v>88</v>
      </c>
    </row>
    <row r="219" spans="1:51" s="13" customFormat="1" ht="12">
      <c r="A219" s="13"/>
      <c r="B219" s="235"/>
      <c r="C219" s="236"/>
      <c r="D219" s="230" t="s">
        <v>146</v>
      </c>
      <c r="E219" s="237" t="s">
        <v>1</v>
      </c>
      <c r="F219" s="238" t="s">
        <v>541</v>
      </c>
      <c r="G219" s="236"/>
      <c r="H219" s="239">
        <v>29.74</v>
      </c>
      <c r="I219" s="240"/>
      <c r="J219" s="236"/>
      <c r="K219" s="236"/>
      <c r="L219" s="241"/>
      <c r="M219" s="242"/>
      <c r="N219" s="243"/>
      <c r="O219" s="243"/>
      <c r="P219" s="243"/>
      <c r="Q219" s="243"/>
      <c r="R219" s="243"/>
      <c r="S219" s="243"/>
      <c r="T219" s="244"/>
      <c r="U219" s="13"/>
      <c r="V219" s="13"/>
      <c r="W219" s="13"/>
      <c r="X219" s="13"/>
      <c r="Y219" s="13"/>
      <c r="Z219" s="13"/>
      <c r="AA219" s="13"/>
      <c r="AB219" s="13"/>
      <c r="AC219" s="13"/>
      <c r="AD219" s="13"/>
      <c r="AE219" s="13"/>
      <c r="AT219" s="245" t="s">
        <v>146</v>
      </c>
      <c r="AU219" s="245" t="s">
        <v>88</v>
      </c>
      <c r="AV219" s="13" t="s">
        <v>88</v>
      </c>
      <c r="AW219" s="13" t="s">
        <v>37</v>
      </c>
      <c r="AX219" s="13" t="s">
        <v>79</v>
      </c>
      <c r="AY219" s="245" t="s">
        <v>129</v>
      </c>
    </row>
    <row r="220" spans="1:51" s="13" customFormat="1" ht="12">
      <c r="A220" s="13"/>
      <c r="B220" s="235"/>
      <c r="C220" s="236"/>
      <c r="D220" s="230" t="s">
        <v>146</v>
      </c>
      <c r="E220" s="237" t="s">
        <v>1</v>
      </c>
      <c r="F220" s="238" t="s">
        <v>542</v>
      </c>
      <c r="G220" s="236"/>
      <c r="H220" s="239">
        <v>16.32</v>
      </c>
      <c r="I220" s="240"/>
      <c r="J220" s="236"/>
      <c r="K220" s="236"/>
      <c r="L220" s="241"/>
      <c r="M220" s="242"/>
      <c r="N220" s="243"/>
      <c r="O220" s="243"/>
      <c r="P220" s="243"/>
      <c r="Q220" s="243"/>
      <c r="R220" s="243"/>
      <c r="S220" s="243"/>
      <c r="T220" s="244"/>
      <c r="U220" s="13"/>
      <c r="V220" s="13"/>
      <c r="W220" s="13"/>
      <c r="X220" s="13"/>
      <c r="Y220" s="13"/>
      <c r="Z220" s="13"/>
      <c r="AA220" s="13"/>
      <c r="AB220" s="13"/>
      <c r="AC220" s="13"/>
      <c r="AD220" s="13"/>
      <c r="AE220" s="13"/>
      <c r="AT220" s="245" t="s">
        <v>146</v>
      </c>
      <c r="AU220" s="245" t="s">
        <v>88</v>
      </c>
      <c r="AV220" s="13" t="s">
        <v>88</v>
      </c>
      <c r="AW220" s="13" t="s">
        <v>37</v>
      </c>
      <c r="AX220" s="13" t="s">
        <v>79</v>
      </c>
      <c r="AY220" s="245" t="s">
        <v>129</v>
      </c>
    </row>
    <row r="221" spans="1:51" s="14" customFormat="1" ht="12">
      <c r="A221" s="14"/>
      <c r="B221" s="256"/>
      <c r="C221" s="257"/>
      <c r="D221" s="230" t="s">
        <v>146</v>
      </c>
      <c r="E221" s="258" t="s">
        <v>1</v>
      </c>
      <c r="F221" s="259" t="s">
        <v>320</v>
      </c>
      <c r="G221" s="257"/>
      <c r="H221" s="260">
        <v>46.06</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146</v>
      </c>
      <c r="AU221" s="266" t="s">
        <v>88</v>
      </c>
      <c r="AV221" s="14" t="s">
        <v>136</v>
      </c>
      <c r="AW221" s="14" t="s">
        <v>37</v>
      </c>
      <c r="AX221" s="14" t="s">
        <v>84</v>
      </c>
      <c r="AY221" s="266" t="s">
        <v>129</v>
      </c>
    </row>
    <row r="222" spans="1:63" s="12" customFormat="1" ht="22.8" customHeight="1">
      <c r="A222" s="12"/>
      <c r="B222" s="201"/>
      <c r="C222" s="202"/>
      <c r="D222" s="203" t="s">
        <v>78</v>
      </c>
      <c r="E222" s="215" t="s">
        <v>344</v>
      </c>
      <c r="F222" s="215" t="s">
        <v>345</v>
      </c>
      <c r="G222" s="202"/>
      <c r="H222" s="202"/>
      <c r="I222" s="205"/>
      <c r="J222" s="216">
        <f>BK222</f>
        <v>0</v>
      </c>
      <c r="K222" s="202"/>
      <c r="L222" s="207"/>
      <c r="M222" s="208"/>
      <c r="N222" s="209"/>
      <c r="O222" s="209"/>
      <c r="P222" s="210">
        <f>SUM(P223:P229)</f>
        <v>0</v>
      </c>
      <c r="Q222" s="209"/>
      <c r="R222" s="210">
        <f>SUM(R223:R229)</f>
        <v>0</v>
      </c>
      <c r="S222" s="209"/>
      <c r="T222" s="211">
        <f>SUM(T223:T229)</f>
        <v>0</v>
      </c>
      <c r="U222" s="12"/>
      <c r="V222" s="12"/>
      <c r="W222" s="12"/>
      <c r="X222" s="12"/>
      <c r="Y222" s="12"/>
      <c r="Z222" s="12"/>
      <c r="AA222" s="12"/>
      <c r="AB222" s="12"/>
      <c r="AC222" s="12"/>
      <c r="AD222" s="12"/>
      <c r="AE222" s="12"/>
      <c r="AR222" s="212" t="s">
        <v>84</v>
      </c>
      <c r="AT222" s="213" t="s">
        <v>78</v>
      </c>
      <c r="AU222" s="213" t="s">
        <v>84</v>
      </c>
      <c r="AY222" s="212" t="s">
        <v>129</v>
      </c>
      <c r="BK222" s="214">
        <f>SUM(BK223:BK229)</f>
        <v>0</v>
      </c>
    </row>
    <row r="223" spans="1:65" s="2" customFormat="1" ht="14.4" customHeight="1">
      <c r="A223" s="37"/>
      <c r="B223" s="38"/>
      <c r="C223" s="217" t="s">
        <v>339</v>
      </c>
      <c r="D223" s="217" t="s">
        <v>131</v>
      </c>
      <c r="E223" s="218" t="s">
        <v>347</v>
      </c>
      <c r="F223" s="219" t="s">
        <v>348</v>
      </c>
      <c r="G223" s="220" t="s">
        <v>189</v>
      </c>
      <c r="H223" s="221">
        <v>58.386</v>
      </c>
      <c r="I223" s="222"/>
      <c r="J223" s="223">
        <f>ROUND(I223*H223,2)</f>
        <v>0</v>
      </c>
      <c r="K223" s="219" t="s">
        <v>135</v>
      </c>
      <c r="L223" s="43"/>
      <c r="M223" s="224" t="s">
        <v>1</v>
      </c>
      <c r="N223" s="225" t="s">
        <v>44</v>
      </c>
      <c r="O223" s="90"/>
      <c r="P223" s="226">
        <f>O223*H223</f>
        <v>0</v>
      </c>
      <c r="Q223" s="226">
        <v>0</v>
      </c>
      <c r="R223" s="226">
        <f>Q223*H223</f>
        <v>0</v>
      </c>
      <c r="S223" s="226">
        <v>0</v>
      </c>
      <c r="T223" s="227">
        <f>S223*H223</f>
        <v>0</v>
      </c>
      <c r="U223" s="37"/>
      <c r="V223" s="37"/>
      <c r="W223" s="37"/>
      <c r="X223" s="37"/>
      <c r="Y223" s="37"/>
      <c r="Z223" s="37"/>
      <c r="AA223" s="37"/>
      <c r="AB223" s="37"/>
      <c r="AC223" s="37"/>
      <c r="AD223" s="37"/>
      <c r="AE223" s="37"/>
      <c r="AR223" s="228" t="s">
        <v>136</v>
      </c>
      <c r="AT223" s="228" t="s">
        <v>131</v>
      </c>
      <c r="AU223" s="228" t="s">
        <v>88</v>
      </c>
      <c r="AY223" s="16" t="s">
        <v>129</v>
      </c>
      <c r="BE223" s="229">
        <f>IF(N223="základní",J223,0)</f>
        <v>0</v>
      </c>
      <c r="BF223" s="229">
        <f>IF(N223="snížená",J223,0)</f>
        <v>0</v>
      </c>
      <c r="BG223" s="229">
        <f>IF(N223="zákl. přenesená",J223,0)</f>
        <v>0</v>
      </c>
      <c r="BH223" s="229">
        <f>IF(N223="sníž. přenesená",J223,0)</f>
        <v>0</v>
      </c>
      <c r="BI223" s="229">
        <f>IF(N223="nulová",J223,0)</f>
        <v>0</v>
      </c>
      <c r="BJ223" s="16" t="s">
        <v>84</v>
      </c>
      <c r="BK223" s="229">
        <f>ROUND(I223*H223,2)</f>
        <v>0</v>
      </c>
      <c r="BL223" s="16" t="s">
        <v>136</v>
      </c>
      <c r="BM223" s="228" t="s">
        <v>543</v>
      </c>
    </row>
    <row r="224" spans="1:47" s="2" customFormat="1" ht="12">
      <c r="A224" s="37"/>
      <c r="B224" s="38"/>
      <c r="C224" s="39"/>
      <c r="D224" s="230" t="s">
        <v>138</v>
      </c>
      <c r="E224" s="39"/>
      <c r="F224" s="231" t="s">
        <v>350</v>
      </c>
      <c r="G224" s="39"/>
      <c r="H224" s="39"/>
      <c r="I224" s="232"/>
      <c r="J224" s="39"/>
      <c r="K224" s="39"/>
      <c r="L224" s="43"/>
      <c r="M224" s="233"/>
      <c r="N224" s="234"/>
      <c r="O224" s="90"/>
      <c r="P224" s="90"/>
      <c r="Q224" s="90"/>
      <c r="R224" s="90"/>
      <c r="S224" s="90"/>
      <c r="T224" s="91"/>
      <c r="U224" s="37"/>
      <c r="V224" s="37"/>
      <c r="W224" s="37"/>
      <c r="X224" s="37"/>
      <c r="Y224" s="37"/>
      <c r="Z224" s="37"/>
      <c r="AA224" s="37"/>
      <c r="AB224" s="37"/>
      <c r="AC224" s="37"/>
      <c r="AD224" s="37"/>
      <c r="AE224" s="37"/>
      <c r="AT224" s="16" t="s">
        <v>138</v>
      </c>
      <c r="AU224" s="16" t="s">
        <v>88</v>
      </c>
    </row>
    <row r="225" spans="1:65" s="2" customFormat="1" ht="14.4" customHeight="1">
      <c r="A225" s="37"/>
      <c r="B225" s="38"/>
      <c r="C225" s="217" t="s">
        <v>346</v>
      </c>
      <c r="D225" s="217" t="s">
        <v>131</v>
      </c>
      <c r="E225" s="218" t="s">
        <v>352</v>
      </c>
      <c r="F225" s="219" t="s">
        <v>353</v>
      </c>
      <c r="G225" s="220" t="s">
        <v>189</v>
      </c>
      <c r="H225" s="221">
        <v>58.386</v>
      </c>
      <c r="I225" s="222"/>
      <c r="J225" s="223">
        <f>ROUND(I225*H225,2)</f>
        <v>0</v>
      </c>
      <c r="K225" s="219" t="s">
        <v>135</v>
      </c>
      <c r="L225" s="43"/>
      <c r="M225" s="224" t="s">
        <v>1</v>
      </c>
      <c r="N225" s="225" t="s">
        <v>44</v>
      </c>
      <c r="O225" s="90"/>
      <c r="P225" s="226">
        <f>O225*H225</f>
        <v>0</v>
      </c>
      <c r="Q225" s="226">
        <v>0</v>
      </c>
      <c r="R225" s="226">
        <f>Q225*H225</f>
        <v>0</v>
      </c>
      <c r="S225" s="226">
        <v>0</v>
      </c>
      <c r="T225" s="227">
        <f>S225*H225</f>
        <v>0</v>
      </c>
      <c r="U225" s="37"/>
      <c r="V225" s="37"/>
      <c r="W225" s="37"/>
      <c r="X225" s="37"/>
      <c r="Y225" s="37"/>
      <c r="Z225" s="37"/>
      <c r="AA225" s="37"/>
      <c r="AB225" s="37"/>
      <c r="AC225" s="37"/>
      <c r="AD225" s="37"/>
      <c r="AE225" s="37"/>
      <c r="AR225" s="228" t="s">
        <v>136</v>
      </c>
      <c r="AT225" s="228" t="s">
        <v>131</v>
      </c>
      <c r="AU225" s="228" t="s">
        <v>88</v>
      </c>
      <c r="AY225" s="16" t="s">
        <v>129</v>
      </c>
      <c r="BE225" s="229">
        <f>IF(N225="základní",J225,0)</f>
        <v>0</v>
      </c>
      <c r="BF225" s="229">
        <f>IF(N225="snížená",J225,0)</f>
        <v>0</v>
      </c>
      <c r="BG225" s="229">
        <f>IF(N225="zákl. přenesená",J225,0)</f>
        <v>0</v>
      </c>
      <c r="BH225" s="229">
        <f>IF(N225="sníž. přenesená",J225,0)</f>
        <v>0</v>
      </c>
      <c r="BI225" s="229">
        <f>IF(N225="nulová",J225,0)</f>
        <v>0</v>
      </c>
      <c r="BJ225" s="16" t="s">
        <v>84</v>
      </c>
      <c r="BK225" s="229">
        <f>ROUND(I225*H225,2)</f>
        <v>0</v>
      </c>
      <c r="BL225" s="16" t="s">
        <v>136</v>
      </c>
      <c r="BM225" s="228" t="s">
        <v>544</v>
      </c>
    </row>
    <row r="226" spans="1:47" s="2" customFormat="1" ht="12">
      <c r="A226" s="37"/>
      <c r="B226" s="38"/>
      <c r="C226" s="39"/>
      <c r="D226" s="230" t="s">
        <v>138</v>
      </c>
      <c r="E226" s="39"/>
      <c r="F226" s="231" t="s">
        <v>350</v>
      </c>
      <c r="G226" s="39"/>
      <c r="H226" s="39"/>
      <c r="I226" s="232"/>
      <c r="J226" s="39"/>
      <c r="K226" s="39"/>
      <c r="L226" s="43"/>
      <c r="M226" s="233"/>
      <c r="N226" s="234"/>
      <c r="O226" s="90"/>
      <c r="P226" s="90"/>
      <c r="Q226" s="90"/>
      <c r="R226" s="90"/>
      <c r="S226" s="90"/>
      <c r="T226" s="91"/>
      <c r="U226" s="37"/>
      <c r="V226" s="37"/>
      <c r="W226" s="37"/>
      <c r="X226" s="37"/>
      <c r="Y226" s="37"/>
      <c r="Z226" s="37"/>
      <c r="AA226" s="37"/>
      <c r="AB226" s="37"/>
      <c r="AC226" s="37"/>
      <c r="AD226" s="37"/>
      <c r="AE226" s="37"/>
      <c r="AT226" s="16" t="s">
        <v>138</v>
      </c>
      <c r="AU226" s="16" t="s">
        <v>88</v>
      </c>
    </row>
    <row r="227" spans="1:65" s="2" customFormat="1" ht="14.4" customHeight="1">
      <c r="A227" s="37"/>
      <c r="B227" s="38"/>
      <c r="C227" s="217" t="s">
        <v>351</v>
      </c>
      <c r="D227" s="217" t="s">
        <v>131</v>
      </c>
      <c r="E227" s="218" t="s">
        <v>356</v>
      </c>
      <c r="F227" s="219" t="s">
        <v>357</v>
      </c>
      <c r="G227" s="220" t="s">
        <v>189</v>
      </c>
      <c r="H227" s="221">
        <v>291.93</v>
      </c>
      <c r="I227" s="222"/>
      <c r="J227" s="223">
        <f>ROUND(I227*H227,2)</f>
        <v>0</v>
      </c>
      <c r="K227" s="219" t="s">
        <v>135</v>
      </c>
      <c r="L227" s="43"/>
      <c r="M227" s="224" t="s">
        <v>1</v>
      </c>
      <c r="N227" s="225" t="s">
        <v>44</v>
      </c>
      <c r="O227" s="90"/>
      <c r="P227" s="226">
        <f>O227*H227</f>
        <v>0</v>
      </c>
      <c r="Q227" s="226">
        <v>0</v>
      </c>
      <c r="R227" s="226">
        <f>Q227*H227</f>
        <v>0</v>
      </c>
      <c r="S227" s="226">
        <v>0</v>
      </c>
      <c r="T227" s="227">
        <f>S227*H227</f>
        <v>0</v>
      </c>
      <c r="U227" s="37"/>
      <c r="V227" s="37"/>
      <c r="W227" s="37"/>
      <c r="X227" s="37"/>
      <c r="Y227" s="37"/>
      <c r="Z227" s="37"/>
      <c r="AA227" s="37"/>
      <c r="AB227" s="37"/>
      <c r="AC227" s="37"/>
      <c r="AD227" s="37"/>
      <c r="AE227" s="37"/>
      <c r="AR227" s="228" t="s">
        <v>136</v>
      </c>
      <c r="AT227" s="228" t="s">
        <v>131</v>
      </c>
      <c r="AU227" s="228" t="s">
        <v>88</v>
      </c>
      <c r="AY227" s="16" t="s">
        <v>129</v>
      </c>
      <c r="BE227" s="229">
        <f>IF(N227="základní",J227,0)</f>
        <v>0</v>
      </c>
      <c r="BF227" s="229">
        <f>IF(N227="snížená",J227,0)</f>
        <v>0</v>
      </c>
      <c r="BG227" s="229">
        <f>IF(N227="zákl. přenesená",J227,0)</f>
        <v>0</v>
      </c>
      <c r="BH227" s="229">
        <f>IF(N227="sníž. přenesená",J227,0)</f>
        <v>0</v>
      </c>
      <c r="BI227" s="229">
        <f>IF(N227="nulová",J227,0)</f>
        <v>0</v>
      </c>
      <c r="BJ227" s="16" t="s">
        <v>84</v>
      </c>
      <c r="BK227" s="229">
        <f>ROUND(I227*H227,2)</f>
        <v>0</v>
      </c>
      <c r="BL227" s="16" t="s">
        <v>136</v>
      </c>
      <c r="BM227" s="228" t="s">
        <v>545</v>
      </c>
    </row>
    <row r="228" spans="1:47" s="2" customFormat="1" ht="12">
      <c r="A228" s="37"/>
      <c r="B228" s="38"/>
      <c r="C228" s="39"/>
      <c r="D228" s="230" t="s">
        <v>138</v>
      </c>
      <c r="E228" s="39"/>
      <c r="F228" s="231" t="s">
        <v>350</v>
      </c>
      <c r="G228" s="39"/>
      <c r="H228" s="39"/>
      <c r="I228" s="232"/>
      <c r="J228" s="39"/>
      <c r="K228" s="39"/>
      <c r="L228" s="43"/>
      <c r="M228" s="233"/>
      <c r="N228" s="234"/>
      <c r="O228" s="90"/>
      <c r="P228" s="90"/>
      <c r="Q228" s="90"/>
      <c r="R228" s="90"/>
      <c r="S228" s="90"/>
      <c r="T228" s="91"/>
      <c r="U228" s="37"/>
      <c r="V228" s="37"/>
      <c r="W228" s="37"/>
      <c r="X228" s="37"/>
      <c r="Y228" s="37"/>
      <c r="Z228" s="37"/>
      <c r="AA228" s="37"/>
      <c r="AB228" s="37"/>
      <c r="AC228" s="37"/>
      <c r="AD228" s="37"/>
      <c r="AE228" s="37"/>
      <c r="AT228" s="16" t="s">
        <v>138</v>
      </c>
      <c r="AU228" s="16" t="s">
        <v>88</v>
      </c>
    </row>
    <row r="229" spans="1:51" s="13" customFormat="1" ht="12">
      <c r="A229" s="13"/>
      <c r="B229" s="235"/>
      <c r="C229" s="236"/>
      <c r="D229" s="230" t="s">
        <v>146</v>
      </c>
      <c r="E229" s="236"/>
      <c r="F229" s="238" t="s">
        <v>546</v>
      </c>
      <c r="G229" s="236"/>
      <c r="H229" s="239">
        <v>291.93</v>
      </c>
      <c r="I229" s="240"/>
      <c r="J229" s="236"/>
      <c r="K229" s="236"/>
      <c r="L229" s="241"/>
      <c r="M229" s="242"/>
      <c r="N229" s="243"/>
      <c r="O229" s="243"/>
      <c r="P229" s="243"/>
      <c r="Q229" s="243"/>
      <c r="R229" s="243"/>
      <c r="S229" s="243"/>
      <c r="T229" s="244"/>
      <c r="U229" s="13"/>
      <c r="V229" s="13"/>
      <c r="W229" s="13"/>
      <c r="X229" s="13"/>
      <c r="Y229" s="13"/>
      <c r="Z229" s="13"/>
      <c r="AA229" s="13"/>
      <c r="AB229" s="13"/>
      <c r="AC229" s="13"/>
      <c r="AD229" s="13"/>
      <c r="AE229" s="13"/>
      <c r="AT229" s="245" t="s">
        <v>146</v>
      </c>
      <c r="AU229" s="245" t="s">
        <v>88</v>
      </c>
      <c r="AV229" s="13" t="s">
        <v>88</v>
      </c>
      <c r="AW229" s="13" t="s">
        <v>4</v>
      </c>
      <c r="AX229" s="13" t="s">
        <v>84</v>
      </c>
      <c r="AY229" s="245" t="s">
        <v>129</v>
      </c>
    </row>
    <row r="230" spans="1:63" s="12" customFormat="1" ht="25.9" customHeight="1">
      <c r="A230" s="12"/>
      <c r="B230" s="201"/>
      <c r="C230" s="202"/>
      <c r="D230" s="203" t="s">
        <v>78</v>
      </c>
      <c r="E230" s="204" t="s">
        <v>360</v>
      </c>
      <c r="F230" s="204" t="s">
        <v>361</v>
      </c>
      <c r="G230" s="202"/>
      <c r="H230" s="202"/>
      <c r="I230" s="205"/>
      <c r="J230" s="206">
        <f>BK230</f>
        <v>0</v>
      </c>
      <c r="K230" s="202"/>
      <c r="L230" s="207"/>
      <c r="M230" s="208"/>
      <c r="N230" s="209"/>
      <c r="O230" s="209"/>
      <c r="P230" s="210">
        <f>P231+P233+P235+P237</f>
        <v>0</v>
      </c>
      <c r="Q230" s="209"/>
      <c r="R230" s="210">
        <f>R231+R233+R235+R237</f>
        <v>0</v>
      </c>
      <c r="S230" s="209"/>
      <c r="T230" s="211">
        <f>T231+T233+T235+T237</f>
        <v>0</v>
      </c>
      <c r="U230" s="12"/>
      <c r="V230" s="12"/>
      <c r="W230" s="12"/>
      <c r="X230" s="12"/>
      <c r="Y230" s="12"/>
      <c r="Z230" s="12"/>
      <c r="AA230" s="12"/>
      <c r="AB230" s="12"/>
      <c r="AC230" s="12"/>
      <c r="AD230" s="12"/>
      <c r="AE230" s="12"/>
      <c r="AR230" s="212" t="s">
        <v>152</v>
      </c>
      <c r="AT230" s="213" t="s">
        <v>78</v>
      </c>
      <c r="AU230" s="213" t="s">
        <v>79</v>
      </c>
      <c r="AY230" s="212" t="s">
        <v>129</v>
      </c>
      <c r="BK230" s="214">
        <f>BK231+BK233+BK235+BK237</f>
        <v>0</v>
      </c>
    </row>
    <row r="231" spans="1:63" s="12" customFormat="1" ht="22.8" customHeight="1">
      <c r="A231" s="12"/>
      <c r="B231" s="201"/>
      <c r="C231" s="202"/>
      <c r="D231" s="203" t="s">
        <v>78</v>
      </c>
      <c r="E231" s="215" t="s">
        <v>362</v>
      </c>
      <c r="F231" s="215" t="s">
        <v>363</v>
      </c>
      <c r="G231" s="202"/>
      <c r="H231" s="202"/>
      <c r="I231" s="205"/>
      <c r="J231" s="216">
        <f>BK231</f>
        <v>0</v>
      </c>
      <c r="K231" s="202"/>
      <c r="L231" s="207"/>
      <c r="M231" s="208"/>
      <c r="N231" s="209"/>
      <c r="O231" s="209"/>
      <c r="P231" s="210">
        <f>P232</f>
        <v>0</v>
      </c>
      <c r="Q231" s="209"/>
      <c r="R231" s="210">
        <f>R232</f>
        <v>0</v>
      </c>
      <c r="S231" s="209"/>
      <c r="T231" s="211">
        <f>T232</f>
        <v>0</v>
      </c>
      <c r="U231" s="12"/>
      <c r="V231" s="12"/>
      <c r="W231" s="12"/>
      <c r="X231" s="12"/>
      <c r="Y231" s="12"/>
      <c r="Z231" s="12"/>
      <c r="AA231" s="12"/>
      <c r="AB231" s="12"/>
      <c r="AC231" s="12"/>
      <c r="AD231" s="12"/>
      <c r="AE231" s="12"/>
      <c r="AR231" s="212" t="s">
        <v>152</v>
      </c>
      <c r="AT231" s="213" t="s">
        <v>78</v>
      </c>
      <c r="AU231" s="213" t="s">
        <v>84</v>
      </c>
      <c r="AY231" s="212" t="s">
        <v>129</v>
      </c>
      <c r="BK231" s="214">
        <f>BK232</f>
        <v>0</v>
      </c>
    </row>
    <row r="232" spans="1:65" s="2" customFormat="1" ht="14.4" customHeight="1">
      <c r="A232" s="37"/>
      <c r="B232" s="38"/>
      <c r="C232" s="217" t="s">
        <v>355</v>
      </c>
      <c r="D232" s="217" t="s">
        <v>131</v>
      </c>
      <c r="E232" s="218" t="s">
        <v>365</v>
      </c>
      <c r="F232" s="219" t="s">
        <v>366</v>
      </c>
      <c r="G232" s="220" t="s">
        <v>307</v>
      </c>
      <c r="H232" s="221">
        <v>1</v>
      </c>
      <c r="I232" s="222"/>
      <c r="J232" s="223">
        <f>ROUND(I232*H232,2)</f>
        <v>0</v>
      </c>
      <c r="K232" s="219" t="s">
        <v>135</v>
      </c>
      <c r="L232" s="43"/>
      <c r="M232" s="224" t="s">
        <v>1</v>
      </c>
      <c r="N232" s="225" t="s">
        <v>44</v>
      </c>
      <c r="O232" s="90"/>
      <c r="P232" s="226">
        <f>O232*H232</f>
        <v>0</v>
      </c>
      <c r="Q232" s="226">
        <v>0</v>
      </c>
      <c r="R232" s="226">
        <f>Q232*H232</f>
        <v>0</v>
      </c>
      <c r="S232" s="226">
        <v>0</v>
      </c>
      <c r="T232" s="227">
        <f>S232*H232</f>
        <v>0</v>
      </c>
      <c r="U232" s="37"/>
      <c r="V232" s="37"/>
      <c r="W232" s="37"/>
      <c r="X232" s="37"/>
      <c r="Y232" s="37"/>
      <c r="Z232" s="37"/>
      <c r="AA232" s="37"/>
      <c r="AB232" s="37"/>
      <c r="AC232" s="37"/>
      <c r="AD232" s="37"/>
      <c r="AE232" s="37"/>
      <c r="AR232" s="228" t="s">
        <v>367</v>
      </c>
      <c r="AT232" s="228" t="s">
        <v>131</v>
      </c>
      <c r="AU232" s="228" t="s">
        <v>88</v>
      </c>
      <c r="AY232" s="16" t="s">
        <v>129</v>
      </c>
      <c r="BE232" s="229">
        <f>IF(N232="základní",J232,0)</f>
        <v>0</v>
      </c>
      <c r="BF232" s="229">
        <f>IF(N232="snížená",J232,0)</f>
        <v>0</v>
      </c>
      <c r="BG232" s="229">
        <f>IF(N232="zákl. přenesená",J232,0)</f>
        <v>0</v>
      </c>
      <c r="BH232" s="229">
        <f>IF(N232="sníž. přenesená",J232,0)</f>
        <v>0</v>
      </c>
      <c r="BI232" s="229">
        <f>IF(N232="nulová",J232,0)</f>
        <v>0</v>
      </c>
      <c r="BJ232" s="16" t="s">
        <v>84</v>
      </c>
      <c r="BK232" s="229">
        <f>ROUND(I232*H232,2)</f>
        <v>0</v>
      </c>
      <c r="BL232" s="16" t="s">
        <v>367</v>
      </c>
      <c r="BM232" s="228" t="s">
        <v>547</v>
      </c>
    </row>
    <row r="233" spans="1:63" s="12" customFormat="1" ht="22.8" customHeight="1">
      <c r="A233" s="12"/>
      <c r="B233" s="201"/>
      <c r="C233" s="202"/>
      <c r="D233" s="203" t="s">
        <v>78</v>
      </c>
      <c r="E233" s="215" t="s">
        <v>369</v>
      </c>
      <c r="F233" s="215" t="s">
        <v>370</v>
      </c>
      <c r="G233" s="202"/>
      <c r="H233" s="202"/>
      <c r="I233" s="205"/>
      <c r="J233" s="216">
        <f>BK233</f>
        <v>0</v>
      </c>
      <c r="K233" s="202"/>
      <c r="L233" s="207"/>
      <c r="M233" s="208"/>
      <c r="N233" s="209"/>
      <c r="O233" s="209"/>
      <c r="P233" s="210">
        <f>P234</f>
        <v>0</v>
      </c>
      <c r="Q233" s="209"/>
      <c r="R233" s="210">
        <f>R234</f>
        <v>0</v>
      </c>
      <c r="S233" s="209"/>
      <c r="T233" s="211">
        <f>T234</f>
        <v>0</v>
      </c>
      <c r="U233" s="12"/>
      <c r="V233" s="12"/>
      <c r="W233" s="12"/>
      <c r="X233" s="12"/>
      <c r="Y233" s="12"/>
      <c r="Z233" s="12"/>
      <c r="AA233" s="12"/>
      <c r="AB233" s="12"/>
      <c r="AC233" s="12"/>
      <c r="AD233" s="12"/>
      <c r="AE233" s="12"/>
      <c r="AR233" s="212" t="s">
        <v>152</v>
      </c>
      <c r="AT233" s="213" t="s">
        <v>78</v>
      </c>
      <c r="AU233" s="213" t="s">
        <v>84</v>
      </c>
      <c r="AY233" s="212" t="s">
        <v>129</v>
      </c>
      <c r="BK233" s="214">
        <f>BK234</f>
        <v>0</v>
      </c>
    </row>
    <row r="234" spans="1:65" s="2" customFormat="1" ht="14.4" customHeight="1">
      <c r="A234" s="37"/>
      <c r="B234" s="38"/>
      <c r="C234" s="217" t="s">
        <v>364</v>
      </c>
      <c r="D234" s="217" t="s">
        <v>131</v>
      </c>
      <c r="E234" s="218" t="s">
        <v>372</v>
      </c>
      <c r="F234" s="219" t="s">
        <v>370</v>
      </c>
      <c r="G234" s="220" t="s">
        <v>307</v>
      </c>
      <c r="H234" s="221">
        <v>1</v>
      </c>
      <c r="I234" s="222"/>
      <c r="J234" s="223">
        <f>ROUND(I234*H234,2)</f>
        <v>0</v>
      </c>
      <c r="K234" s="219" t="s">
        <v>135</v>
      </c>
      <c r="L234" s="43"/>
      <c r="M234" s="224" t="s">
        <v>1</v>
      </c>
      <c r="N234" s="225" t="s">
        <v>44</v>
      </c>
      <c r="O234" s="90"/>
      <c r="P234" s="226">
        <f>O234*H234</f>
        <v>0</v>
      </c>
      <c r="Q234" s="226">
        <v>0</v>
      </c>
      <c r="R234" s="226">
        <f>Q234*H234</f>
        <v>0</v>
      </c>
      <c r="S234" s="226">
        <v>0</v>
      </c>
      <c r="T234" s="227">
        <f>S234*H234</f>
        <v>0</v>
      </c>
      <c r="U234" s="37"/>
      <c r="V234" s="37"/>
      <c r="W234" s="37"/>
      <c r="X234" s="37"/>
      <c r="Y234" s="37"/>
      <c r="Z234" s="37"/>
      <c r="AA234" s="37"/>
      <c r="AB234" s="37"/>
      <c r="AC234" s="37"/>
      <c r="AD234" s="37"/>
      <c r="AE234" s="37"/>
      <c r="AR234" s="228" t="s">
        <v>367</v>
      </c>
      <c r="AT234" s="228" t="s">
        <v>131</v>
      </c>
      <c r="AU234" s="228" t="s">
        <v>88</v>
      </c>
      <c r="AY234" s="16" t="s">
        <v>129</v>
      </c>
      <c r="BE234" s="229">
        <f>IF(N234="základní",J234,0)</f>
        <v>0</v>
      </c>
      <c r="BF234" s="229">
        <f>IF(N234="snížená",J234,0)</f>
        <v>0</v>
      </c>
      <c r="BG234" s="229">
        <f>IF(N234="zákl. přenesená",J234,0)</f>
        <v>0</v>
      </c>
      <c r="BH234" s="229">
        <f>IF(N234="sníž. přenesená",J234,0)</f>
        <v>0</v>
      </c>
      <c r="BI234" s="229">
        <f>IF(N234="nulová",J234,0)</f>
        <v>0</v>
      </c>
      <c r="BJ234" s="16" t="s">
        <v>84</v>
      </c>
      <c r="BK234" s="229">
        <f>ROUND(I234*H234,2)</f>
        <v>0</v>
      </c>
      <c r="BL234" s="16" t="s">
        <v>367</v>
      </c>
      <c r="BM234" s="228" t="s">
        <v>548</v>
      </c>
    </row>
    <row r="235" spans="1:63" s="12" customFormat="1" ht="22.8" customHeight="1">
      <c r="A235" s="12"/>
      <c r="B235" s="201"/>
      <c r="C235" s="202"/>
      <c r="D235" s="203" t="s">
        <v>78</v>
      </c>
      <c r="E235" s="215" t="s">
        <v>374</v>
      </c>
      <c r="F235" s="215" t="s">
        <v>375</v>
      </c>
      <c r="G235" s="202"/>
      <c r="H235" s="202"/>
      <c r="I235" s="205"/>
      <c r="J235" s="216">
        <f>BK235</f>
        <v>0</v>
      </c>
      <c r="K235" s="202"/>
      <c r="L235" s="207"/>
      <c r="M235" s="208"/>
      <c r="N235" s="209"/>
      <c r="O235" s="209"/>
      <c r="P235" s="210">
        <f>P236</f>
        <v>0</v>
      </c>
      <c r="Q235" s="209"/>
      <c r="R235" s="210">
        <f>R236</f>
        <v>0</v>
      </c>
      <c r="S235" s="209"/>
      <c r="T235" s="211">
        <f>T236</f>
        <v>0</v>
      </c>
      <c r="U235" s="12"/>
      <c r="V235" s="12"/>
      <c r="W235" s="12"/>
      <c r="X235" s="12"/>
      <c r="Y235" s="12"/>
      <c r="Z235" s="12"/>
      <c r="AA235" s="12"/>
      <c r="AB235" s="12"/>
      <c r="AC235" s="12"/>
      <c r="AD235" s="12"/>
      <c r="AE235" s="12"/>
      <c r="AR235" s="212" t="s">
        <v>152</v>
      </c>
      <c r="AT235" s="213" t="s">
        <v>78</v>
      </c>
      <c r="AU235" s="213" t="s">
        <v>84</v>
      </c>
      <c r="AY235" s="212" t="s">
        <v>129</v>
      </c>
      <c r="BK235" s="214">
        <f>BK236</f>
        <v>0</v>
      </c>
    </row>
    <row r="236" spans="1:65" s="2" customFormat="1" ht="14.4" customHeight="1">
      <c r="A236" s="37"/>
      <c r="B236" s="38"/>
      <c r="C236" s="217" t="s">
        <v>371</v>
      </c>
      <c r="D236" s="217" t="s">
        <v>131</v>
      </c>
      <c r="E236" s="218" t="s">
        <v>377</v>
      </c>
      <c r="F236" s="219" t="s">
        <v>375</v>
      </c>
      <c r="G236" s="220" t="s">
        <v>307</v>
      </c>
      <c r="H236" s="221">
        <v>1</v>
      </c>
      <c r="I236" s="222"/>
      <c r="J236" s="223">
        <f>ROUND(I236*H236,2)</f>
        <v>0</v>
      </c>
      <c r="K236" s="219" t="s">
        <v>135</v>
      </c>
      <c r="L236" s="43"/>
      <c r="M236" s="224" t="s">
        <v>1</v>
      </c>
      <c r="N236" s="225" t="s">
        <v>44</v>
      </c>
      <c r="O236" s="90"/>
      <c r="P236" s="226">
        <f>O236*H236</f>
        <v>0</v>
      </c>
      <c r="Q236" s="226">
        <v>0</v>
      </c>
      <c r="R236" s="226">
        <f>Q236*H236</f>
        <v>0</v>
      </c>
      <c r="S236" s="226">
        <v>0</v>
      </c>
      <c r="T236" s="227">
        <f>S236*H236</f>
        <v>0</v>
      </c>
      <c r="U236" s="37"/>
      <c r="V236" s="37"/>
      <c r="W236" s="37"/>
      <c r="X236" s="37"/>
      <c r="Y236" s="37"/>
      <c r="Z236" s="37"/>
      <c r="AA236" s="37"/>
      <c r="AB236" s="37"/>
      <c r="AC236" s="37"/>
      <c r="AD236" s="37"/>
      <c r="AE236" s="37"/>
      <c r="AR236" s="228" t="s">
        <v>367</v>
      </c>
      <c r="AT236" s="228" t="s">
        <v>131</v>
      </c>
      <c r="AU236" s="228" t="s">
        <v>88</v>
      </c>
      <c r="AY236" s="16" t="s">
        <v>129</v>
      </c>
      <c r="BE236" s="229">
        <f>IF(N236="základní",J236,0)</f>
        <v>0</v>
      </c>
      <c r="BF236" s="229">
        <f>IF(N236="snížená",J236,0)</f>
        <v>0</v>
      </c>
      <c r="BG236" s="229">
        <f>IF(N236="zákl. přenesená",J236,0)</f>
        <v>0</v>
      </c>
      <c r="BH236" s="229">
        <f>IF(N236="sníž. přenesená",J236,0)</f>
        <v>0</v>
      </c>
      <c r="BI236" s="229">
        <f>IF(N236="nulová",J236,0)</f>
        <v>0</v>
      </c>
      <c r="BJ236" s="16" t="s">
        <v>84</v>
      </c>
      <c r="BK236" s="229">
        <f>ROUND(I236*H236,2)</f>
        <v>0</v>
      </c>
      <c r="BL236" s="16" t="s">
        <v>367</v>
      </c>
      <c r="BM236" s="228" t="s">
        <v>549</v>
      </c>
    </row>
    <row r="237" spans="1:63" s="12" customFormat="1" ht="22.8" customHeight="1">
      <c r="A237" s="12"/>
      <c r="B237" s="201"/>
      <c r="C237" s="202"/>
      <c r="D237" s="203" t="s">
        <v>78</v>
      </c>
      <c r="E237" s="215" t="s">
        <v>379</v>
      </c>
      <c r="F237" s="215" t="s">
        <v>380</v>
      </c>
      <c r="G237" s="202"/>
      <c r="H237" s="202"/>
      <c r="I237" s="205"/>
      <c r="J237" s="216">
        <f>BK237</f>
        <v>0</v>
      </c>
      <c r="K237" s="202"/>
      <c r="L237" s="207"/>
      <c r="M237" s="208"/>
      <c r="N237" s="209"/>
      <c r="O237" s="209"/>
      <c r="P237" s="210">
        <f>P238</f>
        <v>0</v>
      </c>
      <c r="Q237" s="209"/>
      <c r="R237" s="210">
        <f>R238</f>
        <v>0</v>
      </c>
      <c r="S237" s="209"/>
      <c r="T237" s="211">
        <f>T238</f>
        <v>0</v>
      </c>
      <c r="U237" s="12"/>
      <c r="V237" s="12"/>
      <c r="W237" s="12"/>
      <c r="X237" s="12"/>
      <c r="Y237" s="12"/>
      <c r="Z237" s="12"/>
      <c r="AA237" s="12"/>
      <c r="AB237" s="12"/>
      <c r="AC237" s="12"/>
      <c r="AD237" s="12"/>
      <c r="AE237" s="12"/>
      <c r="AR237" s="212" t="s">
        <v>152</v>
      </c>
      <c r="AT237" s="213" t="s">
        <v>78</v>
      </c>
      <c r="AU237" s="213" t="s">
        <v>84</v>
      </c>
      <c r="AY237" s="212" t="s">
        <v>129</v>
      </c>
      <c r="BK237" s="214">
        <f>BK238</f>
        <v>0</v>
      </c>
    </row>
    <row r="238" spans="1:65" s="2" customFormat="1" ht="14.4" customHeight="1">
      <c r="A238" s="37"/>
      <c r="B238" s="38"/>
      <c r="C238" s="217" t="s">
        <v>376</v>
      </c>
      <c r="D238" s="217" t="s">
        <v>131</v>
      </c>
      <c r="E238" s="218" t="s">
        <v>382</v>
      </c>
      <c r="F238" s="219" t="s">
        <v>380</v>
      </c>
      <c r="G238" s="220" t="s">
        <v>307</v>
      </c>
      <c r="H238" s="221">
        <v>1</v>
      </c>
      <c r="I238" s="222"/>
      <c r="J238" s="223">
        <f>ROUND(I238*H238,2)</f>
        <v>0</v>
      </c>
      <c r="K238" s="219" t="s">
        <v>135</v>
      </c>
      <c r="L238" s="43"/>
      <c r="M238" s="267" t="s">
        <v>1</v>
      </c>
      <c r="N238" s="268" t="s">
        <v>44</v>
      </c>
      <c r="O238" s="269"/>
      <c r="P238" s="270">
        <f>O238*H238</f>
        <v>0</v>
      </c>
      <c r="Q238" s="270">
        <v>0</v>
      </c>
      <c r="R238" s="270">
        <f>Q238*H238</f>
        <v>0</v>
      </c>
      <c r="S238" s="270">
        <v>0</v>
      </c>
      <c r="T238" s="271">
        <f>S238*H238</f>
        <v>0</v>
      </c>
      <c r="U238" s="37"/>
      <c r="V238" s="37"/>
      <c r="W238" s="37"/>
      <c r="X238" s="37"/>
      <c r="Y238" s="37"/>
      <c r="Z238" s="37"/>
      <c r="AA238" s="37"/>
      <c r="AB238" s="37"/>
      <c r="AC238" s="37"/>
      <c r="AD238" s="37"/>
      <c r="AE238" s="37"/>
      <c r="AR238" s="228" t="s">
        <v>367</v>
      </c>
      <c r="AT238" s="228" t="s">
        <v>131</v>
      </c>
      <c r="AU238" s="228" t="s">
        <v>88</v>
      </c>
      <c r="AY238" s="16" t="s">
        <v>129</v>
      </c>
      <c r="BE238" s="229">
        <f>IF(N238="základní",J238,0)</f>
        <v>0</v>
      </c>
      <c r="BF238" s="229">
        <f>IF(N238="snížená",J238,0)</f>
        <v>0</v>
      </c>
      <c r="BG238" s="229">
        <f>IF(N238="zákl. přenesená",J238,0)</f>
        <v>0</v>
      </c>
      <c r="BH238" s="229">
        <f>IF(N238="sníž. přenesená",J238,0)</f>
        <v>0</v>
      </c>
      <c r="BI238" s="229">
        <f>IF(N238="nulová",J238,0)</f>
        <v>0</v>
      </c>
      <c r="BJ238" s="16" t="s">
        <v>84</v>
      </c>
      <c r="BK238" s="229">
        <f>ROUND(I238*H238,2)</f>
        <v>0</v>
      </c>
      <c r="BL238" s="16" t="s">
        <v>367</v>
      </c>
      <c r="BM238" s="228" t="s">
        <v>550</v>
      </c>
    </row>
    <row r="239" spans="1:31" s="2" customFormat="1" ht="6.95" customHeight="1">
      <c r="A239" s="37"/>
      <c r="B239" s="65"/>
      <c r="C239" s="66"/>
      <c r="D239" s="66"/>
      <c r="E239" s="66"/>
      <c r="F239" s="66"/>
      <c r="G239" s="66"/>
      <c r="H239" s="66"/>
      <c r="I239" s="66"/>
      <c r="J239" s="66"/>
      <c r="K239" s="66"/>
      <c r="L239" s="43"/>
      <c r="M239" s="37"/>
      <c r="O239" s="37"/>
      <c r="P239" s="37"/>
      <c r="Q239" s="37"/>
      <c r="R239" s="37"/>
      <c r="S239" s="37"/>
      <c r="T239" s="37"/>
      <c r="U239" s="37"/>
      <c r="V239" s="37"/>
      <c r="W239" s="37"/>
      <c r="X239" s="37"/>
      <c r="Y239" s="37"/>
      <c r="Z239" s="37"/>
      <c r="AA239" s="37"/>
      <c r="AB239" s="37"/>
      <c r="AC239" s="37"/>
      <c r="AD239" s="37"/>
      <c r="AE239" s="37"/>
    </row>
  </sheetData>
  <sheetProtection password="CC35" sheet="1" objects="1" scenarios="1" formatColumns="0" formatRows="0" autoFilter="0"/>
  <autoFilter ref="C127:K238"/>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Sinpps7</dc:creator>
  <cp:keywords/>
  <dc:description/>
  <cp:lastModifiedBy>Sinpps7</cp:lastModifiedBy>
  <dcterms:created xsi:type="dcterms:W3CDTF">2020-09-09T09:31:48Z</dcterms:created>
  <dcterms:modified xsi:type="dcterms:W3CDTF">2020-09-09T09:31:56Z</dcterms:modified>
  <cp:category/>
  <cp:version/>
  <cp:contentType/>
  <cp:contentStatus/>
</cp:coreProperties>
</file>